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els000561\wwwroot$\Tietokeskus\data\helsinki\matkailu\"/>
    </mc:Choice>
  </mc:AlternateContent>
  <bookViews>
    <workbookView xWindow="0" yWindow="0" windowWidth="28800" windowHeight="12435" firstSheet="22" activeTab="22"/>
  </bookViews>
  <sheets>
    <sheet name="2009Y" sheetId="53" state="hidden" r:id="rId1"/>
    <sheet name="2009S" sheetId="54" state="hidden" r:id="rId2"/>
    <sheet name="2008Y" sheetId="32" state="hidden" r:id="rId3"/>
    <sheet name="2008S" sheetId="31" state="hidden" r:id="rId4"/>
    <sheet name="2001Y" sheetId="30" state="hidden" r:id="rId5"/>
    <sheet name="2001S" sheetId="29" state="hidden" r:id="rId6"/>
    <sheet name="2002Y" sheetId="28" state="hidden" r:id="rId7"/>
    <sheet name="2002S" sheetId="27" state="hidden" r:id="rId8"/>
    <sheet name="2011Y" sheetId="66" state="hidden" r:id="rId9"/>
    <sheet name="2010Y" sheetId="60" state="hidden" r:id="rId10"/>
    <sheet name="2011S" sheetId="65" state="hidden" r:id="rId11"/>
    <sheet name="2010S" sheetId="59" state="hidden" r:id="rId12"/>
    <sheet name="2015Y" sheetId="86" state="hidden" r:id="rId13"/>
    <sheet name="2015S" sheetId="85" state="hidden" r:id="rId14"/>
    <sheet name="2014Y" sheetId="81" state="hidden" r:id="rId15"/>
    <sheet name="2014S" sheetId="80" state="hidden" r:id="rId16"/>
    <sheet name="2013Y" sheetId="78" state="hidden" r:id="rId17"/>
    <sheet name="2013S" sheetId="79" state="hidden" r:id="rId18"/>
    <sheet name="2014EY" sheetId="74" state="hidden" r:id="rId19"/>
    <sheet name="2014ES" sheetId="73" state="hidden" r:id="rId20"/>
    <sheet name="2012Y" sheetId="72" state="hidden" r:id="rId21"/>
    <sheet name="2012S" sheetId="71" state="hidden" r:id="rId22"/>
    <sheet name="2015" sheetId="84" r:id="rId23"/>
    <sheet name="2014" sheetId="82" r:id="rId24"/>
    <sheet name="2013" sheetId="76" r:id="rId25"/>
    <sheet name="2014E" sheetId="63" state="hidden" r:id="rId26"/>
    <sheet name="2012" sheetId="70" r:id="rId27"/>
    <sheet name="2011" sheetId="64" r:id="rId28"/>
    <sheet name="2010" sheetId="58" r:id="rId29"/>
    <sheet name="2009" sheetId="51" r:id="rId30"/>
    <sheet name="2008" sheetId="4" r:id="rId31"/>
    <sheet name="2007" sheetId="47" r:id="rId32"/>
    <sheet name="2006" sheetId="43" r:id="rId33"/>
    <sheet name="2005" sheetId="39" r:id="rId34"/>
    <sheet name="2004" sheetId="35" r:id="rId35"/>
    <sheet name="2003" sheetId="24" r:id="rId36"/>
    <sheet name="2002" sheetId="5" r:id="rId37"/>
    <sheet name="2001" sheetId="18" r:id="rId38"/>
    <sheet name="2003Y" sheetId="26" state="hidden" r:id="rId39"/>
    <sheet name="2003S" sheetId="22" state="hidden" r:id="rId40"/>
    <sheet name="2006S" sheetId="45" state="hidden" r:id="rId41"/>
    <sheet name="2005S" sheetId="41" state="hidden" r:id="rId42"/>
    <sheet name="2004S" sheetId="34" state="hidden" r:id="rId43"/>
    <sheet name="2006Y" sheetId="44" state="hidden" r:id="rId44"/>
    <sheet name="2005Y" sheetId="40" state="hidden" r:id="rId45"/>
    <sheet name="2004Y" sheetId="33" state="hidden" r:id="rId46"/>
    <sheet name="2007S" sheetId="50" state="hidden" r:id="rId47"/>
    <sheet name="2008E" sheetId="55" state="hidden" r:id="rId48"/>
    <sheet name="2007Y" sheetId="49" state="hidden" r:id="rId49"/>
    <sheet name="Muutos 1415" sheetId="87" r:id="rId50"/>
    <sheet name="Muutos1314" sheetId="83" r:id="rId51"/>
    <sheet name="Muutos1213" sheetId="77" r:id="rId52"/>
    <sheet name="Muutos1112" sheetId="75" r:id="rId53"/>
    <sheet name="Muutos1011" sheetId="67" r:id="rId54"/>
    <sheet name="Muutos0910" sheetId="57" r:id="rId55"/>
    <sheet name="Muutos0809" sheetId="52" r:id="rId56"/>
    <sheet name="Muutos0708" sheetId="21" r:id="rId57"/>
    <sheet name="Muutos0607" sheetId="48" r:id="rId58"/>
    <sheet name="Muutos0506" sheetId="46" r:id="rId59"/>
    <sheet name="Muutos0405" sheetId="42" r:id="rId60"/>
    <sheet name="Muutos0304" sheetId="36" r:id="rId61"/>
    <sheet name="Muutos0203" sheetId="25" r:id="rId62"/>
    <sheet name="Muutos0102" sheetId="23" r:id="rId63"/>
  </sheets>
  <externalReferences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_xlnm.Print_Area" localSheetId="37">'2001'!$B$2:$O$45</definedName>
    <definedName name="_xlnm.Print_Area" localSheetId="36">'2002'!$A$1:$O$48</definedName>
    <definedName name="_xlnm.Print_Area" localSheetId="30">'2008'!$B$1:$O$45</definedName>
    <definedName name="_xlnm.Print_Area" localSheetId="56">Muutos0708!$B$2:$O$46</definedName>
  </definedNames>
  <calcPr calcId="162913"/>
</workbook>
</file>

<file path=xl/calcChain.xml><?xml version="1.0" encoding="utf-8"?>
<calcChain xmlns="http://schemas.openxmlformats.org/spreadsheetml/2006/main">
  <c r="N47" i="85" l="1"/>
  <c r="N46" i="85"/>
  <c r="N45" i="85"/>
  <c r="N44" i="85"/>
  <c r="N43" i="85"/>
  <c r="N42" i="85"/>
  <c r="N41" i="85"/>
  <c r="N40" i="85"/>
  <c r="N39" i="85"/>
  <c r="N38" i="85"/>
  <c r="N37" i="85"/>
  <c r="N36" i="85"/>
  <c r="N35" i="85"/>
  <c r="N34" i="85"/>
  <c r="N33" i="85"/>
  <c r="N32" i="85"/>
  <c r="N31" i="85"/>
  <c r="N30" i="85"/>
  <c r="N29" i="85"/>
  <c r="N28" i="85"/>
  <c r="N27" i="85"/>
  <c r="N26" i="85"/>
  <c r="N25" i="85"/>
  <c r="N24" i="85"/>
  <c r="N23" i="85"/>
  <c r="N22" i="85"/>
  <c r="N21" i="85"/>
  <c r="N20" i="85"/>
  <c r="N19" i="85"/>
  <c r="N18" i="85"/>
  <c r="N17" i="85"/>
  <c r="N48" i="85" s="1"/>
  <c r="N16" i="85"/>
  <c r="N15" i="85"/>
  <c r="N14" i="85"/>
  <c r="N13" i="85"/>
  <c r="N12" i="85"/>
  <c r="N11" i="85"/>
  <c r="N10" i="85"/>
  <c r="N9" i="85"/>
  <c r="N47" i="86"/>
  <c r="N47" i="84" s="1"/>
  <c r="N46" i="86"/>
  <c r="N46" i="84" s="1"/>
  <c r="N45" i="86"/>
  <c r="N45" i="84" s="1"/>
  <c r="N44" i="86"/>
  <c r="N44" i="84" s="1"/>
  <c r="N43" i="86"/>
  <c r="N43" i="84" s="1"/>
  <c r="N42" i="86"/>
  <c r="N42" i="84" s="1"/>
  <c r="N41" i="86"/>
  <c r="N41" i="84" s="1"/>
  <c r="N40" i="86"/>
  <c r="N40" i="84" s="1"/>
  <c r="N39" i="86"/>
  <c r="N39" i="84" s="1"/>
  <c r="N38" i="86"/>
  <c r="N38" i="84" s="1"/>
  <c r="N37" i="86"/>
  <c r="N37" i="84" s="1"/>
  <c r="N36" i="86"/>
  <c r="N36" i="84" s="1"/>
  <c r="N35" i="86"/>
  <c r="N35" i="84" s="1"/>
  <c r="N34" i="86"/>
  <c r="N34" i="84" s="1"/>
  <c r="N33" i="86"/>
  <c r="N32" i="86"/>
  <c r="N32" i="84" s="1"/>
  <c r="N31" i="86"/>
  <c r="N31" i="84" s="1"/>
  <c r="N30" i="86"/>
  <c r="N30" i="84" s="1"/>
  <c r="N29" i="86"/>
  <c r="N29" i="84" s="1"/>
  <c r="N28" i="86"/>
  <c r="N28" i="84" s="1"/>
  <c r="N27" i="86"/>
  <c r="N27" i="84" s="1"/>
  <c r="N26" i="86"/>
  <c r="N26" i="84" s="1"/>
  <c r="N25" i="86"/>
  <c r="N25" i="84" s="1"/>
  <c r="N24" i="86"/>
  <c r="N24" i="84" s="1"/>
  <c r="N23" i="86"/>
  <c r="N23" i="84" s="1"/>
  <c r="N22" i="86"/>
  <c r="N22" i="84" s="1"/>
  <c r="N21" i="86"/>
  <c r="N21" i="84" s="1"/>
  <c r="N20" i="86"/>
  <c r="N20" i="84" s="1"/>
  <c r="N19" i="86"/>
  <c r="N19" i="84" s="1"/>
  <c r="N18" i="86"/>
  <c r="N18" i="84" s="1"/>
  <c r="N17" i="86"/>
  <c r="N17" i="84" s="1"/>
  <c r="N16" i="86"/>
  <c r="N16" i="84" s="1"/>
  <c r="N15" i="86"/>
  <c r="N15" i="84" s="1"/>
  <c r="N14" i="86"/>
  <c r="N14" i="84" s="1"/>
  <c r="N13" i="86"/>
  <c r="N13" i="84" s="1"/>
  <c r="N12" i="86"/>
  <c r="N12" i="84" s="1"/>
  <c r="N11" i="86"/>
  <c r="N11" i="84" s="1"/>
  <c r="N10" i="86"/>
  <c r="N10" i="84" s="1"/>
  <c r="N9" i="86"/>
  <c r="N9" i="84" s="1"/>
  <c r="N47" i="73"/>
  <c r="N46" i="73"/>
  <c r="N45" i="73"/>
  <c r="N44" i="73"/>
  <c r="N43" i="73"/>
  <c r="N42" i="73"/>
  <c r="N41" i="73"/>
  <c r="N40" i="73"/>
  <c r="N39" i="73"/>
  <c r="N38" i="73"/>
  <c r="N37" i="73"/>
  <c r="N36" i="73"/>
  <c r="N35" i="73"/>
  <c r="N34" i="73"/>
  <c r="N33" i="73"/>
  <c r="N32" i="73"/>
  <c r="N31" i="73"/>
  <c r="N30" i="73"/>
  <c r="N29" i="73"/>
  <c r="N28" i="73"/>
  <c r="N27" i="73"/>
  <c r="N26" i="73"/>
  <c r="N25" i="73"/>
  <c r="N24" i="73"/>
  <c r="N23" i="73"/>
  <c r="N22" i="73"/>
  <c r="N21" i="73"/>
  <c r="N20" i="73"/>
  <c r="N19" i="73"/>
  <c r="N18" i="73"/>
  <c r="N17" i="73"/>
  <c r="N48" i="73" s="1"/>
  <c r="N16" i="73"/>
  <c r="N15" i="73"/>
  <c r="N14" i="73"/>
  <c r="N13" i="73"/>
  <c r="N12" i="73"/>
  <c r="N11" i="73"/>
  <c r="N10" i="73"/>
  <c r="N9" i="73"/>
  <c r="N47" i="74"/>
  <c r="N47" i="63" s="1"/>
  <c r="N46" i="74"/>
  <c r="N46" i="63" s="1"/>
  <c r="N45" i="74"/>
  <c r="N45" i="63" s="1"/>
  <c r="N44" i="74"/>
  <c r="N44" i="63" s="1"/>
  <c r="N43" i="74"/>
  <c r="N43" i="63" s="1"/>
  <c r="N42" i="74"/>
  <c r="N42" i="63" s="1"/>
  <c r="N41" i="74"/>
  <c r="N41" i="63" s="1"/>
  <c r="N40" i="74"/>
  <c r="N40" i="63" s="1"/>
  <c r="N39" i="74"/>
  <c r="N39" i="63" s="1"/>
  <c r="N38" i="74"/>
  <c r="N38" i="63" s="1"/>
  <c r="N37" i="74"/>
  <c r="N37" i="63" s="1"/>
  <c r="N36" i="74"/>
  <c r="N36" i="63" s="1"/>
  <c r="N35" i="74"/>
  <c r="N35" i="63" s="1"/>
  <c r="N34" i="74"/>
  <c r="N34" i="63" s="1"/>
  <c r="N33" i="74"/>
  <c r="N33" i="63" s="1"/>
  <c r="N32" i="74"/>
  <c r="N32" i="63" s="1"/>
  <c r="N31" i="74"/>
  <c r="N31" i="63" s="1"/>
  <c r="N30" i="74"/>
  <c r="N30" i="63" s="1"/>
  <c r="N29" i="74"/>
  <c r="N29" i="63" s="1"/>
  <c r="N28" i="74"/>
  <c r="N28" i="63" s="1"/>
  <c r="N27" i="74"/>
  <c r="N27" i="63" s="1"/>
  <c r="N26" i="74"/>
  <c r="N26" i="63" s="1"/>
  <c r="N25" i="74"/>
  <c r="N25" i="63" s="1"/>
  <c r="N24" i="74"/>
  <c r="N24" i="63" s="1"/>
  <c r="N23" i="74"/>
  <c r="N23" i="63" s="1"/>
  <c r="N22" i="74"/>
  <c r="N22" i="63" s="1"/>
  <c r="N21" i="74"/>
  <c r="N21" i="63" s="1"/>
  <c r="N20" i="74"/>
  <c r="N20" i="63" s="1"/>
  <c r="N19" i="74"/>
  <c r="N19" i="63" s="1"/>
  <c r="N18" i="74"/>
  <c r="N18" i="63" s="1"/>
  <c r="N17" i="74"/>
  <c r="N17" i="63" s="1"/>
  <c r="N16" i="74"/>
  <c r="N16" i="63" s="1"/>
  <c r="N15" i="74"/>
  <c r="N15" i="63" s="1"/>
  <c r="N14" i="74"/>
  <c r="N14" i="63" s="1"/>
  <c r="N13" i="74"/>
  <c r="N13" i="63" s="1"/>
  <c r="N12" i="74"/>
  <c r="N12" i="63" s="1"/>
  <c r="N11" i="74"/>
  <c r="N11" i="63" s="1"/>
  <c r="N10" i="74"/>
  <c r="N9" i="74"/>
  <c r="N9" i="63" s="1"/>
  <c r="M47" i="85"/>
  <c r="L47" i="85"/>
  <c r="K47" i="85"/>
  <c r="J47" i="85"/>
  <c r="I47" i="85"/>
  <c r="H47" i="85"/>
  <c r="G47" i="85"/>
  <c r="F47" i="85"/>
  <c r="E47" i="85"/>
  <c r="D47" i="85"/>
  <c r="C47" i="85"/>
  <c r="M46" i="85"/>
  <c r="L46" i="85"/>
  <c r="K46" i="85"/>
  <c r="J46" i="85"/>
  <c r="I46" i="85"/>
  <c r="H46" i="85"/>
  <c r="G46" i="85"/>
  <c r="F46" i="85"/>
  <c r="E46" i="85"/>
  <c r="D46" i="85"/>
  <c r="C46" i="85"/>
  <c r="M45" i="85"/>
  <c r="L45" i="85"/>
  <c r="K45" i="85"/>
  <c r="J45" i="85"/>
  <c r="I45" i="85"/>
  <c r="H45" i="85"/>
  <c r="G45" i="85"/>
  <c r="F45" i="85"/>
  <c r="E45" i="85"/>
  <c r="D45" i="85"/>
  <c r="C45" i="85"/>
  <c r="M44" i="85"/>
  <c r="L44" i="85"/>
  <c r="K44" i="85"/>
  <c r="J44" i="85"/>
  <c r="I44" i="85"/>
  <c r="H44" i="85"/>
  <c r="G44" i="85"/>
  <c r="F44" i="85"/>
  <c r="E44" i="85"/>
  <c r="D44" i="85"/>
  <c r="C44" i="85"/>
  <c r="M43" i="85"/>
  <c r="L43" i="85"/>
  <c r="K43" i="85"/>
  <c r="J43" i="85"/>
  <c r="I43" i="85"/>
  <c r="H43" i="85"/>
  <c r="G43" i="85"/>
  <c r="F43" i="85"/>
  <c r="E43" i="85"/>
  <c r="D43" i="85"/>
  <c r="C43" i="85"/>
  <c r="M42" i="85"/>
  <c r="L42" i="85"/>
  <c r="K42" i="85"/>
  <c r="J42" i="85"/>
  <c r="I42" i="85"/>
  <c r="H42" i="85"/>
  <c r="G42" i="85"/>
  <c r="F42" i="85"/>
  <c r="E42" i="85"/>
  <c r="D42" i="85"/>
  <c r="C42" i="85"/>
  <c r="M41" i="85"/>
  <c r="L41" i="85"/>
  <c r="K41" i="85"/>
  <c r="J41" i="85"/>
  <c r="I41" i="85"/>
  <c r="H41" i="85"/>
  <c r="G41" i="85"/>
  <c r="F41" i="85"/>
  <c r="E41" i="85"/>
  <c r="D41" i="85"/>
  <c r="C41" i="85"/>
  <c r="M40" i="85"/>
  <c r="L40" i="85"/>
  <c r="K40" i="85"/>
  <c r="J40" i="85"/>
  <c r="I40" i="85"/>
  <c r="H40" i="85"/>
  <c r="G40" i="85"/>
  <c r="F40" i="85"/>
  <c r="E40" i="85"/>
  <c r="D40" i="85"/>
  <c r="C40" i="85"/>
  <c r="M39" i="85"/>
  <c r="L39" i="85"/>
  <c r="K39" i="85"/>
  <c r="J39" i="85"/>
  <c r="I39" i="85"/>
  <c r="H39" i="85"/>
  <c r="G39" i="85"/>
  <c r="F39" i="85"/>
  <c r="E39" i="85"/>
  <c r="D39" i="85"/>
  <c r="C39" i="85"/>
  <c r="M38" i="85"/>
  <c r="L38" i="85"/>
  <c r="K38" i="85"/>
  <c r="J38" i="85"/>
  <c r="I38" i="85"/>
  <c r="H38" i="85"/>
  <c r="G38" i="85"/>
  <c r="F38" i="85"/>
  <c r="E38" i="85"/>
  <c r="D38" i="85"/>
  <c r="C38" i="85"/>
  <c r="M37" i="85"/>
  <c r="L37" i="85"/>
  <c r="K37" i="85"/>
  <c r="J37" i="85"/>
  <c r="I37" i="85"/>
  <c r="H37" i="85"/>
  <c r="G37" i="85"/>
  <c r="F37" i="85"/>
  <c r="E37" i="85"/>
  <c r="D37" i="85"/>
  <c r="C37" i="85"/>
  <c r="M36" i="85"/>
  <c r="L36" i="85"/>
  <c r="K36" i="85"/>
  <c r="J36" i="85"/>
  <c r="I36" i="85"/>
  <c r="H36" i="85"/>
  <c r="G36" i="85"/>
  <c r="F36" i="85"/>
  <c r="E36" i="85"/>
  <c r="D36" i="85"/>
  <c r="C36" i="85"/>
  <c r="M35" i="85"/>
  <c r="L35" i="85"/>
  <c r="K35" i="85"/>
  <c r="J35" i="85"/>
  <c r="I35" i="85"/>
  <c r="H35" i="85"/>
  <c r="G35" i="85"/>
  <c r="F35" i="85"/>
  <c r="E35" i="85"/>
  <c r="D35" i="85"/>
  <c r="C35" i="85"/>
  <c r="M34" i="85"/>
  <c r="L34" i="85"/>
  <c r="K34" i="85"/>
  <c r="J34" i="85"/>
  <c r="I34" i="85"/>
  <c r="H34" i="85"/>
  <c r="G34" i="85"/>
  <c r="F34" i="85"/>
  <c r="E34" i="85"/>
  <c r="D34" i="85"/>
  <c r="C34" i="85"/>
  <c r="M33" i="85"/>
  <c r="L33" i="85"/>
  <c r="K33" i="85"/>
  <c r="J33" i="85"/>
  <c r="I33" i="85"/>
  <c r="H33" i="85"/>
  <c r="G33" i="85"/>
  <c r="F33" i="85"/>
  <c r="E33" i="85"/>
  <c r="D33" i="85"/>
  <c r="C33" i="85"/>
  <c r="M32" i="85"/>
  <c r="L32" i="85"/>
  <c r="K32" i="85"/>
  <c r="J32" i="85"/>
  <c r="I32" i="85"/>
  <c r="H32" i="85"/>
  <c r="G32" i="85"/>
  <c r="F32" i="85"/>
  <c r="E32" i="85"/>
  <c r="D32" i="85"/>
  <c r="C32" i="85"/>
  <c r="M31" i="85"/>
  <c r="L31" i="85"/>
  <c r="K31" i="85"/>
  <c r="J31" i="85"/>
  <c r="I31" i="85"/>
  <c r="H31" i="85"/>
  <c r="G31" i="85"/>
  <c r="F31" i="85"/>
  <c r="E31" i="85"/>
  <c r="D31" i="85"/>
  <c r="C31" i="85"/>
  <c r="M30" i="85"/>
  <c r="L30" i="85"/>
  <c r="K30" i="85"/>
  <c r="J30" i="85"/>
  <c r="I30" i="85"/>
  <c r="H30" i="85"/>
  <c r="G30" i="85"/>
  <c r="F30" i="85"/>
  <c r="E30" i="85"/>
  <c r="D30" i="85"/>
  <c r="C30" i="85"/>
  <c r="M29" i="85"/>
  <c r="L29" i="85"/>
  <c r="K29" i="85"/>
  <c r="J29" i="85"/>
  <c r="I29" i="85"/>
  <c r="H29" i="85"/>
  <c r="G29" i="85"/>
  <c r="F29" i="85"/>
  <c r="E29" i="85"/>
  <c r="D29" i="85"/>
  <c r="C29" i="85"/>
  <c r="M28" i="85"/>
  <c r="L28" i="85"/>
  <c r="K28" i="85"/>
  <c r="J28" i="85"/>
  <c r="I28" i="85"/>
  <c r="H28" i="85"/>
  <c r="G28" i="85"/>
  <c r="F28" i="85"/>
  <c r="E28" i="85"/>
  <c r="D28" i="85"/>
  <c r="C28" i="85"/>
  <c r="M27" i="85"/>
  <c r="L27" i="85"/>
  <c r="K27" i="85"/>
  <c r="J27" i="85"/>
  <c r="I27" i="85"/>
  <c r="H27" i="85"/>
  <c r="G27" i="85"/>
  <c r="F27" i="85"/>
  <c r="E27" i="85"/>
  <c r="D27" i="85"/>
  <c r="C27" i="85"/>
  <c r="M26" i="85"/>
  <c r="L26" i="85"/>
  <c r="K26" i="85"/>
  <c r="J26" i="85"/>
  <c r="I26" i="85"/>
  <c r="H26" i="85"/>
  <c r="G26" i="85"/>
  <c r="F26" i="85"/>
  <c r="E26" i="85"/>
  <c r="D26" i="85"/>
  <c r="C26" i="85"/>
  <c r="M25" i="85"/>
  <c r="L25" i="85"/>
  <c r="K25" i="85"/>
  <c r="J25" i="85"/>
  <c r="I25" i="85"/>
  <c r="H25" i="85"/>
  <c r="G25" i="85"/>
  <c r="F25" i="85"/>
  <c r="E25" i="85"/>
  <c r="D25" i="85"/>
  <c r="C25" i="85"/>
  <c r="M24" i="85"/>
  <c r="L24" i="85"/>
  <c r="K24" i="85"/>
  <c r="J24" i="85"/>
  <c r="I24" i="85"/>
  <c r="H24" i="85"/>
  <c r="G24" i="85"/>
  <c r="F24" i="85"/>
  <c r="E24" i="85"/>
  <c r="D24" i="85"/>
  <c r="C24" i="85"/>
  <c r="M23" i="85"/>
  <c r="L23" i="85"/>
  <c r="K23" i="85"/>
  <c r="J23" i="85"/>
  <c r="I23" i="85"/>
  <c r="H23" i="85"/>
  <c r="G23" i="85"/>
  <c r="F23" i="85"/>
  <c r="E23" i="85"/>
  <c r="D23" i="85"/>
  <c r="C23" i="85"/>
  <c r="M22" i="85"/>
  <c r="L22" i="85"/>
  <c r="K22" i="85"/>
  <c r="J22" i="85"/>
  <c r="I22" i="85"/>
  <c r="H22" i="85"/>
  <c r="G22" i="85"/>
  <c r="F22" i="85"/>
  <c r="E22" i="85"/>
  <c r="D22" i="85"/>
  <c r="C22" i="85"/>
  <c r="M21" i="85"/>
  <c r="L21" i="85"/>
  <c r="K21" i="85"/>
  <c r="J21" i="85"/>
  <c r="I21" i="85"/>
  <c r="H21" i="85"/>
  <c r="G21" i="85"/>
  <c r="F21" i="85"/>
  <c r="E21" i="85"/>
  <c r="D21" i="85"/>
  <c r="C21" i="85"/>
  <c r="M20" i="85"/>
  <c r="L20" i="85"/>
  <c r="K20" i="85"/>
  <c r="J20" i="85"/>
  <c r="I20" i="85"/>
  <c r="H20" i="85"/>
  <c r="G20" i="85"/>
  <c r="F20" i="85"/>
  <c r="E20" i="85"/>
  <c r="D20" i="85"/>
  <c r="C20" i="85"/>
  <c r="M19" i="85"/>
  <c r="L19" i="85"/>
  <c r="K19" i="85"/>
  <c r="J19" i="85"/>
  <c r="I19" i="85"/>
  <c r="H19" i="85"/>
  <c r="G19" i="85"/>
  <c r="F19" i="85"/>
  <c r="E19" i="85"/>
  <c r="D19" i="85"/>
  <c r="C19" i="85"/>
  <c r="M18" i="85"/>
  <c r="L18" i="85"/>
  <c r="K18" i="85"/>
  <c r="J18" i="85"/>
  <c r="I18" i="85"/>
  <c r="H18" i="85"/>
  <c r="G18" i="85"/>
  <c r="F18" i="85"/>
  <c r="E18" i="85"/>
  <c r="D18" i="85"/>
  <c r="C18" i="85"/>
  <c r="M17" i="85"/>
  <c r="L17" i="85"/>
  <c r="K17" i="85"/>
  <c r="J17" i="85"/>
  <c r="I17" i="85"/>
  <c r="H17" i="85"/>
  <c r="G17" i="85"/>
  <c r="F17" i="85"/>
  <c r="E17" i="85"/>
  <c r="D17" i="85"/>
  <c r="C17" i="85"/>
  <c r="M16" i="85"/>
  <c r="L16" i="85"/>
  <c r="K16" i="85"/>
  <c r="J16" i="85"/>
  <c r="I16" i="85"/>
  <c r="H16" i="85"/>
  <c r="G16" i="85"/>
  <c r="F16" i="85"/>
  <c r="E16" i="85"/>
  <c r="D16" i="85"/>
  <c r="C16" i="85"/>
  <c r="M15" i="85"/>
  <c r="L15" i="85"/>
  <c r="K15" i="85"/>
  <c r="J15" i="85"/>
  <c r="I15" i="85"/>
  <c r="H15" i="85"/>
  <c r="G15" i="85"/>
  <c r="F15" i="85"/>
  <c r="E15" i="85"/>
  <c r="D15" i="85"/>
  <c r="C15" i="85"/>
  <c r="M14" i="85"/>
  <c r="L14" i="85"/>
  <c r="K14" i="85"/>
  <c r="J14" i="85"/>
  <c r="I14" i="85"/>
  <c r="H14" i="85"/>
  <c r="G14" i="85"/>
  <c r="F14" i="85"/>
  <c r="E14" i="85"/>
  <c r="D14" i="85"/>
  <c r="C14" i="85"/>
  <c r="M13" i="85"/>
  <c r="L13" i="85"/>
  <c r="K13" i="85"/>
  <c r="J13" i="85"/>
  <c r="I13" i="85"/>
  <c r="H13" i="85"/>
  <c r="G13" i="85"/>
  <c r="F13" i="85"/>
  <c r="E13" i="85"/>
  <c r="D13" i="85"/>
  <c r="C13" i="85"/>
  <c r="M12" i="85"/>
  <c r="L12" i="85"/>
  <c r="K12" i="85"/>
  <c r="J12" i="85"/>
  <c r="I12" i="85"/>
  <c r="H12" i="85"/>
  <c r="G12" i="85"/>
  <c r="F12" i="85"/>
  <c r="E12" i="85"/>
  <c r="D12" i="85"/>
  <c r="C12" i="85"/>
  <c r="M11" i="85"/>
  <c r="L11" i="85"/>
  <c r="K11" i="85"/>
  <c r="J11" i="85"/>
  <c r="I11" i="85"/>
  <c r="H11" i="85"/>
  <c r="G11" i="85"/>
  <c r="F11" i="85"/>
  <c r="E11" i="85"/>
  <c r="D11" i="85"/>
  <c r="C11" i="85"/>
  <c r="M10" i="85"/>
  <c r="L10" i="85"/>
  <c r="K10" i="85"/>
  <c r="J10" i="85"/>
  <c r="I10" i="85"/>
  <c r="H10" i="85"/>
  <c r="G10" i="85"/>
  <c r="F10" i="85"/>
  <c r="E10" i="85"/>
  <c r="D10" i="85"/>
  <c r="C10" i="85"/>
  <c r="M9" i="85"/>
  <c r="L9" i="85"/>
  <c r="K9" i="85"/>
  <c r="J9" i="85"/>
  <c r="I9" i="85"/>
  <c r="H9" i="85"/>
  <c r="G9" i="85"/>
  <c r="F9" i="85"/>
  <c r="E9" i="85"/>
  <c r="D9" i="85"/>
  <c r="C9" i="85"/>
  <c r="M47" i="86"/>
  <c r="L47" i="86"/>
  <c r="K47" i="86"/>
  <c r="J47" i="86"/>
  <c r="I47" i="86"/>
  <c r="H47" i="86"/>
  <c r="G47" i="86"/>
  <c r="F47" i="86"/>
  <c r="E47" i="86"/>
  <c r="D47" i="86"/>
  <c r="C47" i="86"/>
  <c r="M46" i="86"/>
  <c r="L46" i="86"/>
  <c r="K46" i="86"/>
  <c r="J46" i="86"/>
  <c r="I46" i="86"/>
  <c r="H46" i="86"/>
  <c r="G46" i="86"/>
  <c r="F46" i="86"/>
  <c r="E46" i="86"/>
  <c r="D46" i="86"/>
  <c r="C46" i="86"/>
  <c r="M45" i="86"/>
  <c r="L45" i="86"/>
  <c r="K45" i="86"/>
  <c r="J45" i="86"/>
  <c r="I45" i="86"/>
  <c r="H45" i="86"/>
  <c r="G45" i="86"/>
  <c r="F45" i="86"/>
  <c r="E45" i="86"/>
  <c r="D45" i="86"/>
  <c r="C45" i="86"/>
  <c r="M44" i="86"/>
  <c r="L44" i="86"/>
  <c r="K44" i="86"/>
  <c r="J44" i="86"/>
  <c r="I44" i="86"/>
  <c r="H44" i="86"/>
  <c r="G44" i="86"/>
  <c r="F44" i="86"/>
  <c r="E44" i="86"/>
  <c r="D44" i="86"/>
  <c r="C44" i="86"/>
  <c r="M43" i="86"/>
  <c r="L43" i="86"/>
  <c r="K43" i="86"/>
  <c r="J43" i="86"/>
  <c r="I43" i="86"/>
  <c r="H43" i="86"/>
  <c r="G43" i="86"/>
  <c r="F43" i="86"/>
  <c r="E43" i="86"/>
  <c r="D43" i="86"/>
  <c r="C43" i="86"/>
  <c r="M42" i="86"/>
  <c r="L42" i="86"/>
  <c r="K42" i="86"/>
  <c r="J42" i="86"/>
  <c r="I42" i="86"/>
  <c r="H42" i="86"/>
  <c r="G42" i="86"/>
  <c r="F42" i="86"/>
  <c r="E42" i="86"/>
  <c r="D42" i="86"/>
  <c r="C42" i="86"/>
  <c r="M41" i="86"/>
  <c r="L41" i="86"/>
  <c r="K41" i="86"/>
  <c r="J41" i="86"/>
  <c r="I41" i="86"/>
  <c r="H41" i="86"/>
  <c r="G41" i="86"/>
  <c r="F41" i="86"/>
  <c r="E41" i="86"/>
  <c r="D41" i="86"/>
  <c r="C41" i="86"/>
  <c r="M40" i="86"/>
  <c r="L40" i="86"/>
  <c r="K40" i="86"/>
  <c r="J40" i="86"/>
  <c r="I40" i="86"/>
  <c r="H40" i="86"/>
  <c r="G40" i="86"/>
  <c r="F40" i="86"/>
  <c r="E40" i="86"/>
  <c r="D40" i="86"/>
  <c r="C40" i="86"/>
  <c r="M39" i="86"/>
  <c r="L39" i="86"/>
  <c r="K39" i="86"/>
  <c r="J39" i="86"/>
  <c r="I39" i="86"/>
  <c r="H39" i="86"/>
  <c r="G39" i="86"/>
  <c r="F39" i="86"/>
  <c r="E39" i="86"/>
  <c r="D39" i="86"/>
  <c r="C39" i="86"/>
  <c r="M38" i="86"/>
  <c r="L38" i="86"/>
  <c r="K38" i="86"/>
  <c r="J38" i="86"/>
  <c r="I38" i="86"/>
  <c r="H38" i="86"/>
  <c r="G38" i="86"/>
  <c r="F38" i="86"/>
  <c r="E38" i="86"/>
  <c r="D38" i="86"/>
  <c r="C38" i="86"/>
  <c r="M37" i="86"/>
  <c r="L37" i="86"/>
  <c r="K37" i="86"/>
  <c r="J37" i="86"/>
  <c r="I37" i="86"/>
  <c r="H37" i="86"/>
  <c r="G37" i="86"/>
  <c r="F37" i="86"/>
  <c r="E37" i="86"/>
  <c r="D37" i="86"/>
  <c r="C37" i="86"/>
  <c r="M36" i="86"/>
  <c r="L36" i="86"/>
  <c r="K36" i="86"/>
  <c r="J36" i="86"/>
  <c r="I36" i="86"/>
  <c r="H36" i="86"/>
  <c r="G36" i="86"/>
  <c r="F36" i="86"/>
  <c r="E36" i="86"/>
  <c r="D36" i="86"/>
  <c r="C36" i="86"/>
  <c r="M35" i="86"/>
  <c r="L35" i="86"/>
  <c r="K35" i="86"/>
  <c r="J35" i="86"/>
  <c r="I35" i="86"/>
  <c r="H35" i="86"/>
  <c r="G35" i="86"/>
  <c r="F35" i="86"/>
  <c r="E35" i="86"/>
  <c r="D35" i="86"/>
  <c r="C35" i="86"/>
  <c r="M34" i="86"/>
  <c r="L34" i="86"/>
  <c r="K34" i="86"/>
  <c r="J34" i="86"/>
  <c r="I34" i="86"/>
  <c r="H34" i="86"/>
  <c r="G34" i="86"/>
  <c r="F34" i="86"/>
  <c r="E34" i="86"/>
  <c r="D34" i="86"/>
  <c r="C34" i="86"/>
  <c r="M33" i="86"/>
  <c r="L33" i="86"/>
  <c r="K33" i="86"/>
  <c r="J33" i="86"/>
  <c r="I33" i="86"/>
  <c r="H33" i="86"/>
  <c r="G33" i="86"/>
  <c r="F33" i="86"/>
  <c r="E33" i="86"/>
  <c r="D33" i="86"/>
  <c r="C33" i="86"/>
  <c r="M32" i="86"/>
  <c r="L32" i="86"/>
  <c r="K32" i="86"/>
  <c r="J32" i="86"/>
  <c r="I32" i="86"/>
  <c r="H32" i="86"/>
  <c r="G32" i="86"/>
  <c r="F32" i="86"/>
  <c r="E32" i="86"/>
  <c r="D32" i="86"/>
  <c r="C32" i="86"/>
  <c r="M31" i="86"/>
  <c r="L31" i="86"/>
  <c r="K31" i="86"/>
  <c r="J31" i="86"/>
  <c r="I31" i="86"/>
  <c r="H31" i="86"/>
  <c r="G31" i="86"/>
  <c r="F31" i="86"/>
  <c r="E31" i="86"/>
  <c r="D31" i="86"/>
  <c r="C31" i="86"/>
  <c r="M30" i="86"/>
  <c r="L30" i="86"/>
  <c r="K30" i="86"/>
  <c r="J30" i="86"/>
  <c r="I30" i="86"/>
  <c r="H30" i="86"/>
  <c r="G30" i="86"/>
  <c r="F30" i="86"/>
  <c r="E30" i="86"/>
  <c r="D30" i="86"/>
  <c r="C30" i="86"/>
  <c r="M29" i="86"/>
  <c r="L29" i="86"/>
  <c r="K29" i="86"/>
  <c r="J29" i="86"/>
  <c r="I29" i="86"/>
  <c r="H29" i="86"/>
  <c r="G29" i="86"/>
  <c r="F29" i="86"/>
  <c r="E29" i="86"/>
  <c r="D29" i="86"/>
  <c r="C29" i="86"/>
  <c r="M28" i="86"/>
  <c r="L28" i="86"/>
  <c r="K28" i="86"/>
  <c r="J28" i="86"/>
  <c r="I28" i="86"/>
  <c r="H28" i="86"/>
  <c r="G28" i="86"/>
  <c r="F28" i="86"/>
  <c r="E28" i="86"/>
  <c r="D28" i="86"/>
  <c r="C28" i="86"/>
  <c r="M27" i="86"/>
  <c r="L27" i="86"/>
  <c r="K27" i="86"/>
  <c r="J27" i="86"/>
  <c r="I27" i="86"/>
  <c r="H27" i="86"/>
  <c r="G27" i="86"/>
  <c r="F27" i="86"/>
  <c r="E27" i="86"/>
  <c r="D27" i="86"/>
  <c r="C27" i="86"/>
  <c r="M26" i="86"/>
  <c r="L26" i="86"/>
  <c r="K26" i="86"/>
  <c r="J26" i="86"/>
  <c r="I26" i="86"/>
  <c r="H26" i="86"/>
  <c r="G26" i="86"/>
  <c r="F26" i="86"/>
  <c r="E26" i="86"/>
  <c r="D26" i="86"/>
  <c r="C26" i="86"/>
  <c r="M25" i="86"/>
  <c r="L25" i="86"/>
  <c r="K25" i="86"/>
  <c r="J25" i="86"/>
  <c r="I25" i="86"/>
  <c r="H25" i="86"/>
  <c r="G25" i="86"/>
  <c r="F25" i="86"/>
  <c r="E25" i="86"/>
  <c r="D25" i="86"/>
  <c r="C25" i="86"/>
  <c r="M24" i="86"/>
  <c r="L24" i="86"/>
  <c r="K24" i="86"/>
  <c r="J24" i="86"/>
  <c r="I24" i="86"/>
  <c r="H24" i="86"/>
  <c r="G24" i="86"/>
  <c r="F24" i="86"/>
  <c r="E24" i="86"/>
  <c r="D24" i="86"/>
  <c r="C24" i="86"/>
  <c r="M23" i="86"/>
  <c r="L23" i="86"/>
  <c r="K23" i="86"/>
  <c r="J23" i="86"/>
  <c r="I23" i="86"/>
  <c r="H23" i="86"/>
  <c r="G23" i="86"/>
  <c r="F23" i="86"/>
  <c r="E23" i="86"/>
  <c r="D23" i="86"/>
  <c r="C23" i="86"/>
  <c r="M22" i="86"/>
  <c r="L22" i="86"/>
  <c r="K22" i="86"/>
  <c r="J22" i="86"/>
  <c r="I22" i="86"/>
  <c r="H22" i="86"/>
  <c r="G22" i="86"/>
  <c r="F22" i="86"/>
  <c r="E22" i="86"/>
  <c r="D22" i="86"/>
  <c r="C22" i="86"/>
  <c r="M21" i="86"/>
  <c r="L21" i="86"/>
  <c r="K21" i="86"/>
  <c r="J21" i="86"/>
  <c r="I21" i="86"/>
  <c r="H21" i="86"/>
  <c r="G21" i="86"/>
  <c r="F21" i="86"/>
  <c r="E21" i="86"/>
  <c r="D21" i="86"/>
  <c r="C21" i="86"/>
  <c r="M20" i="86"/>
  <c r="L20" i="86"/>
  <c r="K20" i="86"/>
  <c r="J20" i="86"/>
  <c r="I20" i="86"/>
  <c r="H20" i="86"/>
  <c r="G20" i="86"/>
  <c r="F20" i="86"/>
  <c r="E20" i="86"/>
  <c r="D20" i="86"/>
  <c r="C20" i="86"/>
  <c r="M19" i="86"/>
  <c r="L19" i="86"/>
  <c r="K19" i="86"/>
  <c r="J19" i="86"/>
  <c r="I19" i="86"/>
  <c r="H19" i="86"/>
  <c r="G19" i="86"/>
  <c r="F19" i="86"/>
  <c r="E19" i="86"/>
  <c r="D19" i="86"/>
  <c r="C19" i="86"/>
  <c r="M18" i="86"/>
  <c r="L18" i="86"/>
  <c r="K18" i="86"/>
  <c r="J18" i="86"/>
  <c r="I18" i="86"/>
  <c r="H18" i="86"/>
  <c r="G18" i="86"/>
  <c r="F18" i="86"/>
  <c r="E18" i="86"/>
  <c r="D18" i="86"/>
  <c r="C18" i="86"/>
  <c r="M17" i="86"/>
  <c r="L17" i="86"/>
  <c r="K17" i="86"/>
  <c r="J17" i="86"/>
  <c r="I17" i="86"/>
  <c r="H17" i="86"/>
  <c r="G17" i="86"/>
  <c r="F17" i="86"/>
  <c r="E17" i="86"/>
  <c r="D17" i="86"/>
  <c r="C17" i="86"/>
  <c r="M16" i="86"/>
  <c r="L16" i="86"/>
  <c r="K16" i="86"/>
  <c r="J16" i="86"/>
  <c r="I16" i="86"/>
  <c r="H16" i="86"/>
  <c r="G16" i="86"/>
  <c r="F16" i="86"/>
  <c r="E16" i="86"/>
  <c r="D16" i="86"/>
  <c r="C16" i="86"/>
  <c r="M15" i="86"/>
  <c r="L15" i="86"/>
  <c r="K15" i="86"/>
  <c r="J15" i="86"/>
  <c r="I15" i="86"/>
  <c r="H15" i="86"/>
  <c r="G15" i="86"/>
  <c r="F15" i="86"/>
  <c r="E15" i="86"/>
  <c r="D15" i="86"/>
  <c r="C15" i="86"/>
  <c r="M14" i="86"/>
  <c r="L14" i="86"/>
  <c r="K14" i="86"/>
  <c r="J14" i="86"/>
  <c r="I14" i="86"/>
  <c r="H14" i="86"/>
  <c r="G14" i="86"/>
  <c r="F14" i="86"/>
  <c r="E14" i="86"/>
  <c r="D14" i="86"/>
  <c r="C14" i="86"/>
  <c r="M13" i="86"/>
  <c r="L13" i="86"/>
  <c r="K13" i="86"/>
  <c r="J13" i="86"/>
  <c r="I13" i="86"/>
  <c r="H13" i="86"/>
  <c r="G13" i="86"/>
  <c r="F13" i="86"/>
  <c r="E13" i="86"/>
  <c r="D13" i="86"/>
  <c r="C13" i="86"/>
  <c r="M12" i="86"/>
  <c r="L12" i="86"/>
  <c r="K12" i="86"/>
  <c r="J12" i="86"/>
  <c r="I12" i="86"/>
  <c r="H12" i="86"/>
  <c r="G12" i="86"/>
  <c r="F12" i="86"/>
  <c r="E12" i="86"/>
  <c r="D12" i="86"/>
  <c r="C12" i="86"/>
  <c r="M11" i="86"/>
  <c r="L11" i="86"/>
  <c r="K11" i="86"/>
  <c r="J11" i="86"/>
  <c r="I11" i="86"/>
  <c r="H11" i="86"/>
  <c r="G11" i="86"/>
  <c r="F11" i="86"/>
  <c r="E11" i="86"/>
  <c r="D11" i="86"/>
  <c r="C11" i="86"/>
  <c r="M10" i="86"/>
  <c r="L10" i="86"/>
  <c r="K10" i="86"/>
  <c r="J10" i="86"/>
  <c r="I10" i="86"/>
  <c r="H10" i="86"/>
  <c r="G10" i="86"/>
  <c r="F10" i="86"/>
  <c r="E10" i="86"/>
  <c r="D10" i="86"/>
  <c r="C10" i="86"/>
  <c r="M9" i="86"/>
  <c r="L9" i="86"/>
  <c r="K9" i="86"/>
  <c r="J9" i="86"/>
  <c r="I9" i="86"/>
  <c r="H9" i="86"/>
  <c r="G9" i="86"/>
  <c r="F9" i="86"/>
  <c r="E9" i="86"/>
  <c r="D9" i="86"/>
  <c r="C9" i="86"/>
  <c r="N48" i="86" l="1"/>
  <c r="N48" i="84" s="1"/>
  <c r="N33" i="84"/>
  <c r="N16" i="87"/>
  <c r="N24" i="87"/>
  <c r="N36" i="87"/>
  <c r="N40" i="87"/>
  <c r="N44" i="87"/>
  <c r="N9" i="87"/>
  <c r="N13" i="87"/>
  <c r="N17" i="87"/>
  <c r="N21" i="87"/>
  <c r="N25" i="87"/>
  <c r="N29" i="87"/>
  <c r="N33" i="87"/>
  <c r="N37" i="87"/>
  <c r="N41" i="87"/>
  <c r="N45" i="87"/>
  <c r="N12" i="87"/>
  <c r="N28" i="87"/>
  <c r="N14" i="87"/>
  <c r="N18" i="87"/>
  <c r="N22" i="87"/>
  <c r="N26" i="87"/>
  <c r="N30" i="87"/>
  <c r="N34" i="87"/>
  <c r="N38" i="87"/>
  <c r="N42" i="87"/>
  <c r="N46" i="87"/>
  <c r="N48" i="87"/>
  <c r="N20" i="87"/>
  <c r="N32" i="87"/>
  <c r="N11" i="87"/>
  <c r="N15" i="87"/>
  <c r="N19" i="87"/>
  <c r="N23" i="87"/>
  <c r="N27" i="87"/>
  <c r="N31" i="87"/>
  <c r="N35" i="87"/>
  <c r="N39" i="87"/>
  <c r="N43" i="87"/>
  <c r="N47" i="87"/>
  <c r="N48" i="74"/>
  <c r="N48" i="63" s="1"/>
  <c r="N10" i="63"/>
  <c r="N10" i="87" s="1"/>
  <c r="M48" i="85"/>
  <c r="M47" i="84"/>
  <c r="M46" i="84"/>
  <c r="M45" i="84"/>
  <c r="M44" i="84"/>
  <c r="M43" i="84"/>
  <c r="M42" i="84"/>
  <c r="M41" i="84"/>
  <c r="M40" i="84"/>
  <c r="M39" i="84"/>
  <c r="M38" i="84"/>
  <c r="M37" i="84"/>
  <c r="M36" i="84"/>
  <c r="M35" i="84"/>
  <c r="M34" i="84"/>
  <c r="M33" i="84"/>
  <c r="M32" i="84"/>
  <c r="M31" i="84"/>
  <c r="M30" i="84"/>
  <c r="M29" i="84"/>
  <c r="M28" i="84"/>
  <c r="M27" i="84"/>
  <c r="M26" i="84"/>
  <c r="M25" i="84"/>
  <c r="M24" i="84"/>
  <c r="M23" i="84"/>
  <c r="M22" i="84"/>
  <c r="M21" i="84"/>
  <c r="M20" i="84"/>
  <c r="M19" i="84"/>
  <c r="M18" i="84"/>
  <c r="M17" i="84"/>
  <c r="M16" i="84"/>
  <c r="M15" i="84"/>
  <c r="M14" i="84"/>
  <c r="M13" i="84"/>
  <c r="M12" i="84"/>
  <c r="M11" i="84"/>
  <c r="M10" i="84"/>
  <c r="M9" i="84"/>
  <c r="M48" i="86"/>
  <c r="M48" i="84" s="1"/>
  <c r="M47" i="73"/>
  <c r="M46" i="73"/>
  <c r="M45" i="73"/>
  <c r="M44" i="73"/>
  <c r="M43" i="73"/>
  <c r="M42" i="73"/>
  <c r="M41" i="73"/>
  <c r="M40" i="73"/>
  <c r="M39" i="73"/>
  <c r="M38" i="73"/>
  <c r="M37" i="73"/>
  <c r="M36" i="73"/>
  <c r="M35" i="73"/>
  <c r="M34" i="73"/>
  <c r="M33" i="73"/>
  <c r="M32" i="73"/>
  <c r="M31" i="73"/>
  <c r="M30" i="73"/>
  <c r="M29" i="73"/>
  <c r="M28" i="73"/>
  <c r="M27" i="73"/>
  <c r="M26" i="73"/>
  <c r="M25" i="73"/>
  <c r="M24" i="73"/>
  <c r="M23" i="73"/>
  <c r="M22" i="73"/>
  <c r="M21" i="73"/>
  <c r="M20" i="73"/>
  <c r="M19" i="73"/>
  <c r="M18" i="73"/>
  <c r="M17" i="73"/>
  <c r="M16" i="73"/>
  <c r="M15" i="73"/>
  <c r="M14" i="73"/>
  <c r="M13" i="73"/>
  <c r="M12" i="73"/>
  <c r="M11" i="73"/>
  <c r="M10" i="73"/>
  <c r="M9" i="73"/>
  <c r="M47" i="74"/>
  <c r="M46" i="74"/>
  <c r="M46" i="63" s="1"/>
  <c r="M45" i="74"/>
  <c r="M44" i="74"/>
  <c r="M43" i="74"/>
  <c r="M43" i="63" s="1"/>
  <c r="M42" i="74"/>
  <c r="M42" i="63" s="1"/>
  <c r="M41" i="74"/>
  <c r="M41" i="63" s="1"/>
  <c r="M40" i="74"/>
  <c r="M40" i="63" s="1"/>
  <c r="M39" i="74"/>
  <c r="M38" i="74"/>
  <c r="M38" i="63" s="1"/>
  <c r="M37" i="74"/>
  <c r="M36" i="74"/>
  <c r="M35" i="74"/>
  <c r="M35" i="63" s="1"/>
  <c r="M34" i="74"/>
  <c r="M34" i="63" s="1"/>
  <c r="M33" i="74"/>
  <c r="M33" i="63" s="1"/>
  <c r="M32" i="74"/>
  <c r="M32" i="63" s="1"/>
  <c r="M31" i="74"/>
  <c r="M30" i="74"/>
  <c r="M30" i="63" s="1"/>
  <c r="M29" i="74"/>
  <c r="M28" i="74"/>
  <c r="M27" i="74"/>
  <c r="M27" i="63" s="1"/>
  <c r="M26" i="74"/>
  <c r="M26" i="63" s="1"/>
  <c r="M25" i="74"/>
  <c r="M25" i="63" s="1"/>
  <c r="M24" i="74"/>
  <c r="M24" i="63" s="1"/>
  <c r="M23" i="74"/>
  <c r="M22" i="74"/>
  <c r="M22" i="63" s="1"/>
  <c r="M21" i="74"/>
  <c r="M20" i="74"/>
  <c r="M19" i="74"/>
  <c r="M19" i="63" s="1"/>
  <c r="M18" i="74"/>
  <c r="M18" i="63" s="1"/>
  <c r="M17" i="74"/>
  <c r="M17" i="63" s="1"/>
  <c r="M16" i="74"/>
  <c r="M16" i="63" s="1"/>
  <c r="M15" i="74"/>
  <c r="M14" i="74"/>
  <c r="M14" i="63" s="1"/>
  <c r="M13" i="74"/>
  <c r="M12" i="74"/>
  <c r="M11" i="74"/>
  <c r="M11" i="63" s="1"/>
  <c r="M10" i="74"/>
  <c r="M9" i="74"/>
  <c r="M9" i="63" s="1"/>
  <c r="M36" i="63" l="1"/>
  <c r="M13" i="63"/>
  <c r="M21" i="63"/>
  <c r="M29" i="63"/>
  <c r="M37" i="63"/>
  <c r="M37" i="87" s="1"/>
  <c r="M45" i="63"/>
  <c r="M45" i="87" s="1"/>
  <c r="M12" i="63"/>
  <c r="M12" i="87" s="1"/>
  <c r="M44" i="63"/>
  <c r="M44" i="87" s="1"/>
  <c r="M15" i="63"/>
  <c r="M23" i="63"/>
  <c r="M31" i="63"/>
  <c r="M39" i="63"/>
  <c r="M47" i="63"/>
  <c r="M48" i="73"/>
  <c r="M20" i="63"/>
  <c r="M20" i="87" s="1"/>
  <c r="M28" i="63"/>
  <c r="M28" i="87" s="1"/>
  <c r="M16" i="87"/>
  <c r="M24" i="87"/>
  <c r="M32" i="87"/>
  <c r="M36" i="87"/>
  <c r="M40" i="87"/>
  <c r="M9" i="87"/>
  <c r="M13" i="87"/>
  <c r="M17" i="87"/>
  <c r="M21" i="87"/>
  <c r="M25" i="87"/>
  <c r="M29" i="87"/>
  <c r="M33" i="87"/>
  <c r="M41" i="87"/>
  <c r="M14" i="87"/>
  <c r="M18" i="87"/>
  <c r="M22" i="87"/>
  <c r="M26" i="87"/>
  <c r="M30" i="87"/>
  <c r="M34" i="87"/>
  <c r="M38" i="87"/>
  <c r="M42" i="87"/>
  <c r="M46" i="87"/>
  <c r="M11" i="87"/>
  <c r="M15" i="87"/>
  <c r="M19" i="87"/>
  <c r="M23" i="87"/>
  <c r="M27" i="87"/>
  <c r="M31" i="87"/>
  <c r="M35" i="87"/>
  <c r="M39" i="87"/>
  <c r="M43" i="87"/>
  <c r="M47" i="87"/>
  <c r="M48" i="74"/>
  <c r="M48" i="63" s="1"/>
  <c r="M48" i="87" s="1"/>
  <c r="M10" i="63"/>
  <c r="M10" i="87" s="1"/>
  <c r="L12" i="84"/>
  <c r="L28" i="84"/>
  <c r="L44" i="84"/>
  <c r="L47" i="73"/>
  <c r="L46" i="73"/>
  <c r="L45" i="73"/>
  <c r="L44" i="73"/>
  <c r="L43" i="73"/>
  <c r="L42" i="73"/>
  <c r="L41" i="73"/>
  <c r="L40" i="73"/>
  <c r="L39" i="73"/>
  <c r="L38" i="73"/>
  <c r="L37" i="73"/>
  <c r="L36" i="73"/>
  <c r="L35" i="73"/>
  <c r="L34" i="73"/>
  <c r="L33" i="73"/>
  <c r="L32" i="73"/>
  <c r="L31" i="73"/>
  <c r="L30" i="73"/>
  <c r="L29" i="73"/>
  <c r="L28" i="73"/>
  <c r="L27" i="73"/>
  <c r="L26" i="73"/>
  <c r="L25" i="73"/>
  <c r="L24" i="73"/>
  <c r="L23" i="73"/>
  <c r="L22" i="73"/>
  <c r="L21" i="73"/>
  <c r="L20" i="73"/>
  <c r="L19" i="73"/>
  <c r="L18" i="73"/>
  <c r="L17" i="73"/>
  <c r="L16" i="73"/>
  <c r="L15" i="73"/>
  <c r="L14" i="73"/>
  <c r="L13" i="73"/>
  <c r="L12" i="73"/>
  <c r="L11" i="73"/>
  <c r="L10" i="73"/>
  <c r="L9" i="73"/>
  <c r="L47" i="74"/>
  <c r="L46" i="74"/>
  <c r="L46" i="63" s="1"/>
  <c r="L45" i="74"/>
  <c r="L44" i="74"/>
  <c r="L43" i="74"/>
  <c r="L42" i="74"/>
  <c r="L42" i="63" s="1"/>
  <c r="L41" i="74"/>
  <c r="L41" i="63" s="1"/>
  <c r="L40" i="74"/>
  <c r="L40" i="63" s="1"/>
  <c r="L39" i="74"/>
  <c r="L38" i="74"/>
  <c r="L38" i="63" s="1"/>
  <c r="L37" i="74"/>
  <c r="L36" i="74"/>
  <c r="L35" i="74"/>
  <c r="L34" i="74"/>
  <c r="L34" i="63" s="1"/>
  <c r="L33" i="74"/>
  <c r="L33" i="63" s="1"/>
  <c r="L32" i="74"/>
  <c r="L32" i="63" s="1"/>
  <c r="L31" i="74"/>
  <c r="L30" i="74"/>
  <c r="L30" i="63" s="1"/>
  <c r="L29" i="74"/>
  <c r="L28" i="74"/>
  <c r="L27" i="74"/>
  <c r="L26" i="74"/>
  <c r="L26" i="63" s="1"/>
  <c r="L25" i="74"/>
  <c r="L25" i="63" s="1"/>
  <c r="L24" i="74"/>
  <c r="L24" i="63" s="1"/>
  <c r="L23" i="74"/>
  <c r="L22" i="74"/>
  <c r="L22" i="63" s="1"/>
  <c r="L21" i="74"/>
  <c r="L20" i="74"/>
  <c r="L19" i="74"/>
  <c r="L18" i="74"/>
  <c r="L18" i="63" s="1"/>
  <c r="L17" i="74"/>
  <c r="L17" i="63" s="1"/>
  <c r="L16" i="74"/>
  <c r="L16" i="63" s="1"/>
  <c r="L15" i="74"/>
  <c r="L14" i="74"/>
  <c r="L14" i="63" s="1"/>
  <c r="L13" i="74"/>
  <c r="L12" i="74"/>
  <c r="L11" i="74"/>
  <c r="L10" i="74"/>
  <c r="L9" i="74"/>
  <c r="L9" i="63" s="1"/>
  <c r="L40" i="84"/>
  <c r="L40" i="87" s="1"/>
  <c r="L36" i="84"/>
  <c r="L32" i="84"/>
  <c r="L24" i="84"/>
  <c r="L24" i="87" s="1"/>
  <c r="L20" i="84"/>
  <c r="L16" i="84"/>
  <c r="L48" i="85"/>
  <c r="L46" i="84"/>
  <c r="L45" i="84"/>
  <c r="L42" i="84"/>
  <c r="L41" i="84"/>
  <c r="L38" i="84"/>
  <c r="L37" i="84"/>
  <c r="L34" i="84"/>
  <c r="L33" i="84"/>
  <c r="L30" i="84"/>
  <c r="L29" i="84"/>
  <c r="L26" i="84"/>
  <c r="L25" i="84"/>
  <c r="L22" i="84"/>
  <c r="L21" i="84"/>
  <c r="L18" i="84"/>
  <c r="L17" i="84"/>
  <c r="L14" i="84"/>
  <c r="L13" i="84"/>
  <c r="L48" i="86"/>
  <c r="L9" i="84"/>
  <c r="L20" i="63" l="1"/>
  <c r="L44" i="63"/>
  <c r="L28" i="63"/>
  <c r="L13" i="63"/>
  <c r="L21" i="63"/>
  <c r="L21" i="87" s="1"/>
  <c r="L29" i="63"/>
  <c r="L29" i="87" s="1"/>
  <c r="L37" i="63"/>
  <c r="L37" i="87" s="1"/>
  <c r="L45" i="63"/>
  <c r="L45" i="87" s="1"/>
  <c r="L12" i="63"/>
  <c r="L36" i="63"/>
  <c r="L18" i="87"/>
  <c r="L26" i="87"/>
  <c r="L34" i="87"/>
  <c r="L42" i="87"/>
  <c r="L11" i="63"/>
  <c r="L15" i="63"/>
  <c r="L19" i="63"/>
  <c r="L23" i="63"/>
  <c r="L27" i="63"/>
  <c r="L31" i="63"/>
  <c r="L35" i="63"/>
  <c r="L39" i="63"/>
  <c r="L43" i="63"/>
  <c r="L47" i="63"/>
  <c r="L48" i="73"/>
  <c r="L14" i="87"/>
  <c r="L22" i="87"/>
  <c r="L30" i="87"/>
  <c r="L38" i="87"/>
  <c r="L46" i="87"/>
  <c r="L11" i="84"/>
  <c r="L11" i="87" s="1"/>
  <c r="L15" i="84"/>
  <c r="L15" i="87" s="1"/>
  <c r="L19" i="84"/>
  <c r="L19" i="87" s="1"/>
  <c r="L23" i="84"/>
  <c r="L23" i="87" s="1"/>
  <c r="L27" i="84"/>
  <c r="L27" i="87" s="1"/>
  <c r="L31" i="84"/>
  <c r="L31" i="87" s="1"/>
  <c r="L35" i="84"/>
  <c r="L35" i="87" s="1"/>
  <c r="L39" i="84"/>
  <c r="L39" i="87" s="1"/>
  <c r="L43" i="84"/>
  <c r="L43" i="87" s="1"/>
  <c r="L47" i="84"/>
  <c r="L47" i="87" s="1"/>
  <c r="L48" i="84"/>
  <c r="L36" i="87"/>
  <c r="L20" i="87"/>
  <c r="L32" i="87"/>
  <c r="L16" i="87"/>
  <c r="L9" i="87"/>
  <c r="L13" i="87"/>
  <c r="L17" i="87"/>
  <c r="L25" i="87"/>
  <c r="L33" i="87"/>
  <c r="L41" i="87"/>
  <c r="L44" i="87"/>
  <c r="L28" i="87"/>
  <c r="L12" i="87"/>
  <c r="L48" i="74"/>
  <c r="L48" i="63" s="1"/>
  <c r="L10" i="84"/>
  <c r="L10" i="63"/>
  <c r="K47" i="73"/>
  <c r="K46" i="73"/>
  <c r="K45" i="73"/>
  <c r="K44" i="73"/>
  <c r="K43" i="73"/>
  <c r="K42" i="73"/>
  <c r="K41" i="73"/>
  <c r="K40" i="73"/>
  <c r="K39" i="73"/>
  <c r="K38" i="73"/>
  <c r="K37" i="73"/>
  <c r="K36" i="73"/>
  <c r="K35" i="73"/>
  <c r="K34" i="73"/>
  <c r="K33" i="73"/>
  <c r="K32" i="73"/>
  <c r="K31" i="73"/>
  <c r="K30" i="73"/>
  <c r="K29" i="73"/>
  <c r="K28" i="73"/>
  <c r="K27" i="73"/>
  <c r="K26" i="73"/>
  <c r="K25" i="73"/>
  <c r="K24" i="73"/>
  <c r="K23" i="73"/>
  <c r="K22" i="73"/>
  <c r="K21" i="73"/>
  <c r="K20" i="73"/>
  <c r="K19" i="73"/>
  <c r="K18" i="73"/>
  <c r="K17" i="73"/>
  <c r="K16" i="73"/>
  <c r="K15" i="73"/>
  <c r="K14" i="73"/>
  <c r="K13" i="73"/>
  <c r="K12" i="73"/>
  <c r="K11" i="73"/>
  <c r="K10" i="73"/>
  <c r="K9" i="73"/>
  <c r="K47" i="74"/>
  <c r="K46" i="74"/>
  <c r="K45" i="74"/>
  <c r="K44" i="74"/>
  <c r="K44" i="63" s="1"/>
  <c r="K43" i="74"/>
  <c r="K42" i="74"/>
  <c r="K42" i="63" s="1"/>
  <c r="K41" i="74"/>
  <c r="K41" i="63" s="1"/>
  <c r="K40" i="74"/>
  <c r="K39" i="74"/>
  <c r="K38" i="74"/>
  <c r="K37" i="74"/>
  <c r="K36" i="74"/>
  <c r="K36" i="63" s="1"/>
  <c r="K35" i="74"/>
  <c r="K34" i="74"/>
  <c r="K34" i="63" s="1"/>
  <c r="K33" i="74"/>
  <c r="K33" i="63" s="1"/>
  <c r="K32" i="74"/>
  <c r="K31" i="74"/>
  <c r="K30" i="74"/>
  <c r="K29" i="74"/>
  <c r="K28" i="74"/>
  <c r="K28" i="63" s="1"/>
  <c r="K27" i="74"/>
  <c r="K26" i="74"/>
  <c r="K26" i="63" s="1"/>
  <c r="K25" i="74"/>
  <c r="K25" i="63" s="1"/>
  <c r="K24" i="74"/>
  <c r="K23" i="74"/>
  <c r="K22" i="74"/>
  <c r="K21" i="74"/>
  <c r="K20" i="74"/>
  <c r="K20" i="63" s="1"/>
  <c r="K19" i="74"/>
  <c r="K18" i="74"/>
  <c r="K18" i="63" s="1"/>
  <c r="K17" i="74"/>
  <c r="K17" i="63" s="1"/>
  <c r="K16" i="74"/>
  <c r="K15" i="74"/>
  <c r="K14" i="74"/>
  <c r="K13" i="74"/>
  <c r="K12" i="74"/>
  <c r="K12" i="63" s="1"/>
  <c r="K11" i="74"/>
  <c r="K10" i="74"/>
  <c r="K9" i="74"/>
  <c r="K9" i="63" s="1"/>
  <c r="K48" i="85"/>
  <c r="K47" i="84"/>
  <c r="K46" i="84"/>
  <c r="K45" i="84"/>
  <c r="K44" i="84"/>
  <c r="K43" i="84"/>
  <c r="K42" i="84"/>
  <c r="K41" i="84"/>
  <c r="K40" i="84"/>
  <c r="K39" i="84"/>
  <c r="K38" i="84"/>
  <c r="K37" i="84"/>
  <c r="K36" i="84"/>
  <c r="K36" i="87" s="1"/>
  <c r="K35" i="84"/>
  <c r="K34" i="84"/>
  <c r="K33" i="84"/>
  <c r="K32" i="84"/>
  <c r="K31" i="84"/>
  <c r="K30" i="84"/>
  <c r="K29" i="84"/>
  <c r="K28" i="84"/>
  <c r="K27" i="84"/>
  <c r="K26" i="84"/>
  <c r="K25" i="84"/>
  <c r="K24" i="84"/>
  <c r="K23" i="84"/>
  <c r="K22" i="84"/>
  <c r="K21" i="84"/>
  <c r="K20" i="84"/>
  <c r="K20" i="87" s="1"/>
  <c r="K19" i="84"/>
  <c r="K18" i="84"/>
  <c r="K17" i="84"/>
  <c r="K16" i="84"/>
  <c r="K14" i="84"/>
  <c r="K13" i="84"/>
  <c r="K12" i="84"/>
  <c r="K11" i="84"/>
  <c r="K10" i="84"/>
  <c r="K9" i="84"/>
  <c r="C47" i="73"/>
  <c r="C46" i="73"/>
  <c r="C45" i="73"/>
  <c r="C44" i="73"/>
  <c r="C43" i="73"/>
  <c r="C42" i="73"/>
  <c r="C41" i="73"/>
  <c r="C40" i="73"/>
  <c r="C39" i="73"/>
  <c r="C38" i="73"/>
  <c r="C37" i="73"/>
  <c r="C36" i="73"/>
  <c r="C35" i="73"/>
  <c r="C34" i="73"/>
  <c r="C33" i="73"/>
  <c r="C32" i="73"/>
  <c r="C31" i="73"/>
  <c r="C30" i="73"/>
  <c r="C29" i="73"/>
  <c r="C28" i="73"/>
  <c r="C27" i="73"/>
  <c r="C26" i="73"/>
  <c r="C25" i="73"/>
  <c r="C24" i="73"/>
  <c r="C23" i="73"/>
  <c r="C22" i="73"/>
  <c r="C21" i="73"/>
  <c r="C20" i="73"/>
  <c r="C19" i="73"/>
  <c r="C18" i="73"/>
  <c r="C17" i="73"/>
  <c r="C16" i="73"/>
  <c r="C15" i="73"/>
  <c r="C14" i="73"/>
  <c r="C13" i="73"/>
  <c r="C12" i="73"/>
  <c r="C11" i="73"/>
  <c r="C10" i="73"/>
  <c r="C9" i="73"/>
  <c r="C47" i="74"/>
  <c r="C46" i="74"/>
  <c r="C45" i="74"/>
  <c r="C44" i="74"/>
  <c r="C43" i="74"/>
  <c r="C42" i="74"/>
  <c r="C41" i="74"/>
  <c r="C40" i="74"/>
  <c r="C39" i="74"/>
  <c r="C38" i="74"/>
  <c r="C37" i="74"/>
  <c r="C36" i="74"/>
  <c r="C35" i="74"/>
  <c r="C34" i="74"/>
  <c r="C33" i="74"/>
  <c r="C32" i="74"/>
  <c r="C31" i="74"/>
  <c r="C30" i="74"/>
  <c r="C29" i="74"/>
  <c r="C28" i="74"/>
  <c r="C27" i="74"/>
  <c r="C26" i="74"/>
  <c r="C25" i="74"/>
  <c r="C24" i="74"/>
  <c r="C23" i="74"/>
  <c r="C22" i="74"/>
  <c r="C21" i="74"/>
  <c r="C20" i="74"/>
  <c r="C19" i="74"/>
  <c r="C18" i="74"/>
  <c r="C17" i="74"/>
  <c r="C16" i="74"/>
  <c r="C15" i="74"/>
  <c r="C14" i="74"/>
  <c r="C13" i="74"/>
  <c r="C12" i="74"/>
  <c r="C11" i="74"/>
  <c r="C10" i="74"/>
  <c r="C9" i="74"/>
  <c r="K29" i="63" l="1"/>
  <c r="K14" i="63"/>
  <c r="K22" i="63"/>
  <c r="K30" i="63"/>
  <c r="K38" i="63"/>
  <c r="K46" i="63"/>
  <c r="K46" i="87" s="1"/>
  <c r="K13" i="63"/>
  <c r="K13" i="87" s="1"/>
  <c r="K24" i="87"/>
  <c r="K16" i="63"/>
  <c r="K24" i="63"/>
  <c r="K32" i="63"/>
  <c r="K40" i="63"/>
  <c r="K40" i="87" s="1"/>
  <c r="L10" i="87"/>
  <c r="K21" i="63"/>
  <c r="K21" i="87" s="1"/>
  <c r="K45" i="63"/>
  <c r="K45" i="87" s="1"/>
  <c r="K37" i="63"/>
  <c r="K11" i="63"/>
  <c r="K15" i="63"/>
  <c r="K19" i="63"/>
  <c r="K19" i="87" s="1"/>
  <c r="K23" i="63"/>
  <c r="K23" i="87" s="1"/>
  <c r="K27" i="63"/>
  <c r="K27" i="87" s="1"/>
  <c r="K31" i="63"/>
  <c r="K31" i="87" s="1"/>
  <c r="K35" i="63"/>
  <c r="K35" i="87" s="1"/>
  <c r="K39" i="63"/>
  <c r="K39" i="87" s="1"/>
  <c r="K43" i="63"/>
  <c r="K43" i="87" s="1"/>
  <c r="K47" i="63"/>
  <c r="K47" i="87" s="1"/>
  <c r="K11" i="87"/>
  <c r="K48" i="73"/>
  <c r="L48" i="87"/>
  <c r="K48" i="86"/>
  <c r="K48" i="84" s="1"/>
  <c r="K9" i="87"/>
  <c r="K17" i="87"/>
  <c r="K25" i="87"/>
  <c r="K33" i="87"/>
  <c r="K41" i="87"/>
  <c r="K29" i="87"/>
  <c r="K37" i="87"/>
  <c r="K14" i="87"/>
  <c r="K18" i="87"/>
  <c r="K22" i="87"/>
  <c r="K26" i="87"/>
  <c r="K30" i="87"/>
  <c r="K34" i="87"/>
  <c r="K38" i="87"/>
  <c r="K42" i="87"/>
  <c r="K32" i="87"/>
  <c r="K16" i="87"/>
  <c r="K44" i="87"/>
  <c r="K28" i="87"/>
  <c r="K12" i="87"/>
  <c r="K15" i="84"/>
  <c r="K48" i="74"/>
  <c r="K10" i="63"/>
  <c r="K10" i="87" s="1"/>
  <c r="J44" i="84"/>
  <c r="J40" i="84"/>
  <c r="J36" i="84"/>
  <c r="J32" i="84"/>
  <c r="J28" i="84"/>
  <c r="J24" i="84"/>
  <c r="J20" i="84"/>
  <c r="J16" i="84"/>
  <c r="J12" i="84"/>
  <c r="J48" i="85"/>
  <c r="J47" i="84"/>
  <c r="J46" i="84"/>
  <c r="J45" i="84"/>
  <c r="J43" i="84"/>
  <c r="J42" i="84"/>
  <c r="J41" i="84"/>
  <c r="J39" i="84"/>
  <c r="J38" i="84"/>
  <c r="J37" i="84"/>
  <c r="J35" i="84"/>
  <c r="J34" i="84"/>
  <c r="J33" i="84"/>
  <c r="J31" i="84"/>
  <c r="J30" i="84"/>
  <c r="J29" i="84"/>
  <c r="J27" i="84"/>
  <c r="J26" i="84"/>
  <c r="J25" i="84"/>
  <c r="J23" i="84"/>
  <c r="J22" i="84"/>
  <c r="J21" i="84"/>
  <c r="J19" i="84"/>
  <c r="J18" i="84"/>
  <c r="J17" i="84"/>
  <c r="J15" i="84"/>
  <c r="J14" i="84"/>
  <c r="J13" i="84"/>
  <c r="J11" i="84"/>
  <c r="J10" i="84"/>
  <c r="J9" i="84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8" i="73"/>
  <c r="J27" i="73"/>
  <c r="J26" i="73"/>
  <c r="J25" i="73"/>
  <c r="J24" i="73"/>
  <c r="J23" i="73"/>
  <c r="J22" i="73"/>
  <c r="J21" i="73"/>
  <c r="J20" i="73"/>
  <c r="J19" i="73"/>
  <c r="J18" i="73"/>
  <c r="J17" i="73"/>
  <c r="J16" i="73"/>
  <c r="J15" i="73"/>
  <c r="J14" i="73"/>
  <c r="J13" i="73"/>
  <c r="J12" i="73"/>
  <c r="J11" i="73"/>
  <c r="J10" i="73"/>
  <c r="J9" i="73"/>
  <c r="J47" i="74"/>
  <c r="J46" i="74"/>
  <c r="J45" i="74"/>
  <c r="J45" i="63" s="1"/>
  <c r="J44" i="74"/>
  <c r="J43" i="74"/>
  <c r="J42" i="74"/>
  <c r="J41" i="74"/>
  <c r="J41" i="63" s="1"/>
  <c r="J40" i="74"/>
  <c r="J40" i="63" s="1"/>
  <c r="J39" i="74"/>
  <c r="J38" i="74"/>
  <c r="J37" i="74"/>
  <c r="J37" i="63" s="1"/>
  <c r="J36" i="74"/>
  <c r="J35" i="74"/>
  <c r="J34" i="74"/>
  <c r="J33" i="74"/>
  <c r="J33" i="63" s="1"/>
  <c r="J32" i="74"/>
  <c r="J32" i="63" s="1"/>
  <c r="J31" i="74"/>
  <c r="J30" i="74"/>
  <c r="J29" i="74"/>
  <c r="J29" i="63" s="1"/>
  <c r="J28" i="74"/>
  <c r="J27" i="74"/>
  <c r="J26" i="74"/>
  <c r="J25" i="74"/>
  <c r="J25" i="63" s="1"/>
  <c r="J24" i="74"/>
  <c r="J24" i="63" s="1"/>
  <c r="J23" i="74"/>
  <c r="J22" i="74"/>
  <c r="J21" i="74"/>
  <c r="J21" i="63" s="1"/>
  <c r="J20" i="74"/>
  <c r="J19" i="74"/>
  <c r="J18" i="74"/>
  <c r="J17" i="74"/>
  <c r="J17" i="63" s="1"/>
  <c r="J16" i="74"/>
  <c r="J16" i="63" s="1"/>
  <c r="J15" i="74"/>
  <c r="J14" i="74"/>
  <c r="J13" i="74"/>
  <c r="J13" i="63" s="1"/>
  <c r="J12" i="74"/>
  <c r="J11" i="74"/>
  <c r="J10" i="74"/>
  <c r="J9" i="74"/>
  <c r="J9" i="63" s="1"/>
  <c r="J12" i="63" l="1"/>
  <c r="J20" i="63"/>
  <c r="J28" i="63"/>
  <c r="J36" i="63"/>
  <c r="J44" i="63"/>
  <c r="K15" i="87"/>
  <c r="J14" i="63"/>
  <c r="J14" i="87" s="1"/>
  <c r="J18" i="63"/>
  <c r="J18" i="87" s="1"/>
  <c r="J22" i="63"/>
  <c r="J26" i="63"/>
  <c r="J30" i="63"/>
  <c r="J34" i="63"/>
  <c r="J38" i="63"/>
  <c r="J38" i="87" s="1"/>
  <c r="J42" i="63"/>
  <c r="J42" i="87" s="1"/>
  <c r="J46" i="63"/>
  <c r="K48" i="63"/>
  <c r="K48" i="87" s="1"/>
  <c r="J11" i="63"/>
  <c r="J11" i="87" s="1"/>
  <c r="J15" i="63"/>
  <c r="J15" i="87" s="1"/>
  <c r="J19" i="63"/>
  <c r="J23" i="63"/>
  <c r="J23" i="87" s="1"/>
  <c r="J27" i="63"/>
  <c r="J27" i="87" s="1"/>
  <c r="J31" i="63"/>
  <c r="J31" i="87" s="1"/>
  <c r="J35" i="63"/>
  <c r="J35" i="87" s="1"/>
  <c r="J39" i="63"/>
  <c r="J39" i="87" s="1"/>
  <c r="J43" i="63"/>
  <c r="J43" i="87" s="1"/>
  <c r="J47" i="63"/>
  <c r="J47" i="87" s="1"/>
  <c r="J48" i="73"/>
  <c r="J22" i="87"/>
  <c r="J40" i="87"/>
  <c r="J48" i="74"/>
  <c r="J34" i="87"/>
  <c r="J12" i="87"/>
  <c r="J28" i="87"/>
  <c r="J44" i="87"/>
  <c r="J19" i="87"/>
  <c r="J30" i="87"/>
  <c r="J46" i="87"/>
  <c r="J16" i="87"/>
  <c r="J32" i="87"/>
  <c r="J24" i="87"/>
  <c r="J26" i="87"/>
  <c r="J20" i="87"/>
  <c r="J36" i="87"/>
  <c r="J9" i="87"/>
  <c r="J13" i="87"/>
  <c r="J17" i="87"/>
  <c r="J21" i="87"/>
  <c r="J25" i="87"/>
  <c r="J29" i="87"/>
  <c r="J33" i="87"/>
  <c r="J37" i="87"/>
  <c r="J41" i="87"/>
  <c r="J45" i="87"/>
  <c r="J48" i="86"/>
  <c r="J48" i="84" s="1"/>
  <c r="J10" i="63"/>
  <c r="J10" i="87" s="1"/>
  <c r="I9" i="84"/>
  <c r="I13" i="84"/>
  <c r="I17" i="84"/>
  <c r="I21" i="84"/>
  <c r="I25" i="84"/>
  <c r="I29" i="84"/>
  <c r="I33" i="84"/>
  <c r="I37" i="84"/>
  <c r="I41" i="84"/>
  <c r="I45" i="84"/>
  <c r="I48" i="85"/>
  <c r="I47" i="84"/>
  <c r="I46" i="84"/>
  <c r="I44" i="84"/>
  <c r="I43" i="84"/>
  <c r="I42" i="84"/>
  <c r="I40" i="84"/>
  <c r="I39" i="84"/>
  <c r="I38" i="84"/>
  <c r="I36" i="84"/>
  <c r="I35" i="84"/>
  <c r="I34" i="84"/>
  <c r="I32" i="84"/>
  <c r="I31" i="84"/>
  <c r="I30" i="84"/>
  <c r="I28" i="84"/>
  <c r="I27" i="84"/>
  <c r="I26" i="84"/>
  <c r="I24" i="84"/>
  <c r="I23" i="84"/>
  <c r="I22" i="84"/>
  <c r="I20" i="84"/>
  <c r="I19" i="84"/>
  <c r="I18" i="84"/>
  <c r="I16" i="84"/>
  <c r="I15" i="84"/>
  <c r="I14" i="84"/>
  <c r="I12" i="84"/>
  <c r="I11" i="84"/>
  <c r="I10" i="84"/>
  <c r="I47" i="73"/>
  <c r="I46" i="73"/>
  <c r="I45" i="73"/>
  <c r="I44" i="73"/>
  <c r="I43" i="73"/>
  <c r="I42" i="73"/>
  <c r="I41" i="73"/>
  <c r="I40" i="73"/>
  <c r="I39" i="73"/>
  <c r="I38" i="73"/>
  <c r="I37" i="73"/>
  <c r="I36" i="73"/>
  <c r="I35" i="73"/>
  <c r="I34" i="73"/>
  <c r="I33" i="73"/>
  <c r="I32" i="73"/>
  <c r="I31" i="73"/>
  <c r="I30" i="73"/>
  <c r="I29" i="73"/>
  <c r="I28" i="73"/>
  <c r="I27" i="73"/>
  <c r="I26" i="73"/>
  <c r="I25" i="73"/>
  <c r="I24" i="73"/>
  <c r="I23" i="73"/>
  <c r="I22" i="73"/>
  <c r="I21" i="73"/>
  <c r="I20" i="73"/>
  <c r="I19" i="73"/>
  <c r="I18" i="73"/>
  <c r="I17" i="73"/>
  <c r="I16" i="73"/>
  <c r="I15" i="73"/>
  <c r="I14" i="73"/>
  <c r="I13" i="73"/>
  <c r="I12" i="73"/>
  <c r="I11" i="73"/>
  <c r="I10" i="73"/>
  <c r="I9" i="73"/>
  <c r="I47" i="74"/>
  <c r="I46" i="74"/>
  <c r="I45" i="74"/>
  <c r="I44" i="74"/>
  <c r="I43" i="74"/>
  <c r="I42" i="74"/>
  <c r="I41" i="74"/>
  <c r="I40" i="74"/>
  <c r="I39" i="74"/>
  <c r="I38" i="74"/>
  <c r="I37" i="74"/>
  <c r="I36" i="74"/>
  <c r="I35" i="74"/>
  <c r="I34" i="74"/>
  <c r="I33" i="74"/>
  <c r="I32" i="74"/>
  <c r="I31" i="74"/>
  <c r="I30" i="74"/>
  <c r="I29" i="74"/>
  <c r="I28" i="74"/>
  <c r="I27" i="74"/>
  <c r="I26" i="74"/>
  <c r="I25" i="74"/>
  <c r="I24" i="74"/>
  <c r="I23" i="74"/>
  <c r="I22" i="74"/>
  <c r="I21" i="74"/>
  <c r="I20" i="74"/>
  <c r="I19" i="74"/>
  <c r="I18" i="74"/>
  <c r="I17" i="74"/>
  <c r="I16" i="74"/>
  <c r="I15" i="74"/>
  <c r="I14" i="74"/>
  <c r="I13" i="74"/>
  <c r="I12" i="74"/>
  <c r="I11" i="74"/>
  <c r="I10" i="74"/>
  <c r="I9" i="74"/>
  <c r="I18" i="63" l="1"/>
  <c r="I34" i="63"/>
  <c r="I14" i="63"/>
  <c r="I30" i="63"/>
  <c r="I38" i="63"/>
  <c r="I46" i="63"/>
  <c r="I42" i="63"/>
  <c r="I42" i="87" s="1"/>
  <c r="I22" i="63"/>
  <c r="I22" i="87" s="1"/>
  <c r="I26" i="63"/>
  <c r="I15" i="63"/>
  <c r="I19" i="63"/>
  <c r="I23" i="63"/>
  <c r="I27" i="63"/>
  <c r="I31" i="63"/>
  <c r="I35" i="63"/>
  <c r="I35" i="87" s="1"/>
  <c r="I39" i="63"/>
  <c r="I39" i="87" s="1"/>
  <c r="I43" i="63"/>
  <c r="I43" i="87" s="1"/>
  <c r="I47" i="63"/>
  <c r="I11" i="63"/>
  <c r="J48" i="63"/>
  <c r="J48" i="87" s="1"/>
  <c r="I47" i="87"/>
  <c r="I12" i="63"/>
  <c r="I12" i="87" s="1"/>
  <c r="I16" i="63"/>
  <c r="I16" i="87" s="1"/>
  <c r="I24" i="63"/>
  <c r="I24" i="87" s="1"/>
  <c r="I28" i="63"/>
  <c r="I28" i="87" s="1"/>
  <c r="I32" i="63"/>
  <c r="I36" i="63"/>
  <c r="I36" i="87" s="1"/>
  <c r="I40" i="63"/>
  <c r="I40" i="87" s="1"/>
  <c r="I44" i="63"/>
  <c r="I44" i="87" s="1"/>
  <c r="I9" i="63"/>
  <c r="I9" i="87" s="1"/>
  <c r="I13" i="63"/>
  <c r="I13" i="87" s="1"/>
  <c r="I17" i="63"/>
  <c r="I17" i="87" s="1"/>
  <c r="I21" i="63"/>
  <c r="I21" i="87" s="1"/>
  <c r="I25" i="63"/>
  <c r="I25" i="87" s="1"/>
  <c r="I29" i="63"/>
  <c r="I29" i="87" s="1"/>
  <c r="I33" i="63"/>
  <c r="I33" i="87" s="1"/>
  <c r="I37" i="63"/>
  <c r="I37" i="87" s="1"/>
  <c r="I41" i="63"/>
  <c r="I41" i="87" s="1"/>
  <c r="I45" i="63"/>
  <c r="I45" i="87" s="1"/>
  <c r="I11" i="87"/>
  <c r="I27" i="87"/>
  <c r="I32" i="87"/>
  <c r="I15" i="87"/>
  <c r="I31" i="87"/>
  <c r="I20" i="63"/>
  <c r="I20" i="87" s="1"/>
  <c r="I48" i="73"/>
  <c r="I23" i="87"/>
  <c r="I48" i="74"/>
  <c r="I19" i="87"/>
  <c r="I14" i="87"/>
  <c r="I18" i="87"/>
  <c r="I26" i="87"/>
  <c r="I30" i="87"/>
  <c r="I34" i="87"/>
  <c r="I38" i="87"/>
  <c r="I46" i="87"/>
  <c r="I48" i="86"/>
  <c r="I48" i="84" s="1"/>
  <c r="I10" i="63"/>
  <c r="I10" i="87" s="1"/>
  <c r="H12" i="84"/>
  <c r="H16" i="84"/>
  <c r="H20" i="84"/>
  <c r="H24" i="84"/>
  <c r="H28" i="84"/>
  <c r="H32" i="84"/>
  <c r="H36" i="84"/>
  <c r="H40" i="84"/>
  <c r="H44" i="84"/>
  <c r="H47" i="73"/>
  <c r="H46" i="73"/>
  <c r="H45" i="73"/>
  <c r="H44" i="73"/>
  <c r="H43" i="73"/>
  <c r="H42" i="73"/>
  <c r="H41" i="73"/>
  <c r="H40" i="73"/>
  <c r="H39" i="73"/>
  <c r="H38" i="73"/>
  <c r="H37" i="73"/>
  <c r="H36" i="73"/>
  <c r="H35" i="73"/>
  <c r="H34" i="73"/>
  <c r="H33" i="73"/>
  <c r="H32" i="73"/>
  <c r="H31" i="73"/>
  <c r="H30" i="73"/>
  <c r="H29" i="73"/>
  <c r="H28" i="73"/>
  <c r="H27" i="73"/>
  <c r="H26" i="73"/>
  <c r="H25" i="73"/>
  <c r="H24" i="73"/>
  <c r="H23" i="73"/>
  <c r="H22" i="73"/>
  <c r="H21" i="73"/>
  <c r="H20" i="73"/>
  <c r="H19" i="73"/>
  <c r="H18" i="73"/>
  <c r="H17" i="73"/>
  <c r="H16" i="73"/>
  <c r="H15" i="73"/>
  <c r="H14" i="73"/>
  <c r="H13" i="73"/>
  <c r="H12" i="73"/>
  <c r="H11" i="73"/>
  <c r="H10" i="73"/>
  <c r="H9" i="73"/>
  <c r="H47" i="74"/>
  <c r="H47" i="63" s="1"/>
  <c r="H46" i="74"/>
  <c r="H46" i="63" s="1"/>
  <c r="H45" i="74"/>
  <c r="H45" i="63" s="1"/>
  <c r="H44" i="74"/>
  <c r="H43" i="74"/>
  <c r="H43" i="63" s="1"/>
  <c r="H42" i="74"/>
  <c r="H41" i="74"/>
  <c r="H40" i="74"/>
  <c r="H39" i="74"/>
  <c r="H39" i="63" s="1"/>
  <c r="H38" i="74"/>
  <c r="H38" i="63" s="1"/>
  <c r="H37" i="74"/>
  <c r="H37" i="63" s="1"/>
  <c r="H36" i="74"/>
  <c r="H35" i="74"/>
  <c r="H35" i="63" s="1"/>
  <c r="H34" i="74"/>
  <c r="H33" i="74"/>
  <c r="H32" i="74"/>
  <c r="H31" i="74"/>
  <c r="H31" i="63" s="1"/>
  <c r="H30" i="74"/>
  <c r="H30" i="63" s="1"/>
  <c r="H29" i="74"/>
  <c r="H29" i="63" s="1"/>
  <c r="H28" i="74"/>
  <c r="H27" i="74"/>
  <c r="H27" i="63" s="1"/>
  <c r="H26" i="74"/>
  <c r="H25" i="74"/>
  <c r="H24" i="74"/>
  <c r="H23" i="74"/>
  <c r="H23" i="63" s="1"/>
  <c r="H22" i="74"/>
  <c r="H22" i="63" s="1"/>
  <c r="H21" i="74"/>
  <c r="H21" i="63" s="1"/>
  <c r="H20" i="74"/>
  <c r="H19" i="74"/>
  <c r="H19" i="63" s="1"/>
  <c r="H18" i="74"/>
  <c r="H17" i="74"/>
  <c r="H16" i="74"/>
  <c r="H15" i="74"/>
  <c r="H15" i="63" s="1"/>
  <c r="H14" i="74"/>
  <c r="H14" i="63" s="1"/>
  <c r="H13" i="74"/>
  <c r="H13" i="63" s="1"/>
  <c r="H12" i="74"/>
  <c r="H11" i="74"/>
  <c r="H11" i="63" s="1"/>
  <c r="H10" i="74"/>
  <c r="H9" i="74"/>
  <c r="H48" i="85"/>
  <c r="H47" i="84"/>
  <c r="H47" i="87" s="1"/>
  <c r="H46" i="84"/>
  <c r="H46" i="87" s="1"/>
  <c r="H45" i="84"/>
  <c r="H43" i="84"/>
  <c r="H42" i="84"/>
  <c r="H41" i="84"/>
  <c r="H39" i="84"/>
  <c r="H38" i="84"/>
  <c r="H37" i="84"/>
  <c r="H35" i="84"/>
  <c r="H34" i="84"/>
  <c r="H33" i="84"/>
  <c r="H31" i="84"/>
  <c r="H30" i="84"/>
  <c r="H30" i="87" s="1"/>
  <c r="H29" i="84"/>
  <c r="H27" i="84"/>
  <c r="H26" i="84"/>
  <c r="H25" i="84"/>
  <c r="H23" i="84"/>
  <c r="H22" i="84"/>
  <c r="H21" i="84"/>
  <c r="H19" i="84"/>
  <c r="H18" i="84"/>
  <c r="H17" i="84"/>
  <c r="H15" i="84"/>
  <c r="H14" i="84"/>
  <c r="H14" i="87" s="1"/>
  <c r="H13" i="84"/>
  <c r="H13" i="87" s="1"/>
  <c r="H11" i="84"/>
  <c r="H10" i="84"/>
  <c r="H9" i="84"/>
  <c r="H9" i="63" l="1"/>
  <c r="H17" i="63"/>
  <c r="H25" i="63"/>
  <c r="H33" i="63"/>
  <c r="H41" i="63"/>
  <c r="H18" i="63"/>
  <c r="H26" i="63"/>
  <c r="H26" i="87" s="1"/>
  <c r="H34" i="63"/>
  <c r="H34" i="87" s="1"/>
  <c r="H42" i="63"/>
  <c r="H31" i="87"/>
  <c r="H15" i="87"/>
  <c r="I48" i="63"/>
  <c r="H42" i="87"/>
  <c r="H18" i="87"/>
  <c r="H12" i="63"/>
  <c r="H16" i="63"/>
  <c r="H20" i="63"/>
  <c r="H20" i="87" s="1"/>
  <c r="H24" i="63"/>
  <c r="H24" i="87" s="1"/>
  <c r="H28" i="63"/>
  <c r="H28" i="87" s="1"/>
  <c r="H32" i="63"/>
  <c r="H36" i="63"/>
  <c r="H36" i="87" s="1"/>
  <c r="H40" i="63"/>
  <c r="H40" i="87" s="1"/>
  <c r="H44" i="63"/>
  <c r="H48" i="73"/>
  <c r="H17" i="87"/>
  <c r="H22" i="87"/>
  <c r="H38" i="87"/>
  <c r="H11" i="87"/>
  <c r="H27" i="87"/>
  <c r="H43" i="87"/>
  <c r="H23" i="87"/>
  <c r="H39" i="87"/>
  <c r="H19" i="87"/>
  <c r="H35" i="87"/>
  <c r="I48" i="87"/>
  <c r="H9" i="87"/>
  <c r="H21" i="87"/>
  <c r="H25" i="87"/>
  <c r="H29" i="87"/>
  <c r="H33" i="87"/>
  <c r="H37" i="87"/>
  <c r="H41" i="87"/>
  <c r="H45" i="87"/>
  <c r="H32" i="87"/>
  <c r="H16" i="87"/>
  <c r="H44" i="87"/>
  <c r="H12" i="87"/>
  <c r="H48" i="86"/>
  <c r="H48" i="84" s="1"/>
  <c r="H48" i="74"/>
  <c r="H48" i="63" s="1"/>
  <c r="H10" i="63"/>
  <c r="H10" i="87" s="1"/>
  <c r="G12" i="84"/>
  <c r="G16" i="84"/>
  <c r="G20" i="84"/>
  <c r="G24" i="84"/>
  <c r="G28" i="84"/>
  <c r="G32" i="84"/>
  <c r="G36" i="84"/>
  <c r="G40" i="84"/>
  <c r="G44" i="84"/>
  <c r="G47" i="73"/>
  <c r="G46" i="73"/>
  <c r="G45" i="73"/>
  <c r="G44" i="73"/>
  <c r="G43" i="73"/>
  <c r="G42" i="73"/>
  <c r="G41" i="73"/>
  <c r="G40" i="73"/>
  <c r="G39" i="73"/>
  <c r="G38" i="73"/>
  <c r="G37" i="73"/>
  <c r="G36" i="73"/>
  <c r="G35" i="73"/>
  <c r="G34" i="73"/>
  <c r="G33" i="73"/>
  <c r="G32" i="73"/>
  <c r="G31" i="73"/>
  <c r="G30" i="73"/>
  <c r="G29" i="73"/>
  <c r="G28" i="73"/>
  <c r="G27" i="73"/>
  <c r="G26" i="73"/>
  <c r="G25" i="73"/>
  <c r="G24" i="73"/>
  <c r="G23" i="73"/>
  <c r="G22" i="73"/>
  <c r="G21" i="73"/>
  <c r="G20" i="73"/>
  <c r="G19" i="73"/>
  <c r="G18" i="73"/>
  <c r="G17" i="73"/>
  <c r="G16" i="73"/>
  <c r="G15" i="73"/>
  <c r="G14" i="73"/>
  <c r="G13" i="73"/>
  <c r="G12" i="73"/>
  <c r="G11" i="73"/>
  <c r="G10" i="73"/>
  <c r="G9" i="73"/>
  <c r="G47" i="74"/>
  <c r="G46" i="74"/>
  <c r="G45" i="74"/>
  <c r="G45" i="63" s="1"/>
  <c r="G44" i="74"/>
  <c r="G43" i="74"/>
  <c r="G42" i="74"/>
  <c r="G41" i="74"/>
  <c r="G41" i="63" s="1"/>
  <c r="G40" i="74"/>
  <c r="G39" i="74"/>
  <c r="G38" i="74"/>
  <c r="G37" i="74"/>
  <c r="G37" i="63" s="1"/>
  <c r="G36" i="74"/>
  <c r="G35" i="74"/>
  <c r="G34" i="74"/>
  <c r="G33" i="74"/>
  <c r="G33" i="63" s="1"/>
  <c r="G32" i="74"/>
  <c r="G31" i="74"/>
  <c r="G30" i="74"/>
  <c r="G29" i="74"/>
  <c r="G29" i="63" s="1"/>
  <c r="G28" i="74"/>
  <c r="G27" i="74"/>
  <c r="G26" i="74"/>
  <c r="G25" i="74"/>
  <c r="G25" i="63" s="1"/>
  <c r="G24" i="74"/>
  <c r="G23" i="74"/>
  <c r="G22" i="74"/>
  <c r="G21" i="74"/>
  <c r="G21" i="63" s="1"/>
  <c r="G20" i="74"/>
  <c r="G19" i="74"/>
  <c r="G18" i="74"/>
  <c r="G17" i="74"/>
  <c r="G17" i="63" s="1"/>
  <c r="G16" i="74"/>
  <c r="G15" i="74"/>
  <c r="G14" i="74"/>
  <c r="G13" i="74"/>
  <c r="G13" i="63" s="1"/>
  <c r="G12" i="74"/>
  <c r="G11" i="74"/>
  <c r="G10" i="74"/>
  <c r="G9" i="74"/>
  <c r="G9" i="63" s="1"/>
  <c r="G48" i="85"/>
  <c r="G47" i="84"/>
  <c r="G46" i="84"/>
  <c r="G45" i="84"/>
  <c r="G45" i="87" s="1"/>
  <c r="G43" i="84"/>
  <c r="G42" i="84"/>
  <c r="G41" i="84"/>
  <c r="G39" i="84"/>
  <c r="G38" i="84"/>
  <c r="G37" i="84"/>
  <c r="G35" i="84"/>
  <c r="G34" i="84"/>
  <c r="G33" i="84"/>
  <c r="G31" i="84"/>
  <c r="G30" i="84"/>
  <c r="G29" i="84"/>
  <c r="G27" i="84"/>
  <c r="G26" i="84"/>
  <c r="G25" i="84"/>
  <c r="G23" i="84"/>
  <c r="G22" i="84"/>
  <c r="G21" i="84"/>
  <c r="G19" i="84"/>
  <c r="G18" i="84"/>
  <c r="G17" i="84"/>
  <c r="G15" i="84"/>
  <c r="G14" i="84"/>
  <c r="G13" i="84"/>
  <c r="G13" i="87" s="1"/>
  <c r="G11" i="84"/>
  <c r="G10" i="84"/>
  <c r="G9" i="84"/>
  <c r="G29" i="87" l="1"/>
  <c r="G9" i="87"/>
  <c r="G41" i="87"/>
  <c r="G10" i="63"/>
  <c r="G10" i="87" s="1"/>
  <c r="G18" i="63"/>
  <c r="G18" i="87" s="1"/>
  <c r="G26" i="63"/>
  <c r="G26" i="87" s="1"/>
  <c r="G34" i="63"/>
  <c r="G34" i="87" s="1"/>
  <c r="G42" i="63"/>
  <c r="G42" i="87" s="1"/>
  <c r="H48" i="87"/>
  <c r="G21" i="87"/>
  <c r="G37" i="87"/>
  <c r="G25" i="87"/>
  <c r="G14" i="63"/>
  <c r="G14" i="87" s="1"/>
  <c r="G22" i="63"/>
  <c r="G22" i="87" s="1"/>
  <c r="G30" i="63"/>
  <c r="G30" i="87" s="1"/>
  <c r="G38" i="63"/>
  <c r="G38" i="87" s="1"/>
  <c r="G46" i="63"/>
  <c r="G46" i="87" s="1"/>
  <c r="G17" i="87"/>
  <c r="G33" i="87"/>
  <c r="G11" i="63"/>
  <c r="G11" i="87" s="1"/>
  <c r="G15" i="63"/>
  <c r="G15" i="87" s="1"/>
  <c r="G19" i="63"/>
  <c r="G19" i="87" s="1"/>
  <c r="G23" i="63"/>
  <c r="G23" i="87" s="1"/>
  <c r="G27" i="63"/>
  <c r="G31" i="63"/>
  <c r="G31" i="87" s="1"/>
  <c r="G35" i="63"/>
  <c r="G35" i="87" s="1"/>
  <c r="G39" i="63"/>
  <c r="G39" i="87" s="1"/>
  <c r="G43" i="63"/>
  <c r="G43" i="87" s="1"/>
  <c r="G47" i="63"/>
  <c r="G47" i="87" s="1"/>
  <c r="G12" i="63"/>
  <c r="G12" i="87" s="1"/>
  <c r="G16" i="63"/>
  <c r="G16" i="87" s="1"/>
  <c r="G20" i="63"/>
  <c r="G24" i="63"/>
  <c r="G24" i="87" s="1"/>
  <c r="G28" i="63"/>
  <c r="G28" i="87" s="1"/>
  <c r="G32" i="63"/>
  <c r="G32" i="87" s="1"/>
  <c r="G36" i="63"/>
  <c r="G36" i="87" s="1"/>
  <c r="G40" i="63"/>
  <c r="G40" i="87" s="1"/>
  <c r="G44" i="63"/>
  <c r="G44" i="87" s="1"/>
  <c r="G27" i="87"/>
  <c r="G20" i="87"/>
  <c r="G48" i="86"/>
  <c r="G48" i="84" s="1"/>
  <c r="G48" i="73"/>
  <c r="G48" i="74"/>
  <c r="F47" i="84"/>
  <c r="F46" i="84"/>
  <c r="F45" i="84"/>
  <c r="F44" i="84"/>
  <c r="F43" i="84"/>
  <c r="F42" i="84"/>
  <c r="F41" i="84"/>
  <c r="F40" i="84"/>
  <c r="F39" i="84"/>
  <c r="F38" i="84"/>
  <c r="F37" i="84"/>
  <c r="F36" i="84"/>
  <c r="F35" i="84"/>
  <c r="F34" i="84"/>
  <c r="F33" i="84"/>
  <c r="F32" i="84"/>
  <c r="F31" i="84"/>
  <c r="F30" i="84"/>
  <c r="F29" i="84"/>
  <c r="F28" i="84"/>
  <c r="F27" i="84"/>
  <c r="F26" i="84"/>
  <c r="F25" i="84"/>
  <c r="F24" i="84"/>
  <c r="F23" i="84"/>
  <c r="F22" i="84"/>
  <c r="F21" i="84"/>
  <c r="F20" i="84"/>
  <c r="F19" i="84"/>
  <c r="F18" i="84"/>
  <c r="F17" i="84"/>
  <c r="F16" i="84"/>
  <c r="F15" i="84"/>
  <c r="F14" i="84"/>
  <c r="F13" i="84"/>
  <c r="F12" i="84"/>
  <c r="F11" i="84"/>
  <c r="F10" i="84"/>
  <c r="F9" i="84"/>
  <c r="F48" i="86"/>
  <c r="F48" i="85"/>
  <c r="F47" i="73"/>
  <c r="F46" i="73"/>
  <c r="F45" i="73"/>
  <c r="F44" i="73"/>
  <c r="F43" i="73"/>
  <c r="F42" i="73"/>
  <c r="F41" i="73"/>
  <c r="F40" i="73"/>
  <c r="F39" i="73"/>
  <c r="F38" i="73"/>
  <c r="F37" i="73"/>
  <c r="F36" i="73"/>
  <c r="F35" i="73"/>
  <c r="F34" i="73"/>
  <c r="F33" i="73"/>
  <c r="F32" i="73"/>
  <c r="F31" i="73"/>
  <c r="F30" i="73"/>
  <c r="F29" i="73"/>
  <c r="F28" i="73"/>
  <c r="F27" i="73"/>
  <c r="F26" i="73"/>
  <c r="F25" i="73"/>
  <c r="F24" i="73"/>
  <c r="F23" i="73"/>
  <c r="F22" i="73"/>
  <c r="F21" i="73"/>
  <c r="F20" i="73"/>
  <c r="F19" i="73"/>
  <c r="F18" i="73"/>
  <c r="F17" i="73"/>
  <c r="F16" i="73"/>
  <c r="F15" i="73"/>
  <c r="F14" i="73"/>
  <c r="F13" i="73"/>
  <c r="F12" i="73"/>
  <c r="F11" i="73"/>
  <c r="F10" i="73"/>
  <c r="F9" i="73"/>
  <c r="F47" i="74"/>
  <c r="F46" i="74"/>
  <c r="F45" i="74"/>
  <c r="F44" i="74"/>
  <c r="F44" i="63" s="1"/>
  <c r="F43" i="74"/>
  <c r="F42" i="74"/>
  <c r="F41" i="74"/>
  <c r="F40" i="74"/>
  <c r="F40" i="63" s="1"/>
  <c r="F39" i="74"/>
  <c r="F38" i="74"/>
  <c r="F37" i="74"/>
  <c r="F36" i="74"/>
  <c r="F36" i="63" s="1"/>
  <c r="F35" i="74"/>
  <c r="F34" i="74"/>
  <c r="F33" i="74"/>
  <c r="F32" i="74"/>
  <c r="F31" i="74"/>
  <c r="F30" i="74"/>
  <c r="F29" i="74"/>
  <c r="F28" i="74"/>
  <c r="F28" i="63" s="1"/>
  <c r="F27" i="74"/>
  <c r="F26" i="74"/>
  <c r="F25" i="74"/>
  <c r="F24" i="74"/>
  <c r="F24" i="63" s="1"/>
  <c r="F23" i="74"/>
  <c r="F22" i="74"/>
  <c r="F21" i="74"/>
  <c r="F20" i="74"/>
  <c r="F20" i="63" s="1"/>
  <c r="F19" i="74"/>
  <c r="F18" i="74"/>
  <c r="F17" i="74"/>
  <c r="F16" i="74"/>
  <c r="F15" i="74"/>
  <c r="F14" i="74"/>
  <c r="F13" i="74"/>
  <c r="F12" i="74"/>
  <c r="F12" i="63" s="1"/>
  <c r="F11" i="74"/>
  <c r="F10" i="74"/>
  <c r="F9" i="74"/>
  <c r="F18" i="63" l="1"/>
  <c r="F18" i="87" s="1"/>
  <c r="F26" i="63"/>
  <c r="F38" i="63"/>
  <c r="F46" i="63"/>
  <c r="F46" i="87" s="1"/>
  <c r="F15" i="63"/>
  <c r="F19" i="63"/>
  <c r="F23" i="63"/>
  <c r="F23" i="87" s="1"/>
  <c r="F27" i="63"/>
  <c r="F27" i="87" s="1"/>
  <c r="F31" i="63"/>
  <c r="F31" i="87" s="1"/>
  <c r="F35" i="63"/>
  <c r="F39" i="63"/>
  <c r="F14" i="63"/>
  <c r="F14" i="87" s="1"/>
  <c r="F22" i="63"/>
  <c r="F30" i="63"/>
  <c r="F34" i="63"/>
  <c r="F34" i="87" s="1"/>
  <c r="F42" i="63"/>
  <c r="F42" i="87" s="1"/>
  <c r="F11" i="63"/>
  <c r="F11" i="87" s="1"/>
  <c r="G48" i="63"/>
  <c r="G48" i="87" s="1"/>
  <c r="F9" i="63"/>
  <c r="F9" i="87" s="1"/>
  <c r="F13" i="63"/>
  <c r="F13" i="87" s="1"/>
  <c r="F17" i="63"/>
  <c r="F21" i="63"/>
  <c r="F21" i="87" s="1"/>
  <c r="F25" i="63"/>
  <c r="F29" i="63"/>
  <c r="F29" i="87" s="1"/>
  <c r="F33" i="63"/>
  <c r="F37" i="63"/>
  <c r="F37" i="87" s="1"/>
  <c r="F41" i="63"/>
  <c r="F45" i="63"/>
  <c r="F45" i="87" s="1"/>
  <c r="F43" i="63"/>
  <c r="F43" i="87" s="1"/>
  <c r="F47" i="63"/>
  <c r="F47" i="87" s="1"/>
  <c r="F16" i="63"/>
  <c r="F16" i="87" s="1"/>
  <c r="F32" i="63"/>
  <c r="F32" i="87" s="1"/>
  <c r="F48" i="84"/>
  <c r="F12" i="87"/>
  <c r="F20" i="87"/>
  <c r="F24" i="87"/>
  <c r="F28" i="87"/>
  <c r="F36" i="87"/>
  <c r="F40" i="87"/>
  <c r="F44" i="87"/>
  <c r="F17" i="87"/>
  <c r="F41" i="87"/>
  <c r="F22" i="87"/>
  <c r="F26" i="87"/>
  <c r="F30" i="87"/>
  <c r="F38" i="87"/>
  <c r="F25" i="87"/>
  <c r="F33" i="87"/>
  <c r="F15" i="87"/>
  <c r="F19" i="87"/>
  <c r="F35" i="87"/>
  <c r="F39" i="87"/>
  <c r="F48" i="74"/>
  <c r="F48" i="73"/>
  <c r="F10" i="63"/>
  <c r="F10" i="87" s="1"/>
  <c r="E48" i="85"/>
  <c r="E47" i="84"/>
  <c r="E46" i="84"/>
  <c r="E45" i="84"/>
  <c r="E43" i="84"/>
  <c r="E42" i="84"/>
  <c r="E41" i="84"/>
  <c r="E40" i="84"/>
  <c r="E39" i="84"/>
  <c r="E38" i="84"/>
  <c r="E37" i="84"/>
  <c r="E36" i="84"/>
  <c r="E35" i="84"/>
  <c r="E34" i="84"/>
  <c r="E33" i="84"/>
  <c r="E32" i="84"/>
  <c r="E31" i="84"/>
  <c r="E30" i="84"/>
  <c r="E29" i="84"/>
  <c r="E28" i="84"/>
  <c r="E27" i="84"/>
  <c r="E26" i="84"/>
  <c r="E25" i="84"/>
  <c r="E24" i="84"/>
  <c r="E23" i="84"/>
  <c r="E22" i="84"/>
  <c r="E21" i="84"/>
  <c r="E20" i="84"/>
  <c r="E19" i="84"/>
  <c r="E18" i="84"/>
  <c r="E17" i="84"/>
  <c r="E16" i="84"/>
  <c r="E15" i="84"/>
  <c r="E14" i="84"/>
  <c r="E13" i="84"/>
  <c r="E12" i="84"/>
  <c r="E11" i="84"/>
  <c r="E10" i="84"/>
  <c r="E9" i="84"/>
  <c r="E48" i="86"/>
  <c r="E47" i="73"/>
  <c r="E46" i="73"/>
  <c r="E45" i="73"/>
  <c r="E44" i="73"/>
  <c r="E43" i="73"/>
  <c r="E42" i="73"/>
  <c r="E41" i="73"/>
  <c r="E40" i="73"/>
  <c r="E39" i="73"/>
  <c r="E38" i="73"/>
  <c r="E37" i="73"/>
  <c r="E36" i="73"/>
  <c r="E35" i="73"/>
  <c r="E34" i="73"/>
  <c r="E33" i="73"/>
  <c r="E32" i="73"/>
  <c r="E31" i="73"/>
  <c r="E30" i="73"/>
  <c r="E29" i="73"/>
  <c r="E28" i="73"/>
  <c r="E27" i="73"/>
  <c r="E26" i="73"/>
  <c r="E25" i="73"/>
  <c r="E24" i="73"/>
  <c r="E23" i="73"/>
  <c r="E22" i="73"/>
  <c r="E21" i="73"/>
  <c r="E20" i="73"/>
  <c r="E19" i="73"/>
  <c r="E18" i="73"/>
  <c r="E17" i="73"/>
  <c r="E16" i="73"/>
  <c r="E15" i="73"/>
  <c r="E14" i="73"/>
  <c r="E13" i="73"/>
  <c r="E12" i="73"/>
  <c r="E11" i="73"/>
  <c r="E10" i="73"/>
  <c r="E9" i="73"/>
  <c r="E47" i="74"/>
  <c r="E46" i="74"/>
  <c r="E46" i="63" s="1"/>
  <c r="E45" i="74"/>
  <c r="E44" i="74"/>
  <c r="E43" i="74"/>
  <c r="E42" i="74"/>
  <c r="E42" i="63" s="1"/>
  <c r="E41" i="74"/>
  <c r="E40" i="74"/>
  <c r="E39" i="74"/>
  <c r="E38" i="74"/>
  <c r="E38" i="63" s="1"/>
  <c r="E37" i="74"/>
  <c r="E36" i="74"/>
  <c r="E35" i="74"/>
  <c r="E34" i="74"/>
  <c r="E34" i="63" s="1"/>
  <c r="E33" i="74"/>
  <c r="E32" i="74"/>
  <c r="E31" i="74"/>
  <c r="E30" i="74"/>
  <c r="E30" i="63" s="1"/>
  <c r="E29" i="74"/>
  <c r="E28" i="74"/>
  <c r="E27" i="74"/>
  <c r="E26" i="74"/>
  <c r="E26" i="63" s="1"/>
  <c r="E25" i="74"/>
  <c r="E24" i="74"/>
  <c r="E23" i="74"/>
  <c r="E22" i="74"/>
  <c r="E22" i="63" s="1"/>
  <c r="E21" i="74"/>
  <c r="E20" i="74"/>
  <c r="E19" i="74"/>
  <c r="E18" i="74"/>
  <c r="E18" i="63" s="1"/>
  <c r="E17" i="74"/>
  <c r="E16" i="74"/>
  <c r="E15" i="74"/>
  <c r="E14" i="74"/>
  <c r="E14" i="63" s="1"/>
  <c r="E13" i="74"/>
  <c r="E12" i="74"/>
  <c r="E11" i="74"/>
  <c r="E10" i="74"/>
  <c r="E10" i="63" s="1"/>
  <c r="E9" i="74"/>
  <c r="E15" i="63" l="1"/>
  <c r="E19" i="63"/>
  <c r="E23" i="63"/>
  <c r="E27" i="63"/>
  <c r="E27" i="87" s="1"/>
  <c r="E31" i="63"/>
  <c r="E35" i="63"/>
  <c r="E39" i="63"/>
  <c r="E43" i="63"/>
  <c r="E43" i="87" s="1"/>
  <c r="E47" i="63"/>
  <c r="E11" i="63"/>
  <c r="E9" i="63"/>
  <c r="E13" i="63"/>
  <c r="E13" i="87" s="1"/>
  <c r="E17" i="63"/>
  <c r="E21" i="63"/>
  <c r="E21" i="87" s="1"/>
  <c r="E25" i="63"/>
  <c r="E25" i="87" s="1"/>
  <c r="E29" i="63"/>
  <c r="E29" i="87" s="1"/>
  <c r="E33" i="63"/>
  <c r="E33" i="87" s="1"/>
  <c r="E37" i="63"/>
  <c r="E37" i="87" s="1"/>
  <c r="E41" i="63"/>
  <c r="E45" i="63"/>
  <c r="E45" i="87" s="1"/>
  <c r="F48" i="63"/>
  <c r="F48" i="87" s="1"/>
  <c r="E12" i="63"/>
  <c r="E12" i="87" s="1"/>
  <c r="E16" i="63"/>
  <c r="E16" i="87" s="1"/>
  <c r="E20" i="63"/>
  <c r="E20" i="87" s="1"/>
  <c r="E24" i="63"/>
  <c r="E24" i="87" s="1"/>
  <c r="E28" i="63"/>
  <c r="E28" i="87" s="1"/>
  <c r="E32" i="63"/>
  <c r="E32" i="87" s="1"/>
  <c r="E36" i="63"/>
  <c r="E36" i="87" s="1"/>
  <c r="E40" i="63"/>
  <c r="E40" i="87" s="1"/>
  <c r="E44" i="63"/>
  <c r="E48" i="73"/>
  <c r="E48" i="84"/>
  <c r="E44" i="84"/>
  <c r="E17" i="87"/>
  <c r="E41" i="87"/>
  <c r="E9" i="87"/>
  <c r="E10" i="87"/>
  <c r="E14" i="87"/>
  <c r="E18" i="87"/>
  <c r="E22" i="87"/>
  <c r="E26" i="87"/>
  <c r="E30" i="87"/>
  <c r="E34" i="87"/>
  <c r="E38" i="87"/>
  <c r="E42" i="87"/>
  <c r="E46" i="87"/>
  <c r="E11" i="87"/>
  <c r="E15" i="87"/>
  <c r="E19" i="87"/>
  <c r="E23" i="87"/>
  <c r="E31" i="87"/>
  <c r="E35" i="87"/>
  <c r="E39" i="87"/>
  <c r="E47" i="87"/>
  <c r="E48" i="74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48" i="85"/>
  <c r="D47" i="84"/>
  <c r="D45" i="84"/>
  <c r="D43" i="84"/>
  <c r="D41" i="84"/>
  <c r="D39" i="84"/>
  <c r="D37" i="84"/>
  <c r="D35" i="84"/>
  <c r="D33" i="84"/>
  <c r="D31" i="84"/>
  <c r="D29" i="84"/>
  <c r="D27" i="84"/>
  <c r="D25" i="84"/>
  <c r="D23" i="84"/>
  <c r="D21" i="84"/>
  <c r="D19" i="84"/>
  <c r="D17" i="84"/>
  <c r="D15" i="84"/>
  <c r="D11" i="84"/>
  <c r="D9" i="84"/>
  <c r="M47" i="81"/>
  <c r="L47" i="81"/>
  <c r="K47" i="81"/>
  <c r="J47" i="81"/>
  <c r="I47" i="81"/>
  <c r="H47" i="81"/>
  <c r="G47" i="81"/>
  <c r="F47" i="81"/>
  <c r="E47" i="81"/>
  <c r="D47" i="81"/>
  <c r="C47" i="81"/>
  <c r="M46" i="81"/>
  <c r="L46" i="81"/>
  <c r="K46" i="81"/>
  <c r="J46" i="81"/>
  <c r="I46" i="81"/>
  <c r="H46" i="81"/>
  <c r="G46" i="81"/>
  <c r="F46" i="81"/>
  <c r="E46" i="81"/>
  <c r="D46" i="81"/>
  <c r="C46" i="81"/>
  <c r="M45" i="81"/>
  <c r="L45" i="81"/>
  <c r="K45" i="81"/>
  <c r="J45" i="81"/>
  <c r="I45" i="81"/>
  <c r="H45" i="81"/>
  <c r="G45" i="81"/>
  <c r="F45" i="81"/>
  <c r="E45" i="81"/>
  <c r="D45" i="81"/>
  <c r="C45" i="81"/>
  <c r="M44" i="81"/>
  <c r="L44" i="81"/>
  <c r="K44" i="81"/>
  <c r="J44" i="81"/>
  <c r="I44" i="81"/>
  <c r="H44" i="81"/>
  <c r="G44" i="81"/>
  <c r="F44" i="81"/>
  <c r="E44" i="81"/>
  <c r="D44" i="81"/>
  <c r="C44" i="81"/>
  <c r="M43" i="81"/>
  <c r="L43" i="81"/>
  <c r="K43" i="81"/>
  <c r="J43" i="81"/>
  <c r="I43" i="81"/>
  <c r="H43" i="81"/>
  <c r="G43" i="81"/>
  <c r="F43" i="81"/>
  <c r="E43" i="81"/>
  <c r="D43" i="81"/>
  <c r="C43" i="81"/>
  <c r="M42" i="81"/>
  <c r="L42" i="81"/>
  <c r="K42" i="81"/>
  <c r="J42" i="81"/>
  <c r="I42" i="81"/>
  <c r="H42" i="81"/>
  <c r="G42" i="81"/>
  <c r="F42" i="81"/>
  <c r="E42" i="81"/>
  <c r="D42" i="81"/>
  <c r="C42" i="81"/>
  <c r="M41" i="81"/>
  <c r="L41" i="81"/>
  <c r="K41" i="81"/>
  <c r="J41" i="81"/>
  <c r="I41" i="81"/>
  <c r="H41" i="81"/>
  <c r="G41" i="81"/>
  <c r="F41" i="81"/>
  <c r="E41" i="81"/>
  <c r="D41" i="81"/>
  <c r="C41" i="81"/>
  <c r="M40" i="81"/>
  <c r="L40" i="81"/>
  <c r="K40" i="81"/>
  <c r="J40" i="81"/>
  <c r="I40" i="81"/>
  <c r="H40" i="81"/>
  <c r="G40" i="81"/>
  <c r="F40" i="81"/>
  <c r="E40" i="81"/>
  <c r="D40" i="81"/>
  <c r="C40" i="81"/>
  <c r="M39" i="81"/>
  <c r="L39" i="81"/>
  <c r="K39" i="81"/>
  <c r="J39" i="81"/>
  <c r="I39" i="81"/>
  <c r="H39" i="81"/>
  <c r="G39" i="81"/>
  <c r="F39" i="81"/>
  <c r="E39" i="81"/>
  <c r="D39" i="81"/>
  <c r="C39" i="81"/>
  <c r="M38" i="81"/>
  <c r="L38" i="81"/>
  <c r="K38" i="81"/>
  <c r="J38" i="81"/>
  <c r="I38" i="81"/>
  <c r="H38" i="81"/>
  <c r="G38" i="81"/>
  <c r="F38" i="81"/>
  <c r="E38" i="81"/>
  <c r="D38" i="81"/>
  <c r="C38" i="81"/>
  <c r="M37" i="81"/>
  <c r="L37" i="81"/>
  <c r="K37" i="81"/>
  <c r="J37" i="81"/>
  <c r="I37" i="81"/>
  <c r="H37" i="81"/>
  <c r="G37" i="81"/>
  <c r="F37" i="81"/>
  <c r="E37" i="81"/>
  <c r="D37" i="81"/>
  <c r="C37" i="81"/>
  <c r="M36" i="81"/>
  <c r="L36" i="81"/>
  <c r="K36" i="81"/>
  <c r="J36" i="81"/>
  <c r="I36" i="81"/>
  <c r="H36" i="81"/>
  <c r="G36" i="81"/>
  <c r="F36" i="81"/>
  <c r="E36" i="81"/>
  <c r="D36" i="81"/>
  <c r="C36" i="81"/>
  <c r="M35" i="81"/>
  <c r="L35" i="81"/>
  <c r="K35" i="81"/>
  <c r="J35" i="81"/>
  <c r="I35" i="81"/>
  <c r="H35" i="81"/>
  <c r="G35" i="81"/>
  <c r="F35" i="81"/>
  <c r="E35" i="81"/>
  <c r="D35" i="81"/>
  <c r="C35" i="81"/>
  <c r="M34" i="81"/>
  <c r="L34" i="81"/>
  <c r="K34" i="81"/>
  <c r="J34" i="81"/>
  <c r="I34" i="81"/>
  <c r="H34" i="81"/>
  <c r="G34" i="81"/>
  <c r="F34" i="81"/>
  <c r="E34" i="81"/>
  <c r="D34" i="81"/>
  <c r="C34" i="81"/>
  <c r="M33" i="81"/>
  <c r="L33" i="81"/>
  <c r="K33" i="81"/>
  <c r="J33" i="81"/>
  <c r="I33" i="81"/>
  <c r="H33" i="81"/>
  <c r="G33" i="81"/>
  <c r="F33" i="81"/>
  <c r="E33" i="81"/>
  <c r="D33" i="81"/>
  <c r="C33" i="81"/>
  <c r="M32" i="81"/>
  <c r="L32" i="81"/>
  <c r="K32" i="81"/>
  <c r="J32" i="81"/>
  <c r="I32" i="81"/>
  <c r="H32" i="81"/>
  <c r="G32" i="81"/>
  <c r="F32" i="81"/>
  <c r="E32" i="81"/>
  <c r="D32" i="81"/>
  <c r="C32" i="81"/>
  <c r="M31" i="81"/>
  <c r="L31" i="81"/>
  <c r="K31" i="81"/>
  <c r="J31" i="81"/>
  <c r="I31" i="81"/>
  <c r="H31" i="81"/>
  <c r="G31" i="81"/>
  <c r="F31" i="81"/>
  <c r="E31" i="81"/>
  <c r="D31" i="81"/>
  <c r="C31" i="81"/>
  <c r="M30" i="81"/>
  <c r="L30" i="81"/>
  <c r="K30" i="81"/>
  <c r="J30" i="81"/>
  <c r="I30" i="81"/>
  <c r="H30" i="81"/>
  <c r="G30" i="81"/>
  <c r="F30" i="81"/>
  <c r="E30" i="81"/>
  <c r="D30" i="81"/>
  <c r="C30" i="81"/>
  <c r="M29" i="81"/>
  <c r="L29" i="81"/>
  <c r="K29" i="81"/>
  <c r="J29" i="81"/>
  <c r="I29" i="81"/>
  <c r="H29" i="81"/>
  <c r="G29" i="81"/>
  <c r="F29" i="81"/>
  <c r="E29" i="81"/>
  <c r="D29" i="81"/>
  <c r="C29" i="81"/>
  <c r="M28" i="81"/>
  <c r="L28" i="81"/>
  <c r="K28" i="81"/>
  <c r="J28" i="81"/>
  <c r="I28" i="81"/>
  <c r="H28" i="81"/>
  <c r="G28" i="81"/>
  <c r="F28" i="81"/>
  <c r="E28" i="81"/>
  <c r="D28" i="81"/>
  <c r="C28" i="81"/>
  <c r="M27" i="81"/>
  <c r="L27" i="81"/>
  <c r="K27" i="81"/>
  <c r="J27" i="81"/>
  <c r="I27" i="81"/>
  <c r="H27" i="81"/>
  <c r="G27" i="81"/>
  <c r="F27" i="81"/>
  <c r="E27" i="81"/>
  <c r="D27" i="81"/>
  <c r="C27" i="81"/>
  <c r="M26" i="81"/>
  <c r="L26" i="81"/>
  <c r="K26" i="81"/>
  <c r="J26" i="81"/>
  <c r="I26" i="81"/>
  <c r="H26" i="81"/>
  <c r="G26" i="81"/>
  <c r="F26" i="81"/>
  <c r="E26" i="81"/>
  <c r="D26" i="81"/>
  <c r="C26" i="81"/>
  <c r="M25" i="81"/>
  <c r="L25" i="81"/>
  <c r="K25" i="81"/>
  <c r="J25" i="81"/>
  <c r="I25" i="81"/>
  <c r="H25" i="81"/>
  <c r="G25" i="81"/>
  <c r="F25" i="81"/>
  <c r="E25" i="81"/>
  <c r="D25" i="81"/>
  <c r="C25" i="81"/>
  <c r="M24" i="81"/>
  <c r="L24" i="81"/>
  <c r="K24" i="81"/>
  <c r="J24" i="81"/>
  <c r="I24" i="81"/>
  <c r="H24" i="81"/>
  <c r="G24" i="81"/>
  <c r="F24" i="81"/>
  <c r="E24" i="81"/>
  <c r="D24" i="81"/>
  <c r="C24" i="81"/>
  <c r="M23" i="81"/>
  <c r="L23" i="81"/>
  <c r="K23" i="81"/>
  <c r="J23" i="81"/>
  <c r="I23" i="81"/>
  <c r="H23" i="81"/>
  <c r="G23" i="81"/>
  <c r="F23" i="81"/>
  <c r="E23" i="81"/>
  <c r="D23" i="81"/>
  <c r="C23" i="81"/>
  <c r="M22" i="81"/>
  <c r="L22" i="81"/>
  <c r="K22" i="81"/>
  <c r="J22" i="81"/>
  <c r="I22" i="81"/>
  <c r="H22" i="81"/>
  <c r="G22" i="81"/>
  <c r="F22" i="81"/>
  <c r="E22" i="81"/>
  <c r="D22" i="81"/>
  <c r="C22" i="81"/>
  <c r="M21" i="81"/>
  <c r="L21" i="81"/>
  <c r="K21" i="81"/>
  <c r="J21" i="81"/>
  <c r="I21" i="81"/>
  <c r="H21" i="81"/>
  <c r="G21" i="81"/>
  <c r="F21" i="81"/>
  <c r="E21" i="81"/>
  <c r="D21" i="81"/>
  <c r="C21" i="81"/>
  <c r="M20" i="81"/>
  <c r="L20" i="81"/>
  <c r="K20" i="81"/>
  <c r="J20" i="81"/>
  <c r="I20" i="81"/>
  <c r="H20" i="81"/>
  <c r="G20" i="81"/>
  <c r="F20" i="81"/>
  <c r="E20" i="81"/>
  <c r="D20" i="81"/>
  <c r="C20" i="81"/>
  <c r="M19" i="81"/>
  <c r="L19" i="81"/>
  <c r="K19" i="81"/>
  <c r="J19" i="81"/>
  <c r="I19" i="81"/>
  <c r="H19" i="81"/>
  <c r="G19" i="81"/>
  <c r="F19" i="81"/>
  <c r="E19" i="81"/>
  <c r="D19" i="81"/>
  <c r="C19" i="81"/>
  <c r="M18" i="81"/>
  <c r="L18" i="81"/>
  <c r="K18" i="81"/>
  <c r="J18" i="81"/>
  <c r="I18" i="81"/>
  <c r="H18" i="81"/>
  <c r="G18" i="81"/>
  <c r="F18" i="81"/>
  <c r="E18" i="81"/>
  <c r="D18" i="81"/>
  <c r="C18" i="81"/>
  <c r="M17" i="81"/>
  <c r="L17" i="81"/>
  <c r="K17" i="81"/>
  <c r="J17" i="81"/>
  <c r="I17" i="81"/>
  <c r="H17" i="81"/>
  <c r="G17" i="81"/>
  <c r="F17" i="81"/>
  <c r="E17" i="81"/>
  <c r="D17" i="81"/>
  <c r="C17" i="81"/>
  <c r="M16" i="81"/>
  <c r="L16" i="81"/>
  <c r="K16" i="81"/>
  <c r="J16" i="81"/>
  <c r="I16" i="81"/>
  <c r="H16" i="81"/>
  <c r="G16" i="81"/>
  <c r="F16" i="81"/>
  <c r="E16" i="81"/>
  <c r="D16" i="81"/>
  <c r="C16" i="81"/>
  <c r="M15" i="81"/>
  <c r="L15" i="81"/>
  <c r="K15" i="81"/>
  <c r="J15" i="81"/>
  <c r="I15" i="81"/>
  <c r="H15" i="81"/>
  <c r="G15" i="81"/>
  <c r="F15" i="81"/>
  <c r="E15" i="81"/>
  <c r="D15" i="81"/>
  <c r="C15" i="81"/>
  <c r="M14" i="81"/>
  <c r="L14" i="81"/>
  <c r="K14" i="81"/>
  <c r="J14" i="81"/>
  <c r="I14" i="81"/>
  <c r="H14" i="81"/>
  <c r="G14" i="81"/>
  <c r="F14" i="81"/>
  <c r="E14" i="81"/>
  <c r="D14" i="81"/>
  <c r="C14" i="81"/>
  <c r="M13" i="81"/>
  <c r="L13" i="81"/>
  <c r="K13" i="81"/>
  <c r="J13" i="81"/>
  <c r="I13" i="81"/>
  <c r="H13" i="81"/>
  <c r="G13" i="81"/>
  <c r="F13" i="81"/>
  <c r="E13" i="81"/>
  <c r="D13" i="81"/>
  <c r="C13" i="81"/>
  <c r="M12" i="81"/>
  <c r="L12" i="81"/>
  <c r="K12" i="81"/>
  <c r="J12" i="81"/>
  <c r="I12" i="81"/>
  <c r="H12" i="81"/>
  <c r="G12" i="81"/>
  <c r="F12" i="81"/>
  <c r="E12" i="81"/>
  <c r="D12" i="81"/>
  <c r="C12" i="81"/>
  <c r="M11" i="81"/>
  <c r="L11" i="81"/>
  <c r="K11" i="81"/>
  <c r="J11" i="81"/>
  <c r="I11" i="81"/>
  <c r="H11" i="81"/>
  <c r="G11" i="81"/>
  <c r="F11" i="81"/>
  <c r="E11" i="81"/>
  <c r="D11" i="81"/>
  <c r="C11" i="81"/>
  <c r="M10" i="81"/>
  <c r="L10" i="81"/>
  <c r="K10" i="81"/>
  <c r="J10" i="81"/>
  <c r="I10" i="81"/>
  <c r="H10" i="81"/>
  <c r="G10" i="81"/>
  <c r="F10" i="81"/>
  <c r="E10" i="81"/>
  <c r="D10" i="81"/>
  <c r="C10" i="81"/>
  <c r="M9" i="81"/>
  <c r="L9" i="81"/>
  <c r="K9" i="81"/>
  <c r="J9" i="81"/>
  <c r="I9" i="81"/>
  <c r="H9" i="81"/>
  <c r="G9" i="81"/>
  <c r="F9" i="81"/>
  <c r="E9" i="81"/>
  <c r="D9" i="81"/>
  <c r="C9" i="81"/>
  <c r="N47" i="81"/>
  <c r="N46" i="81"/>
  <c r="N45" i="81"/>
  <c r="N44" i="81"/>
  <c r="N43" i="81"/>
  <c r="N42" i="81"/>
  <c r="N41" i="81"/>
  <c r="N40" i="81"/>
  <c r="N39" i="81"/>
  <c r="N38" i="81"/>
  <c r="N37" i="81"/>
  <c r="N36" i="81"/>
  <c r="N35" i="81"/>
  <c r="N34" i="81"/>
  <c r="N33" i="81"/>
  <c r="N32" i="81"/>
  <c r="N31" i="81"/>
  <c r="N30" i="81"/>
  <c r="N29" i="81"/>
  <c r="N28" i="81"/>
  <c r="N27" i="81"/>
  <c r="N26" i="81"/>
  <c r="N25" i="81"/>
  <c r="N24" i="81"/>
  <c r="N23" i="81"/>
  <c r="N22" i="81"/>
  <c r="N21" i="81"/>
  <c r="N20" i="81"/>
  <c r="N19" i="81"/>
  <c r="N18" i="81"/>
  <c r="N17" i="81"/>
  <c r="N16" i="81"/>
  <c r="N15" i="81"/>
  <c r="N14" i="81"/>
  <c r="N13" i="81"/>
  <c r="N12" i="81"/>
  <c r="N11" i="81"/>
  <c r="N10" i="81"/>
  <c r="N9" i="81"/>
  <c r="N47" i="80"/>
  <c r="N46" i="80"/>
  <c r="N45" i="80"/>
  <c r="N44" i="80"/>
  <c r="N43" i="80"/>
  <c r="N42" i="80"/>
  <c r="N41" i="80"/>
  <c r="N40" i="80"/>
  <c r="N39" i="80"/>
  <c r="N38" i="80"/>
  <c r="N37" i="80"/>
  <c r="N36" i="80"/>
  <c r="N35" i="80"/>
  <c r="N34" i="80"/>
  <c r="N33" i="80"/>
  <c r="N32" i="80"/>
  <c r="N31" i="80"/>
  <c r="N30" i="80"/>
  <c r="N29" i="80"/>
  <c r="N28" i="80"/>
  <c r="N27" i="80"/>
  <c r="N26" i="80"/>
  <c r="N25" i="80"/>
  <c r="N24" i="80"/>
  <c r="N23" i="80"/>
  <c r="N22" i="80"/>
  <c r="N21" i="80"/>
  <c r="N20" i="80"/>
  <c r="N19" i="80"/>
  <c r="N18" i="80"/>
  <c r="N17" i="80"/>
  <c r="N16" i="80"/>
  <c r="N15" i="80"/>
  <c r="N14" i="80"/>
  <c r="N13" i="80"/>
  <c r="N12" i="80"/>
  <c r="N11" i="80"/>
  <c r="N10" i="80"/>
  <c r="N9" i="80"/>
  <c r="M47" i="80"/>
  <c r="L47" i="80"/>
  <c r="K47" i="80"/>
  <c r="J47" i="80"/>
  <c r="I47" i="80"/>
  <c r="H47" i="80"/>
  <c r="G47" i="80"/>
  <c r="F47" i="80"/>
  <c r="E47" i="80"/>
  <c r="D47" i="80"/>
  <c r="C47" i="80"/>
  <c r="M46" i="80"/>
  <c r="L46" i="80"/>
  <c r="K46" i="80"/>
  <c r="J46" i="80"/>
  <c r="I46" i="80"/>
  <c r="H46" i="80"/>
  <c r="G46" i="80"/>
  <c r="F46" i="80"/>
  <c r="E46" i="80"/>
  <c r="D46" i="80"/>
  <c r="C46" i="80"/>
  <c r="M45" i="80"/>
  <c r="L45" i="80"/>
  <c r="K45" i="80"/>
  <c r="J45" i="80"/>
  <c r="I45" i="80"/>
  <c r="H45" i="80"/>
  <c r="G45" i="80"/>
  <c r="F45" i="80"/>
  <c r="E45" i="80"/>
  <c r="D45" i="80"/>
  <c r="C45" i="80"/>
  <c r="M44" i="80"/>
  <c r="L44" i="80"/>
  <c r="K44" i="80"/>
  <c r="J44" i="80"/>
  <c r="I44" i="80"/>
  <c r="H44" i="80"/>
  <c r="G44" i="80"/>
  <c r="F44" i="80"/>
  <c r="E44" i="80"/>
  <c r="D44" i="80"/>
  <c r="C44" i="80"/>
  <c r="M43" i="80"/>
  <c r="L43" i="80"/>
  <c r="K43" i="80"/>
  <c r="J43" i="80"/>
  <c r="I43" i="80"/>
  <c r="H43" i="80"/>
  <c r="G43" i="80"/>
  <c r="F43" i="80"/>
  <c r="E43" i="80"/>
  <c r="D43" i="80"/>
  <c r="C43" i="80"/>
  <c r="M42" i="80"/>
  <c r="L42" i="80"/>
  <c r="K42" i="80"/>
  <c r="J42" i="80"/>
  <c r="I42" i="80"/>
  <c r="H42" i="80"/>
  <c r="G42" i="80"/>
  <c r="F42" i="80"/>
  <c r="E42" i="80"/>
  <c r="D42" i="80"/>
  <c r="C42" i="80"/>
  <c r="M41" i="80"/>
  <c r="L41" i="80"/>
  <c r="K41" i="80"/>
  <c r="J41" i="80"/>
  <c r="I41" i="80"/>
  <c r="H41" i="80"/>
  <c r="G41" i="80"/>
  <c r="F41" i="80"/>
  <c r="E41" i="80"/>
  <c r="D41" i="80"/>
  <c r="C41" i="80"/>
  <c r="M40" i="80"/>
  <c r="L40" i="80"/>
  <c r="K40" i="80"/>
  <c r="J40" i="80"/>
  <c r="I40" i="80"/>
  <c r="H40" i="80"/>
  <c r="G40" i="80"/>
  <c r="F40" i="80"/>
  <c r="E40" i="80"/>
  <c r="D40" i="80"/>
  <c r="C40" i="80"/>
  <c r="M39" i="80"/>
  <c r="L39" i="80"/>
  <c r="K39" i="80"/>
  <c r="J39" i="80"/>
  <c r="I39" i="80"/>
  <c r="H39" i="80"/>
  <c r="G39" i="80"/>
  <c r="F39" i="80"/>
  <c r="E39" i="80"/>
  <c r="D39" i="80"/>
  <c r="C39" i="80"/>
  <c r="M38" i="80"/>
  <c r="L38" i="80"/>
  <c r="K38" i="80"/>
  <c r="J38" i="80"/>
  <c r="I38" i="80"/>
  <c r="H38" i="80"/>
  <c r="G38" i="80"/>
  <c r="F38" i="80"/>
  <c r="E38" i="80"/>
  <c r="D38" i="80"/>
  <c r="C38" i="80"/>
  <c r="M37" i="80"/>
  <c r="L37" i="80"/>
  <c r="K37" i="80"/>
  <c r="J37" i="80"/>
  <c r="I37" i="80"/>
  <c r="H37" i="80"/>
  <c r="G37" i="80"/>
  <c r="F37" i="80"/>
  <c r="E37" i="80"/>
  <c r="D37" i="80"/>
  <c r="C37" i="80"/>
  <c r="M36" i="80"/>
  <c r="L36" i="80"/>
  <c r="K36" i="80"/>
  <c r="J36" i="80"/>
  <c r="I36" i="80"/>
  <c r="H36" i="80"/>
  <c r="G36" i="80"/>
  <c r="F36" i="80"/>
  <c r="E36" i="80"/>
  <c r="D36" i="80"/>
  <c r="C36" i="80"/>
  <c r="M35" i="80"/>
  <c r="L35" i="80"/>
  <c r="K35" i="80"/>
  <c r="J35" i="80"/>
  <c r="I35" i="80"/>
  <c r="H35" i="80"/>
  <c r="G35" i="80"/>
  <c r="F35" i="80"/>
  <c r="E35" i="80"/>
  <c r="D35" i="80"/>
  <c r="C35" i="80"/>
  <c r="M34" i="80"/>
  <c r="L34" i="80"/>
  <c r="K34" i="80"/>
  <c r="J34" i="80"/>
  <c r="I34" i="80"/>
  <c r="H34" i="80"/>
  <c r="G34" i="80"/>
  <c r="F34" i="80"/>
  <c r="E34" i="80"/>
  <c r="D34" i="80"/>
  <c r="C34" i="80"/>
  <c r="M33" i="80"/>
  <c r="L33" i="80"/>
  <c r="K33" i="80"/>
  <c r="J33" i="80"/>
  <c r="I33" i="80"/>
  <c r="H33" i="80"/>
  <c r="G33" i="80"/>
  <c r="F33" i="80"/>
  <c r="E33" i="80"/>
  <c r="D33" i="80"/>
  <c r="C33" i="80"/>
  <c r="M32" i="80"/>
  <c r="L32" i="80"/>
  <c r="K32" i="80"/>
  <c r="J32" i="80"/>
  <c r="I32" i="80"/>
  <c r="H32" i="80"/>
  <c r="G32" i="80"/>
  <c r="F32" i="80"/>
  <c r="E32" i="80"/>
  <c r="D32" i="80"/>
  <c r="C32" i="80"/>
  <c r="M31" i="80"/>
  <c r="L31" i="80"/>
  <c r="K31" i="80"/>
  <c r="J31" i="80"/>
  <c r="I31" i="80"/>
  <c r="H31" i="80"/>
  <c r="G31" i="80"/>
  <c r="F31" i="80"/>
  <c r="E31" i="80"/>
  <c r="D31" i="80"/>
  <c r="C31" i="80"/>
  <c r="M30" i="80"/>
  <c r="L30" i="80"/>
  <c r="K30" i="80"/>
  <c r="J30" i="80"/>
  <c r="I30" i="80"/>
  <c r="H30" i="80"/>
  <c r="G30" i="80"/>
  <c r="F30" i="80"/>
  <c r="E30" i="80"/>
  <c r="D30" i="80"/>
  <c r="C30" i="80"/>
  <c r="M29" i="80"/>
  <c r="L29" i="80"/>
  <c r="K29" i="80"/>
  <c r="J29" i="80"/>
  <c r="I29" i="80"/>
  <c r="H29" i="80"/>
  <c r="G29" i="80"/>
  <c r="F29" i="80"/>
  <c r="E29" i="80"/>
  <c r="D29" i="80"/>
  <c r="C29" i="80"/>
  <c r="M28" i="80"/>
  <c r="L28" i="80"/>
  <c r="K28" i="80"/>
  <c r="J28" i="80"/>
  <c r="I28" i="80"/>
  <c r="H28" i="80"/>
  <c r="G28" i="80"/>
  <c r="F28" i="80"/>
  <c r="E28" i="80"/>
  <c r="D28" i="80"/>
  <c r="C28" i="80"/>
  <c r="M27" i="80"/>
  <c r="L27" i="80"/>
  <c r="K27" i="80"/>
  <c r="J27" i="80"/>
  <c r="I27" i="80"/>
  <c r="H27" i="80"/>
  <c r="G27" i="80"/>
  <c r="F27" i="80"/>
  <c r="E27" i="80"/>
  <c r="D27" i="80"/>
  <c r="C27" i="80"/>
  <c r="M26" i="80"/>
  <c r="L26" i="80"/>
  <c r="K26" i="80"/>
  <c r="J26" i="80"/>
  <c r="I26" i="80"/>
  <c r="H26" i="80"/>
  <c r="G26" i="80"/>
  <c r="F26" i="80"/>
  <c r="E26" i="80"/>
  <c r="D26" i="80"/>
  <c r="C26" i="80"/>
  <c r="M25" i="80"/>
  <c r="L25" i="80"/>
  <c r="K25" i="80"/>
  <c r="J25" i="80"/>
  <c r="I25" i="80"/>
  <c r="H25" i="80"/>
  <c r="G25" i="80"/>
  <c r="F25" i="80"/>
  <c r="E25" i="80"/>
  <c r="D25" i="80"/>
  <c r="C25" i="80"/>
  <c r="M24" i="80"/>
  <c r="L24" i="80"/>
  <c r="K24" i="80"/>
  <c r="J24" i="80"/>
  <c r="I24" i="80"/>
  <c r="H24" i="80"/>
  <c r="G24" i="80"/>
  <c r="F24" i="80"/>
  <c r="E24" i="80"/>
  <c r="D24" i="80"/>
  <c r="C24" i="80"/>
  <c r="M23" i="80"/>
  <c r="L23" i="80"/>
  <c r="K23" i="80"/>
  <c r="J23" i="80"/>
  <c r="I23" i="80"/>
  <c r="H23" i="80"/>
  <c r="G23" i="80"/>
  <c r="F23" i="80"/>
  <c r="E23" i="80"/>
  <c r="D23" i="80"/>
  <c r="C23" i="80"/>
  <c r="M22" i="80"/>
  <c r="L22" i="80"/>
  <c r="K22" i="80"/>
  <c r="J22" i="80"/>
  <c r="I22" i="80"/>
  <c r="H22" i="80"/>
  <c r="G22" i="80"/>
  <c r="F22" i="80"/>
  <c r="E22" i="80"/>
  <c r="D22" i="80"/>
  <c r="C22" i="80"/>
  <c r="M21" i="80"/>
  <c r="L21" i="80"/>
  <c r="K21" i="80"/>
  <c r="J21" i="80"/>
  <c r="I21" i="80"/>
  <c r="H21" i="80"/>
  <c r="G21" i="80"/>
  <c r="F21" i="80"/>
  <c r="E21" i="80"/>
  <c r="D21" i="80"/>
  <c r="C21" i="80"/>
  <c r="M20" i="80"/>
  <c r="L20" i="80"/>
  <c r="K20" i="80"/>
  <c r="J20" i="80"/>
  <c r="I20" i="80"/>
  <c r="H20" i="80"/>
  <c r="G20" i="80"/>
  <c r="F20" i="80"/>
  <c r="E20" i="80"/>
  <c r="D20" i="80"/>
  <c r="C20" i="80"/>
  <c r="M19" i="80"/>
  <c r="L19" i="80"/>
  <c r="K19" i="80"/>
  <c r="J19" i="80"/>
  <c r="I19" i="80"/>
  <c r="H19" i="80"/>
  <c r="G19" i="80"/>
  <c r="F19" i="80"/>
  <c r="E19" i="80"/>
  <c r="D19" i="80"/>
  <c r="C19" i="80"/>
  <c r="M18" i="80"/>
  <c r="L18" i="80"/>
  <c r="K18" i="80"/>
  <c r="J18" i="80"/>
  <c r="I18" i="80"/>
  <c r="H18" i="80"/>
  <c r="G18" i="80"/>
  <c r="F18" i="80"/>
  <c r="E18" i="80"/>
  <c r="D18" i="80"/>
  <c r="C18" i="80"/>
  <c r="M17" i="80"/>
  <c r="L17" i="80"/>
  <c r="K17" i="80"/>
  <c r="J17" i="80"/>
  <c r="I17" i="80"/>
  <c r="H17" i="80"/>
  <c r="G17" i="80"/>
  <c r="F17" i="80"/>
  <c r="E17" i="80"/>
  <c r="D17" i="80"/>
  <c r="C17" i="80"/>
  <c r="M16" i="80"/>
  <c r="L16" i="80"/>
  <c r="K16" i="80"/>
  <c r="J16" i="80"/>
  <c r="I16" i="80"/>
  <c r="H16" i="80"/>
  <c r="G16" i="80"/>
  <c r="F16" i="80"/>
  <c r="E16" i="80"/>
  <c r="D16" i="80"/>
  <c r="C16" i="80"/>
  <c r="M15" i="80"/>
  <c r="L15" i="80"/>
  <c r="K15" i="80"/>
  <c r="J15" i="80"/>
  <c r="I15" i="80"/>
  <c r="H15" i="80"/>
  <c r="G15" i="80"/>
  <c r="F15" i="80"/>
  <c r="E15" i="80"/>
  <c r="D15" i="80"/>
  <c r="C15" i="80"/>
  <c r="M14" i="80"/>
  <c r="L14" i="80"/>
  <c r="K14" i="80"/>
  <c r="J14" i="80"/>
  <c r="I14" i="80"/>
  <c r="H14" i="80"/>
  <c r="G14" i="80"/>
  <c r="F14" i="80"/>
  <c r="E14" i="80"/>
  <c r="D14" i="80"/>
  <c r="C14" i="80"/>
  <c r="M13" i="80"/>
  <c r="L13" i="80"/>
  <c r="K13" i="80"/>
  <c r="J13" i="80"/>
  <c r="I13" i="80"/>
  <c r="H13" i="80"/>
  <c r="G13" i="80"/>
  <c r="F13" i="80"/>
  <c r="E13" i="80"/>
  <c r="D13" i="80"/>
  <c r="C13" i="80"/>
  <c r="M12" i="80"/>
  <c r="L12" i="80"/>
  <c r="K12" i="80"/>
  <c r="J12" i="80"/>
  <c r="I12" i="80"/>
  <c r="H12" i="80"/>
  <c r="G12" i="80"/>
  <c r="F12" i="80"/>
  <c r="E12" i="80"/>
  <c r="D12" i="80"/>
  <c r="C12" i="80"/>
  <c r="M11" i="80"/>
  <c r="L11" i="80"/>
  <c r="K11" i="80"/>
  <c r="J11" i="80"/>
  <c r="I11" i="80"/>
  <c r="H11" i="80"/>
  <c r="G11" i="80"/>
  <c r="F11" i="80"/>
  <c r="E11" i="80"/>
  <c r="D11" i="80"/>
  <c r="C11" i="80"/>
  <c r="M10" i="80"/>
  <c r="L10" i="80"/>
  <c r="K10" i="80"/>
  <c r="J10" i="80"/>
  <c r="I10" i="80"/>
  <c r="H10" i="80"/>
  <c r="G10" i="80"/>
  <c r="F10" i="80"/>
  <c r="E10" i="80"/>
  <c r="D10" i="80"/>
  <c r="C10" i="80"/>
  <c r="M9" i="80"/>
  <c r="L9" i="80"/>
  <c r="K9" i="80"/>
  <c r="J9" i="80"/>
  <c r="I9" i="80"/>
  <c r="H9" i="80"/>
  <c r="G9" i="80"/>
  <c r="F9" i="80"/>
  <c r="E9" i="80"/>
  <c r="D9" i="80"/>
  <c r="C9" i="80"/>
  <c r="E48" i="63" l="1"/>
  <c r="E48" i="87"/>
  <c r="E44" i="87"/>
  <c r="C9" i="84"/>
  <c r="C11" i="84"/>
  <c r="C13" i="84"/>
  <c r="C15" i="84"/>
  <c r="C17" i="84"/>
  <c r="C19" i="84"/>
  <c r="C21" i="84"/>
  <c r="C23" i="84"/>
  <c r="C25" i="84"/>
  <c r="C27" i="84"/>
  <c r="C29" i="84"/>
  <c r="C31" i="84"/>
  <c r="C33" i="84"/>
  <c r="C35" i="84"/>
  <c r="C37" i="84"/>
  <c r="C39" i="84"/>
  <c r="C41" i="84"/>
  <c r="C43" i="84"/>
  <c r="C45" i="84"/>
  <c r="C47" i="84"/>
  <c r="C48" i="85"/>
  <c r="D10" i="84"/>
  <c r="D12" i="84"/>
  <c r="D14" i="84"/>
  <c r="D16" i="84"/>
  <c r="D18" i="84"/>
  <c r="D20" i="84"/>
  <c r="D22" i="84"/>
  <c r="D24" i="84"/>
  <c r="D26" i="84"/>
  <c r="D28" i="84"/>
  <c r="D30" i="84"/>
  <c r="D32" i="84"/>
  <c r="D34" i="84"/>
  <c r="D36" i="84"/>
  <c r="D38" i="84"/>
  <c r="D40" i="84"/>
  <c r="D42" i="84"/>
  <c r="D44" i="84"/>
  <c r="D46" i="84"/>
  <c r="C12" i="84"/>
  <c r="C14" i="84"/>
  <c r="C16" i="84"/>
  <c r="C18" i="84"/>
  <c r="C20" i="84"/>
  <c r="C22" i="84"/>
  <c r="C24" i="84"/>
  <c r="C26" i="84"/>
  <c r="C28" i="84"/>
  <c r="C30" i="84"/>
  <c r="C32" i="84"/>
  <c r="C34" i="84"/>
  <c r="C36" i="84"/>
  <c r="C38" i="84"/>
  <c r="C40" i="84"/>
  <c r="C42" i="84"/>
  <c r="C44" i="84"/>
  <c r="C46" i="84"/>
  <c r="D48" i="86"/>
  <c r="D48" i="84" s="1"/>
  <c r="D13" i="84"/>
  <c r="C48" i="86"/>
  <c r="C48" i="84" s="1"/>
  <c r="C10" i="84"/>
  <c r="O47" i="81"/>
  <c r="O46" i="81"/>
  <c r="O45" i="81"/>
  <c r="O44" i="81"/>
  <c r="O43" i="81"/>
  <c r="O42" i="81"/>
  <c r="O41" i="81"/>
  <c r="O40" i="81"/>
  <c r="O39" i="81"/>
  <c r="O38" i="81"/>
  <c r="O37" i="81"/>
  <c r="O36" i="81"/>
  <c r="O35" i="81"/>
  <c r="O34" i="81"/>
  <c r="O33" i="81"/>
  <c r="O32" i="81"/>
  <c r="O31" i="81"/>
  <c r="O30" i="81"/>
  <c r="O29" i="81"/>
  <c r="O28" i="81"/>
  <c r="O27" i="81"/>
  <c r="O26" i="81"/>
  <c r="O25" i="81"/>
  <c r="O24" i="81"/>
  <c r="O23" i="81"/>
  <c r="O22" i="81"/>
  <c r="O21" i="81"/>
  <c r="O20" i="81"/>
  <c r="O19" i="81"/>
  <c r="O18" i="81"/>
  <c r="O17" i="81"/>
  <c r="O16" i="81"/>
  <c r="O15" i="81"/>
  <c r="O14" i="81"/>
  <c r="O13" i="81"/>
  <c r="O12" i="81"/>
  <c r="O11" i="81"/>
  <c r="O10" i="81"/>
  <c r="O9" i="81"/>
  <c r="O47" i="80"/>
  <c r="O46" i="80"/>
  <c r="O45" i="80"/>
  <c r="O44" i="80"/>
  <c r="O43" i="80"/>
  <c r="O42" i="80"/>
  <c r="O41" i="80"/>
  <c r="O40" i="80"/>
  <c r="O39" i="80"/>
  <c r="O38" i="80"/>
  <c r="O37" i="80"/>
  <c r="O36" i="80"/>
  <c r="O35" i="80"/>
  <c r="O34" i="80"/>
  <c r="O33" i="80"/>
  <c r="O32" i="80"/>
  <c r="O31" i="80"/>
  <c r="O30" i="80"/>
  <c r="O29" i="80"/>
  <c r="O28" i="80"/>
  <c r="O27" i="80"/>
  <c r="O26" i="80"/>
  <c r="O25" i="80"/>
  <c r="O24" i="80"/>
  <c r="O23" i="80"/>
  <c r="O22" i="80"/>
  <c r="O21" i="80"/>
  <c r="O20" i="80"/>
  <c r="O19" i="80"/>
  <c r="O18" i="80"/>
  <c r="O17" i="80"/>
  <c r="O16" i="80"/>
  <c r="O15" i="80"/>
  <c r="O14" i="80"/>
  <c r="O13" i="80"/>
  <c r="O12" i="80"/>
  <c r="O11" i="80"/>
  <c r="O10" i="80"/>
  <c r="O9" i="80"/>
  <c r="N47" i="78"/>
  <c r="M47" i="78"/>
  <c r="L47" i="78"/>
  <c r="K47" i="78"/>
  <c r="J47" i="78"/>
  <c r="I47" i="78"/>
  <c r="H47" i="78"/>
  <c r="G47" i="78"/>
  <c r="F47" i="78"/>
  <c r="E47" i="78"/>
  <c r="D47" i="78"/>
  <c r="C47" i="78"/>
  <c r="N46" i="78"/>
  <c r="M46" i="78"/>
  <c r="L46" i="78"/>
  <c r="K46" i="78"/>
  <c r="J46" i="78"/>
  <c r="I46" i="78"/>
  <c r="H46" i="78"/>
  <c r="G46" i="78"/>
  <c r="F46" i="78"/>
  <c r="E46" i="78"/>
  <c r="D46" i="78"/>
  <c r="C46" i="78"/>
  <c r="N45" i="78"/>
  <c r="M45" i="78"/>
  <c r="L45" i="78"/>
  <c r="K45" i="78"/>
  <c r="J45" i="78"/>
  <c r="I45" i="78"/>
  <c r="H45" i="78"/>
  <c r="G45" i="78"/>
  <c r="F45" i="78"/>
  <c r="E45" i="78"/>
  <c r="D45" i="78"/>
  <c r="C45" i="78"/>
  <c r="N44" i="78"/>
  <c r="M44" i="78"/>
  <c r="L44" i="78"/>
  <c r="K44" i="78"/>
  <c r="J44" i="78"/>
  <c r="I44" i="78"/>
  <c r="H44" i="78"/>
  <c r="G44" i="78"/>
  <c r="F44" i="78"/>
  <c r="E44" i="78"/>
  <c r="D44" i="78"/>
  <c r="C44" i="78"/>
  <c r="N43" i="78"/>
  <c r="M43" i="78"/>
  <c r="L43" i="78"/>
  <c r="K43" i="78"/>
  <c r="J43" i="78"/>
  <c r="I43" i="78"/>
  <c r="H43" i="78"/>
  <c r="G43" i="78"/>
  <c r="F43" i="78"/>
  <c r="E43" i="78"/>
  <c r="D43" i="78"/>
  <c r="C43" i="78"/>
  <c r="N42" i="78"/>
  <c r="M42" i="78"/>
  <c r="L42" i="78"/>
  <c r="K42" i="78"/>
  <c r="J42" i="78"/>
  <c r="I42" i="78"/>
  <c r="H42" i="78"/>
  <c r="G42" i="78"/>
  <c r="F42" i="78"/>
  <c r="E42" i="78"/>
  <c r="D42" i="78"/>
  <c r="C42" i="78"/>
  <c r="N41" i="78"/>
  <c r="M41" i="78"/>
  <c r="L41" i="78"/>
  <c r="K41" i="78"/>
  <c r="J41" i="78"/>
  <c r="I41" i="78"/>
  <c r="H41" i="78"/>
  <c r="G41" i="78"/>
  <c r="F41" i="78"/>
  <c r="E41" i="78"/>
  <c r="D41" i="78"/>
  <c r="C41" i="78"/>
  <c r="N40" i="78"/>
  <c r="M40" i="78"/>
  <c r="L40" i="78"/>
  <c r="K40" i="78"/>
  <c r="J40" i="78"/>
  <c r="I40" i="78"/>
  <c r="H40" i="78"/>
  <c r="G40" i="78"/>
  <c r="F40" i="78"/>
  <c r="E40" i="78"/>
  <c r="D40" i="78"/>
  <c r="C40" i="78"/>
  <c r="N39" i="78"/>
  <c r="M39" i="78"/>
  <c r="L39" i="78"/>
  <c r="K39" i="78"/>
  <c r="J39" i="78"/>
  <c r="I39" i="78"/>
  <c r="H39" i="78"/>
  <c r="G39" i="78"/>
  <c r="F39" i="78"/>
  <c r="E39" i="78"/>
  <c r="D39" i="78"/>
  <c r="C39" i="78"/>
  <c r="N38" i="78"/>
  <c r="M38" i="78"/>
  <c r="L38" i="78"/>
  <c r="K38" i="78"/>
  <c r="J38" i="78"/>
  <c r="I38" i="78"/>
  <c r="H38" i="78"/>
  <c r="G38" i="78"/>
  <c r="F38" i="78"/>
  <c r="E38" i="78"/>
  <c r="D38" i="78"/>
  <c r="C38" i="78"/>
  <c r="N37" i="78"/>
  <c r="M37" i="78"/>
  <c r="L37" i="78"/>
  <c r="K37" i="78"/>
  <c r="J37" i="78"/>
  <c r="I37" i="78"/>
  <c r="H37" i="78"/>
  <c r="G37" i="78"/>
  <c r="F37" i="78"/>
  <c r="E37" i="78"/>
  <c r="D37" i="78"/>
  <c r="C37" i="78"/>
  <c r="N36" i="78"/>
  <c r="M36" i="78"/>
  <c r="L36" i="78"/>
  <c r="K36" i="78"/>
  <c r="J36" i="78"/>
  <c r="I36" i="78"/>
  <c r="H36" i="78"/>
  <c r="G36" i="78"/>
  <c r="F36" i="78"/>
  <c r="E36" i="78"/>
  <c r="D36" i="78"/>
  <c r="C36" i="78"/>
  <c r="N35" i="78"/>
  <c r="M35" i="78"/>
  <c r="L35" i="78"/>
  <c r="K35" i="78"/>
  <c r="J35" i="78"/>
  <c r="I35" i="78"/>
  <c r="H35" i="78"/>
  <c r="G35" i="78"/>
  <c r="F35" i="78"/>
  <c r="E35" i="78"/>
  <c r="D35" i="78"/>
  <c r="C35" i="78"/>
  <c r="N34" i="78"/>
  <c r="M34" i="78"/>
  <c r="L34" i="78"/>
  <c r="K34" i="78"/>
  <c r="J34" i="78"/>
  <c r="I34" i="78"/>
  <c r="H34" i="78"/>
  <c r="G34" i="78"/>
  <c r="F34" i="78"/>
  <c r="E34" i="78"/>
  <c r="D34" i="78"/>
  <c r="C34" i="78"/>
  <c r="N33" i="78"/>
  <c r="M33" i="78"/>
  <c r="L33" i="78"/>
  <c r="K33" i="78"/>
  <c r="J33" i="78"/>
  <c r="I33" i="78"/>
  <c r="H33" i="78"/>
  <c r="G33" i="78"/>
  <c r="F33" i="78"/>
  <c r="E33" i="78"/>
  <c r="D33" i="78"/>
  <c r="C33" i="78"/>
  <c r="N32" i="78"/>
  <c r="M32" i="78"/>
  <c r="L32" i="78"/>
  <c r="K32" i="78"/>
  <c r="J32" i="78"/>
  <c r="I32" i="78"/>
  <c r="H32" i="78"/>
  <c r="G32" i="78"/>
  <c r="F32" i="78"/>
  <c r="E32" i="78"/>
  <c r="D32" i="78"/>
  <c r="C32" i="78"/>
  <c r="N31" i="78"/>
  <c r="M31" i="78"/>
  <c r="L31" i="78"/>
  <c r="K31" i="78"/>
  <c r="J31" i="78"/>
  <c r="I31" i="78"/>
  <c r="H31" i="78"/>
  <c r="G31" i="78"/>
  <c r="F31" i="78"/>
  <c r="E31" i="78"/>
  <c r="D31" i="78"/>
  <c r="C31" i="78"/>
  <c r="N30" i="78"/>
  <c r="M30" i="78"/>
  <c r="L30" i="78"/>
  <c r="K30" i="78"/>
  <c r="J30" i="78"/>
  <c r="I30" i="78"/>
  <c r="H30" i="78"/>
  <c r="G30" i="78"/>
  <c r="F30" i="78"/>
  <c r="E30" i="78"/>
  <c r="D30" i="78"/>
  <c r="C30" i="78"/>
  <c r="N29" i="78"/>
  <c r="M29" i="78"/>
  <c r="L29" i="78"/>
  <c r="K29" i="78"/>
  <c r="J29" i="78"/>
  <c r="I29" i="78"/>
  <c r="H29" i="78"/>
  <c r="G29" i="78"/>
  <c r="F29" i="78"/>
  <c r="E29" i="78"/>
  <c r="D29" i="78"/>
  <c r="C29" i="78"/>
  <c r="N28" i="78"/>
  <c r="M28" i="78"/>
  <c r="L28" i="78"/>
  <c r="K28" i="78"/>
  <c r="J28" i="78"/>
  <c r="I28" i="78"/>
  <c r="H28" i="78"/>
  <c r="G28" i="78"/>
  <c r="F28" i="78"/>
  <c r="E28" i="78"/>
  <c r="D28" i="78"/>
  <c r="C28" i="78"/>
  <c r="N27" i="78"/>
  <c r="M27" i="78"/>
  <c r="L27" i="78"/>
  <c r="K27" i="78"/>
  <c r="J27" i="78"/>
  <c r="I27" i="78"/>
  <c r="H27" i="78"/>
  <c r="G27" i="78"/>
  <c r="F27" i="78"/>
  <c r="E27" i="78"/>
  <c r="D27" i="78"/>
  <c r="C27" i="78"/>
  <c r="N26" i="78"/>
  <c r="M26" i="78"/>
  <c r="L26" i="78"/>
  <c r="K26" i="78"/>
  <c r="J26" i="78"/>
  <c r="I26" i="78"/>
  <c r="H26" i="78"/>
  <c r="G26" i="78"/>
  <c r="F26" i="78"/>
  <c r="E26" i="78"/>
  <c r="D26" i="78"/>
  <c r="C26" i="78"/>
  <c r="N25" i="78"/>
  <c r="M25" i="78"/>
  <c r="L25" i="78"/>
  <c r="K25" i="78"/>
  <c r="J25" i="78"/>
  <c r="I25" i="78"/>
  <c r="H25" i="78"/>
  <c r="G25" i="78"/>
  <c r="F25" i="78"/>
  <c r="E25" i="78"/>
  <c r="D25" i="78"/>
  <c r="C25" i="78"/>
  <c r="N24" i="78"/>
  <c r="M24" i="78"/>
  <c r="L24" i="78"/>
  <c r="K24" i="78"/>
  <c r="J24" i="78"/>
  <c r="I24" i="78"/>
  <c r="H24" i="78"/>
  <c r="G24" i="78"/>
  <c r="F24" i="78"/>
  <c r="E24" i="78"/>
  <c r="D24" i="78"/>
  <c r="C24" i="78"/>
  <c r="N23" i="78"/>
  <c r="M23" i="78"/>
  <c r="L23" i="78"/>
  <c r="K23" i="78"/>
  <c r="J23" i="78"/>
  <c r="I23" i="78"/>
  <c r="H23" i="78"/>
  <c r="G23" i="78"/>
  <c r="F23" i="78"/>
  <c r="E23" i="78"/>
  <c r="D23" i="78"/>
  <c r="C23" i="78"/>
  <c r="N22" i="78"/>
  <c r="M22" i="78"/>
  <c r="L22" i="78"/>
  <c r="K22" i="78"/>
  <c r="J22" i="78"/>
  <c r="I22" i="78"/>
  <c r="H22" i="78"/>
  <c r="G22" i="78"/>
  <c r="F22" i="78"/>
  <c r="E22" i="78"/>
  <c r="D22" i="78"/>
  <c r="C22" i="78"/>
  <c r="N21" i="78"/>
  <c r="M21" i="78"/>
  <c r="L21" i="78"/>
  <c r="K21" i="78"/>
  <c r="J21" i="78"/>
  <c r="I21" i="78"/>
  <c r="H21" i="78"/>
  <c r="G21" i="78"/>
  <c r="F21" i="78"/>
  <c r="E21" i="78"/>
  <c r="D21" i="78"/>
  <c r="C21" i="78"/>
  <c r="N20" i="78"/>
  <c r="M20" i="78"/>
  <c r="L20" i="78"/>
  <c r="K20" i="78"/>
  <c r="J20" i="78"/>
  <c r="I20" i="78"/>
  <c r="H20" i="78"/>
  <c r="G20" i="78"/>
  <c r="F20" i="78"/>
  <c r="E20" i="78"/>
  <c r="D20" i="78"/>
  <c r="C20" i="78"/>
  <c r="N19" i="78"/>
  <c r="M19" i="78"/>
  <c r="L19" i="78"/>
  <c r="K19" i="78"/>
  <c r="J19" i="78"/>
  <c r="I19" i="78"/>
  <c r="H19" i="78"/>
  <c r="G19" i="78"/>
  <c r="F19" i="78"/>
  <c r="E19" i="78"/>
  <c r="D19" i="78"/>
  <c r="C19" i="78"/>
  <c r="N18" i="78"/>
  <c r="M18" i="78"/>
  <c r="L18" i="78"/>
  <c r="K18" i="78"/>
  <c r="J18" i="78"/>
  <c r="I18" i="78"/>
  <c r="H18" i="78"/>
  <c r="G18" i="78"/>
  <c r="F18" i="78"/>
  <c r="E18" i="78"/>
  <c r="D18" i="78"/>
  <c r="C18" i="78"/>
  <c r="N17" i="78"/>
  <c r="M17" i="78"/>
  <c r="L17" i="78"/>
  <c r="K17" i="78"/>
  <c r="J17" i="78"/>
  <c r="I17" i="78"/>
  <c r="H17" i="78"/>
  <c r="G17" i="78"/>
  <c r="F17" i="78"/>
  <c r="E17" i="78"/>
  <c r="D17" i="78"/>
  <c r="C17" i="78"/>
  <c r="N16" i="78"/>
  <c r="M16" i="78"/>
  <c r="L16" i="78"/>
  <c r="K16" i="78"/>
  <c r="J16" i="78"/>
  <c r="I16" i="78"/>
  <c r="H16" i="78"/>
  <c r="G16" i="78"/>
  <c r="F16" i="78"/>
  <c r="E16" i="78"/>
  <c r="D16" i="78"/>
  <c r="C16" i="78"/>
  <c r="N15" i="78"/>
  <c r="M15" i="78"/>
  <c r="L15" i="78"/>
  <c r="K15" i="78"/>
  <c r="J15" i="78"/>
  <c r="I15" i="78"/>
  <c r="H15" i="78"/>
  <c r="G15" i="78"/>
  <c r="F15" i="78"/>
  <c r="E15" i="78"/>
  <c r="D15" i="78"/>
  <c r="C15" i="78"/>
  <c r="N14" i="78"/>
  <c r="M14" i="78"/>
  <c r="L14" i="78"/>
  <c r="K14" i="78"/>
  <c r="J14" i="78"/>
  <c r="I14" i="78"/>
  <c r="H14" i="78"/>
  <c r="G14" i="78"/>
  <c r="F14" i="78"/>
  <c r="E14" i="78"/>
  <c r="D14" i="78"/>
  <c r="C14" i="78"/>
  <c r="N13" i="78"/>
  <c r="M13" i="78"/>
  <c r="L13" i="78"/>
  <c r="K13" i="78"/>
  <c r="J13" i="78"/>
  <c r="I13" i="78"/>
  <c r="H13" i="78"/>
  <c r="G13" i="78"/>
  <c r="F13" i="78"/>
  <c r="E13" i="78"/>
  <c r="D13" i="78"/>
  <c r="C13" i="78"/>
  <c r="N12" i="78"/>
  <c r="M12" i="78"/>
  <c r="L12" i="78"/>
  <c r="K12" i="78"/>
  <c r="J12" i="78"/>
  <c r="I12" i="78"/>
  <c r="H12" i="78"/>
  <c r="G12" i="78"/>
  <c r="F12" i="78"/>
  <c r="E12" i="78"/>
  <c r="D12" i="78"/>
  <c r="C12" i="78"/>
  <c r="N11" i="78"/>
  <c r="M11" i="78"/>
  <c r="L11" i="78"/>
  <c r="K11" i="78"/>
  <c r="J11" i="78"/>
  <c r="I11" i="78"/>
  <c r="H11" i="78"/>
  <c r="G11" i="78"/>
  <c r="F11" i="78"/>
  <c r="E11" i="78"/>
  <c r="D11" i="78"/>
  <c r="C11" i="78"/>
  <c r="N10" i="78"/>
  <c r="M10" i="78"/>
  <c r="L10" i="78"/>
  <c r="K10" i="78"/>
  <c r="J10" i="78"/>
  <c r="I10" i="78"/>
  <c r="H10" i="78"/>
  <c r="G10" i="78"/>
  <c r="F10" i="78"/>
  <c r="E10" i="78"/>
  <c r="D10" i="78"/>
  <c r="C10" i="78"/>
  <c r="N9" i="78"/>
  <c r="M9" i="78"/>
  <c r="L9" i="78"/>
  <c r="K9" i="78"/>
  <c r="J9" i="78"/>
  <c r="I9" i="78"/>
  <c r="H9" i="78"/>
  <c r="G9" i="78"/>
  <c r="F9" i="78"/>
  <c r="E9" i="78"/>
  <c r="D9" i="78"/>
  <c r="C9" i="78"/>
  <c r="N47" i="79"/>
  <c r="M47" i="79"/>
  <c r="L47" i="79"/>
  <c r="K47" i="79"/>
  <c r="J47" i="79"/>
  <c r="I47" i="79"/>
  <c r="H47" i="79"/>
  <c r="G47" i="79"/>
  <c r="F47" i="79"/>
  <c r="E47" i="79"/>
  <c r="D47" i="79"/>
  <c r="C47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N9" i="79"/>
  <c r="M9" i="79"/>
  <c r="L9" i="79"/>
  <c r="K9" i="79"/>
  <c r="J9" i="79"/>
  <c r="I9" i="79"/>
  <c r="H9" i="79"/>
  <c r="G9" i="79"/>
  <c r="F9" i="79"/>
  <c r="E9" i="79"/>
  <c r="D9" i="79"/>
  <c r="C9" i="79"/>
  <c r="O47" i="78"/>
  <c r="O46" i="78"/>
  <c r="O45" i="78"/>
  <c r="O44" i="78"/>
  <c r="O43" i="78"/>
  <c r="O42" i="78"/>
  <c r="O41" i="78"/>
  <c r="O40" i="78"/>
  <c r="O39" i="78"/>
  <c r="O38" i="78"/>
  <c r="O37" i="78"/>
  <c r="O36" i="78"/>
  <c r="O35" i="78"/>
  <c r="O34" i="78"/>
  <c r="O33" i="78"/>
  <c r="O32" i="78"/>
  <c r="O31" i="78"/>
  <c r="O30" i="78"/>
  <c r="O29" i="78"/>
  <c r="O28" i="78"/>
  <c r="O27" i="78"/>
  <c r="O26" i="78"/>
  <c r="O25" i="78"/>
  <c r="O24" i="78"/>
  <c r="O23" i="78"/>
  <c r="O22" i="78"/>
  <c r="O21" i="78"/>
  <c r="O20" i="78"/>
  <c r="O19" i="78"/>
  <c r="O18" i="78"/>
  <c r="O17" i="78"/>
  <c r="O16" i="78"/>
  <c r="O15" i="78"/>
  <c r="O14" i="78"/>
  <c r="O13" i="78"/>
  <c r="O12" i="78"/>
  <c r="O11" i="78"/>
  <c r="O10" i="78"/>
  <c r="O9" i="78"/>
  <c r="O48" i="80" l="1"/>
  <c r="O48" i="81"/>
  <c r="O10" i="82"/>
  <c r="O12" i="82"/>
  <c r="O14" i="82"/>
  <c r="O16" i="82"/>
  <c r="O18" i="82"/>
  <c r="O20" i="82"/>
  <c r="O22" i="82"/>
  <c r="O24" i="82"/>
  <c r="O26" i="82"/>
  <c r="O28" i="82"/>
  <c r="O30" i="82"/>
  <c r="O32" i="82"/>
  <c r="O34" i="82"/>
  <c r="O36" i="82"/>
  <c r="O38" i="82"/>
  <c r="O40" i="82"/>
  <c r="O42" i="82"/>
  <c r="O44" i="82"/>
  <c r="O46" i="82"/>
  <c r="O9" i="82"/>
  <c r="O11" i="82"/>
  <c r="O13" i="82"/>
  <c r="O15" i="82"/>
  <c r="O17" i="82"/>
  <c r="O19" i="82"/>
  <c r="O21" i="82"/>
  <c r="O23" i="82"/>
  <c r="O25" i="82"/>
  <c r="O27" i="82"/>
  <c r="O29" i="82"/>
  <c r="O31" i="82"/>
  <c r="O33" i="82"/>
  <c r="O35" i="82"/>
  <c r="O37" i="82"/>
  <c r="O39" i="82"/>
  <c r="O41" i="82"/>
  <c r="O43" i="82"/>
  <c r="O45" i="82"/>
  <c r="O47" i="82"/>
  <c r="O48" i="82" l="1"/>
  <c r="N10" i="82"/>
  <c r="N14" i="82"/>
  <c r="N16" i="82"/>
  <c r="N18" i="82"/>
  <c r="N20" i="82"/>
  <c r="N22" i="82"/>
  <c r="N24" i="82"/>
  <c r="N26" i="82"/>
  <c r="N28" i="82"/>
  <c r="N30" i="82"/>
  <c r="N32" i="82"/>
  <c r="N34" i="82"/>
  <c r="N36" i="82"/>
  <c r="N38" i="82"/>
  <c r="N40" i="82"/>
  <c r="N42" i="82"/>
  <c r="N44" i="82"/>
  <c r="N46" i="82"/>
  <c r="N11" i="82"/>
  <c r="N15" i="82"/>
  <c r="N19" i="82"/>
  <c r="N23" i="82"/>
  <c r="N27" i="82"/>
  <c r="N31" i="82"/>
  <c r="N35" i="82"/>
  <c r="N39" i="82"/>
  <c r="N43" i="82"/>
  <c r="N47" i="82"/>
  <c r="N9" i="82"/>
  <c r="N13" i="82"/>
  <c r="N17" i="82"/>
  <c r="N21" i="82"/>
  <c r="N25" i="82"/>
  <c r="N29" i="82"/>
  <c r="N33" i="82"/>
  <c r="N37" i="82"/>
  <c r="N41" i="82"/>
  <c r="N45" i="82"/>
  <c r="N48" i="81"/>
  <c r="N12" i="82"/>
  <c r="N48" i="80"/>
  <c r="M47" i="82"/>
  <c r="M46" i="82"/>
  <c r="M44" i="82"/>
  <c r="M43" i="82"/>
  <c r="M42" i="82"/>
  <c r="M40" i="82"/>
  <c r="M39" i="82"/>
  <c r="M38" i="82"/>
  <c r="M36" i="82"/>
  <c r="M35" i="82"/>
  <c r="M34" i="82"/>
  <c r="M32" i="82"/>
  <c r="M31" i="82"/>
  <c r="M30" i="82"/>
  <c r="M28" i="82"/>
  <c r="M27" i="82"/>
  <c r="M26" i="82"/>
  <c r="M24" i="82"/>
  <c r="M23" i="82"/>
  <c r="M22" i="82"/>
  <c r="M20" i="82"/>
  <c r="M19" i="82"/>
  <c r="M18" i="82"/>
  <c r="M16" i="82"/>
  <c r="M15" i="82"/>
  <c r="M14" i="82"/>
  <c r="M12" i="82"/>
  <c r="M11" i="82"/>
  <c r="M10" i="82"/>
  <c r="M9" i="82" l="1"/>
  <c r="M13" i="82"/>
  <c r="M17" i="82"/>
  <c r="M21" i="82"/>
  <c r="M25" i="82"/>
  <c r="M29" i="82"/>
  <c r="M33" i="82"/>
  <c r="M37" i="82"/>
  <c r="M41" i="82"/>
  <c r="M45" i="82"/>
  <c r="M48" i="80"/>
  <c r="N48" i="82"/>
  <c r="M48" i="81"/>
  <c r="L9" i="82"/>
  <c r="L10" i="82"/>
  <c r="L11" i="82"/>
  <c r="L12" i="82"/>
  <c r="L13" i="82"/>
  <c r="L14" i="82"/>
  <c r="L15" i="82"/>
  <c r="L16" i="82"/>
  <c r="L17" i="82"/>
  <c r="L18" i="82"/>
  <c r="L19" i="82"/>
  <c r="L20" i="82"/>
  <c r="L21" i="82"/>
  <c r="L22" i="82"/>
  <c r="L23" i="82"/>
  <c r="L24" i="82"/>
  <c r="L25" i="82"/>
  <c r="L26" i="82"/>
  <c r="L27" i="82"/>
  <c r="L28" i="82"/>
  <c r="L29" i="82"/>
  <c r="L30" i="82"/>
  <c r="L31" i="82"/>
  <c r="L32" i="82"/>
  <c r="L33" i="82"/>
  <c r="L34" i="82"/>
  <c r="L35" i="82"/>
  <c r="L36" i="82"/>
  <c r="L37" i="82"/>
  <c r="L38" i="82"/>
  <c r="L39" i="82"/>
  <c r="L40" i="82"/>
  <c r="L41" i="82"/>
  <c r="L42" i="82"/>
  <c r="L43" i="82"/>
  <c r="L44" i="82"/>
  <c r="L45" i="82"/>
  <c r="L46" i="82"/>
  <c r="L47" i="82"/>
  <c r="L48" i="80"/>
  <c r="L48" i="81"/>
  <c r="M48" i="82" l="1"/>
  <c r="L48" i="82"/>
  <c r="K48" i="80"/>
  <c r="K47" i="82"/>
  <c r="K46" i="82"/>
  <c r="K45" i="82"/>
  <c r="K44" i="82"/>
  <c r="K43" i="82"/>
  <c r="K42" i="82"/>
  <c r="K41" i="82"/>
  <c r="K40" i="82"/>
  <c r="K39" i="82"/>
  <c r="K38" i="82"/>
  <c r="K37" i="82"/>
  <c r="K36" i="82"/>
  <c r="K35" i="82"/>
  <c r="K34" i="82"/>
  <c r="K33" i="82"/>
  <c r="K32" i="82"/>
  <c r="K31" i="82"/>
  <c r="K30" i="82"/>
  <c r="K29" i="82"/>
  <c r="K28" i="82"/>
  <c r="K27" i="82"/>
  <c r="K26" i="82"/>
  <c r="K25" i="82"/>
  <c r="K24" i="82"/>
  <c r="K23" i="82"/>
  <c r="K22" i="82"/>
  <c r="K21" i="82"/>
  <c r="K20" i="82"/>
  <c r="K19" i="82"/>
  <c r="K18" i="82"/>
  <c r="K17" i="82"/>
  <c r="K16" i="82"/>
  <c r="K15" i="82"/>
  <c r="K14" i="82"/>
  <c r="K13" i="82"/>
  <c r="K12" i="82"/>
  <c r="K11" i="82"/>
  <c r="K10" i="82"/>
  <c r="K9" i="82"/>
  <c r="K48" i="81"/>
  <c r="K48" i="82" s="1"/>
  <c r="J48" i="80" l="1"/>
  <c r="J47" i="82"/>
  <c r="J46" i="82"/>
  <c r="J45" i="82"/>
  <c r="J44" i="82"/>
  <c r="J43" i="82"/>
  <c r="J42" i="82"/>
  <c r="J41" i="82"/>
  <c r="J40" i="82"/>
  <c r="J39" i="82"/>
  <c r="J38" i="82"/>
  <c r="J37" i="82"/>
  <c r="J36" i="82"/>
  <c r="J35" i="82"/>
  <c r="J34" i="82"/>
  <c r="J33" i="82"/>
  <c r="J32" i="82"/>
  <c r="J31" i="82"/>
  <c r="J30" i="82"/>
  <c r="J29" i="82"/>
  <c r="J28" i="82"/>
  <c r="J27" i="82"/>
  <c r="J26" i="82"/>
  <c r="J25" i="82"/>
  <c r="J24" i="82"/>
  <c r="J23" i="82"/>
  <c r="J22" i="82"/>
  <c r="J21" i="82"/>
  <c r="J20" i="82"/>
  <c r="J19" i="82"/>
  <c r="J18" i="82"/>
  <c r="J17" i="82"/>
  <c r="J16" i="82"/>
  <c r="J15" i="82"/>
  <c r="J14" i="82"/>
  <c r="J13" i="82"/>
  <c r="J12" i="82"/>
  <c r="J11" i="82"/>
  <c r="J10" i="82"/>
  <c r="J9" i="82"/>
  <c r="J48" i="81"/>
  <c r="J48" i="82" s="1"/>
  <c r="I10" i="82" l="1"/>
  <c r="I14" i="82"/>
  <c r="I18" i="82"/>
  <c r="I22" i="82"/>
  <c r="I26" i="82"/>
  <c r="I30" i="82"/>
  <c r="I34" i="82"/>
  <c r="I38" i="82"/>
  <c r="I42" i="82"/>
  <c r="I46" i="82"/>
  <c r="I44" i="82"/>
  <c r="I40" i="82"/>
  <c r="I36" i="82"/>
  <c r="I32" i="82"/>
  <c r="I28" i="82"/>
  <c r="I24" i="82"/>
  <c r="I20" i="82"/>
  <c r="I16" i="82"/>
  <c r="I12" i="82"/>
  <c r="I47" i="82"/>
  <c r="I45" i="82"/>
  <c r="I43" i="82"/>
  <c r="I41" i="82"/>
  <c r="I39" i="82"/>
  <c r="I37" i="82"/>
  <c r="I35" i="82"/>
  <c r="I33" i="82"/>
  <c r="I31" i="82"/>
  <c r="I29" i="82"/>
  <c r="I27" i="82"/>
  <c r="I25" i="82"/>
  <c r="I23" i="82"/>
  <c r="I21" i="82"/>
  <c r="I19" i="82"/>
  <c r="I17" i="82"/>
  <c r="I15" i="82"/>
  <c r="I11" i="82"/>
  <c r="I9" i="82"/>
  <c r="I13" i="82" l="1"/>
  <c r="I48" i="81"/>
  <c r="I48" i="80"/>
  <c r="I48" i="82" l="1"/>
  <c r="H48" i="81"/>
  <c r="H10" i="82"/>
  <c r="H12" i="82"/>
  <c r="H14" i="82"/>
  <c r="H16" i="82"/>
  <c r="H18" i="82"/>
  <c r="H20" i="82"/>
  <c r="H22" i="82"/>
  <c r="H24" i="82"/>
  <c r="H26" i="82"/>
  <c r="H28" i="82"/>
  <c r="H30" i="82"/>
  <c r="H32" i="82"/>
  <c r="H34" i="82"/>
  <c r="H36" i="82"/>
  <c r="H38" i="82"/>
  <c r="H40" i="82"/>
  <c r="H42" i="82"/>
  <c r="H44" i="82"/>
  <c r="H46" i="82"/>
  <c r="H48" i="80"/>
  <c r="H9" i="82"/>
  <c r="H11" i="82"/>
  <c r="H13" i="82"/>
  <c r="H15" i="82"/>
  <c r="H17" i="82"/>
  <c r="H19" i="82"/>
  <c r="H21" i="82"/>
  <c r="H23" i="82"/>
  <c r="H25" i="82"/>
  <c r="H27" i="82"/>
  <c r="H29" i="82"/>
  <c r="H31" i="82"/>
  <c r="H33" i="82"/>
  <c r="H35" i="82"/>
  <c r="H37" i="82"/>
  <c r="H39" i="82"/>
  <c r="H41" i="82"/>
  <c r="H43" i="82"/>
  <c r="H45" i="82"/>
  <c r="H47" i="82"/>
  <c r="G48" i="80"/>
  <c r="G47" i="82"/>
  <c r="G46" i="82"/>
  <c r="G45" i="82"/>
  <c r="G44" i="82"/>
  <c r="G43" i="82"/>
  <c r="G42" i="82"/>
  <c r="G41" i="82"/>
  <c r="G40" i="82"/>
  <c r="G39" i="82"/>
  <c r="G38" i="82"/>
  <c r="G37" i="82"/>
  <c r="G36" i="82"/>
  <c r="G35" i="82"/>
  <c r="G34" i="82"/>
  <c r="G33" i="82"/>
  <c r="G32" i="82"/>
  <c r="G31" i="82"/>
  <c r="G30" i="82"/>
  <c r="G29" i="82"/>
  <c r="G28" i="82"/>
  <c r="G27" i="82"/>
  <c r="G26" i="82"/>
  <c r="G25" i="82"/>
  <c r="G24" i="82"/>
  <c r="G23" i="82"/>
  <c r="G22" i="82"/>
  <c r="G21" i="82"/>
  <c r="G20" i="82"/>
  <c r="G19" i="82"/>
  <c r="G18" i="82"/>
  <c r="G17" i="82"/>
  <c r="G16" i="82"/>
  <c r="G15" i="82"/>
  <c r="G14" i="82"/>
  <c r="G13" i="82"/>
  <c r="G12" i="82"/>
  <c r="G11" i="82"/>
  <c r="G10" i="82"/>
  <c r="G9" i="82"/>
  <c r="H48" i="82" l="1"/>
  <c r="G48" i="81"/>
  <c r="G48" i="82" s="1"/>
  <c r="F47" i="82"/>
  <c r="F46" i="82"/>
  <c r="F45" i="82"/>
  <c r="F44" i="82"/>
  <c r="F43" i="82"/>
  <c r="F42" i="82"/>
  <c r="F41" i="82"/>
  <c r="F40" i="82"/>
  <c r="F39" i="82"/>
  <c r="F38" i="82"/>
  <c r="F37" i="82"/>
  <c r="F36" i="82"/>
  <c r="F35" i="82"/>
  <c r="F34" i="82"/>
  <c r="F33" i="82"/>
  <c r="F32" i="82"/>
  <c r="F31" i="82"/>
  <c r="F30" i="82"/>
  <c r="F29" i="82"/>
  <c r="F28" i="82"/>
  <c r="F27" i="82"/>
  <c r="F26" i="82"/>
  <c r="F25" i="82"/>
  <c r="F24" i="82"/>
  <c r="F23" i="82"/>
  <c r="F22" i="82"/>
  <c r="F21" i="82"/>
  <c r="F20" i="82"/>
  <c r="F19" i="82"/>
  <c r="F18" i="82"/>
  <c r="F17" i="82"/>
  <c r="F16" i="82"/>
  <c r="F15" i="82"/>
  <c r="F14" i="82"/>
  <c r="F13" i="82"/>
  <c r="F12" i="82"/>
  <c r="F11" i="82"/>
  <c r="F10" i="82"/>
  <c r="F9" i="82"/>
  <c r="F48" i="80" l="1"/>
  <c r="F48" i="81"/>
  <c r="E48" i="81"/>
  <c r="E48" i="80"/>
  <c r="F48" i="82" l="1"/>
  <c r="E48" i="82"/>
  <c r="E10" i="82"/>
  <c r="E12" i="82"/>
  <c r="E14" i="82"/>
  <c r="E16" i="82"/>
  <c r="E18" i="82"/>
  <c r="E20" i="82"/>
  <c r="E22" i="82"/>
  <c r="E24" i="82"/>
  <c r="E26" i="82"/>
  <c r="E28" i="82"/>
  <c r="E30" i="82"/>
  <c r="E32" i="82"/>
  <c r="E34" i="82"/>
  <c r="E36" i="82"/>
  <c r="E38" i="82"/>
  <c r="E40" i="82"/>
  <c r="E42" i="82"/>
  <c r="E44" i="82"/>
  <c r="E46" i="82"/>
  <c r="E9" i="82"/>
  <c r="E11" i="82"/>
  <c r="E13" i="82"/>
  <c r="E15" i="82"/>
  <c r="E17" i="82"/>
  <c r="E19" i="82"/>
  <c r="E21" i="82"/>
  <c r="E23" i="82"/>
  <c r="E25" i="82"/>
  <c r="E27" i="82"/>
  <c r="E29" i="82"/>
  <c r="E31" i="82"/>
  <c r="E33" i="82"/>
  <c r="E35" i="82"/>
  <c r="E37" i="82"/>
  <c r="E39" i="82"/>
  <c r="E41" i="82"/>
  <c r="E43" i="82"/>
  <c r="E45" i="82"/>
  <c r="E47" i="82"/>
  <c r="D48" i="80"/>
  <c r="C48" i="80"/>
  <c r="D47" i="82"/>
  <c r="D45" i="82"/>
  <c r="D43" i="82"/>
  <c r="D41" i="82"/>
  <c r="D39" i="82"/>
  <c r="D37" i="82"/>
  <c r="D35" i="82"/>
  <c r="D33" i="82"/>
  <c r="D31" i="82"/>
  <c r="D29" i="82"/>
  <c r="D27" i="82"/>
  <c r="D25" i="82"/>
  <c r="D23" i="82"/>
  <c r="D21" i="82"/>
  <c r="D19" i="82"/>
  <c r="D17" i="82"/>
  <c r="D15" i="82"/>
  <c r="D13" i="82"/>
  <c r="D11" i="82"/>
  <c r="D9" i="82"/>
  <c r="C47" i="82"/>
  <c r="C46" i="82"/>
  <c r="C45" i="82"/>
  <c r="C44" i="82"/>
  <c r="C43" i="82"/>
  <c r="C42" i="82"/>
  <c r="C41" i="82"/>
  <c r="C40" i="82"/>
  <c r="C39" i="82"/>
  <c r="C38" i="82"/>
  <c r="C37" i="82"/>
  <c r="C36" i="82"/>
  <c r="C35" i="82"/>
  <c r="C34" i="82"/>
  <c r="C33" i="82"/>
  <c r="C32" i="82"/>
  <c r="C31" i="82"/>
  <c r="C30" i="82"/>
  <c r="C29" i="82"/>
  <c r="C28" i="82"/>
  <c r="C27" i="82"/>
  <c r="C26" i="82"/>
  <c r="C25" i="82"/>
  <c r="C24" i="82"/>
  <c r="C23" i="82"/>
  <c r="C22" i="82"/>
  <c r="C21" i="82"/>
  <c r="C20" i="82"/>
  <c r="C19" i="82"/>
  <c r="C18" i="82"/>
  <c r="C17" i="82"/>
  <c r="C16" i="82"/>
  <c r="C15" i="82"/>
  <c r="C14" i="82"/>
  <c r="C13" i="82"/>
  <c r="C12" i="82"/>
  <c r="C11" i="82"/>
  <c r="C10" i="82"/>
  <c r="C9" i="82"/>
  <c r="D48" i="73" l="1"/>
  <c r="C48" i="73"/>
  <c r="D10" i="82"/>
  <c r="D12" i="82"/>
  <c r="D14" i="82"/>
  <c r="D16" i="82"/>
  <c r="D18" i="82"/>
  <c r="D20" i="82"/>
  <c r="D22" i="82"/>
  <c r="D24" i="82"/>
  <c r="D26" i="82"/>
  <c r="D28" i="82"/>
  <c r="D30" i="82"/>
  <c r="D32" i="82"/>
  <c r="D34" i="82"/>
  <c r="D36" i="82"/>
  <c r="D38" i="82"/>
  <c r="D40" i="82"/>
  <c r="D42" i="82"/>
  <c r="D44" i="82"/>
  <c r="D46" i="82"/>
  <c r="D48" i="81"/>
  <c r="D48" i="82" s="1"/>
  <c r="C48" i="81"/>
  <c r="C48" i="82" s="1"/>
  <c r="O47" i="79"/>
  <c r="O46" i="79"/>
  <c r="O45" i="79"/>
  <c r="O44" i="79"/>
  <c r="O43" i="79"/>
  <c r="O42" i="79"/>
  <c r="O41" i="79"/>
  <c r="O40" i="79"/>
  <c r="O39" i="79"/>
  <c r="O38" i="79"/>
  <c r="O37" i="79"/>
  <c r="O36" i="79"/>
  <c r="O35" i="79"/>
  <c r="O34" i="79"/>
  <c r="O33" i="79"/>
  <c r="O32" i="79"/>
  <c r="O31" i="79"/>
  <c r="O30" i="79"/>
  <c r="O29" i="79"/>
  <c r="O28" i="79"/>
  <c r="O27" i="79"/>
  <c r="O26" i="79"/>
  <c r="O25" i="79"/>
  <c r="O24" i="79"/>
  <c r="O23" i="79"/>
  <c r="O22" i="79"/>
  <c r="O21" i="79"/>
  <c r="O20" i="79"/>
  <c r="O19" i="79"/>
  <c r="O18" i="79"/>
  <c r="O17" i="79"/>
  <c r="O16" i="79"/>
  <c r="O15" i="79"/>
  <c r="O14" i="79"/>
  <c r="O13" i="79"/>
  <c r="O12" i="79"/>
  <c r="O11" i="79"/>
  <c r="O10" i="79"/>
  <c r="O9" i="79"/>
  <c r="O48" i="79" l="1"/>
  <c r="O10" i="76"/>
  <c r="O10" i="83" s="1"/>
  <c r="O12" i="76"/>
  <c r="O12" i="83" s="1"/>
  <c r="O14" i="76"/>
  <c r="O14" i="83" s="1"/>
  <c r="O16" i="76"/>
  <c r="O16" i="83" s="1"/>
  <c r="O18" i="76"/>
  <c r="O18" i="83" s="1"/>
  <c r="O20" i="76"/>
  <c r="O20" i="83" s="1"/>
  <c r="O22" i="76"/>
  <c r="O22" i="83" s="1"/>
  <c r="O24" i="76"/>
  <c r="O24" i="83" s="1"/>
  <c r="O26" i="76"/>
  <c r="O26" i="83" s="1"/>
  <c r="O28" i="76"/>
  <c r="O28" i="83" s="1"/>
  <c r="O30" i="76"/>
  <c r="O30" i="83" s="1"/>
  <c r="O32" i="76"/>
  <c r="O32" i="83" s="1"/>
  <c r="O34" i="76"/>
  <c r="O34" i="83" s="1"/>
  <c r="O36" i="76"/>
  <c r="O36" i="83" s="1"/>
  <c r="O38" i="76"/>
  <c r="O38" i="83" s="1"/>
  <c r="O40" i="76"/>
  <c r="O40" i="83" s="1"/>
  <c r="O42" i="76"/>
  <c r="O42" i="83" s="1"/>
  <c r="O44" i="76"/>
  <c r="O44" i="83" s="1"/>
  <c r="O46" i="76"/>
  <c r="O46" i="83" s="1"/>
  <c r="O9" i="76"/>
  <c r="O9" i="83" s="1"/>
  <c r="O11" i="76"/>
  <c r="O11" i="83" s="1"/>
  <c r="O13" i="76"/>
  <c r="O13" i="83" s="1"/>
  <c r="O15" i="76"/>
  <c r="O15" i="83" s="1"/>
  <c r="O17" i="76"/>
  <c r="O17" i="83" s="1"/>
  <c r="O19" i="76"/>
  <c r="O19" i="83" s="1"/>
  <c r="O21" i="76"/>
  <c r="O21" i="83" s="1"/>
  <c r="O23" i="76"/>
  <c r="O23" i="83" s="1"/>
  <c r="O25" i="76"/>
  <c r="O25" i="83" s="1"/>
  <c r="O27" i="76"/>
  <c r="O27" i="83" s="1"/>
  <c r="O29" i="76"/>
  <c r="O29" i="83" s="1"/>
  <c r="O31" i="76"/>
  <c r="O31" i="83" s="1"/>
  <c r="O33" i="76"/>
  <c r="O33" i="83" s="1"/>
  <c r="O35" i="76"/>
  <c r="O35" i="83" s="1"/>
  <c r="O37" i="76"/>
  <c r="O37" i="83" s="1"/>
  <c r="O39" i="76"/>
  <c r="O39" i="83" s="1"/>
  <c r="O41" i="76"/>
  <c r="O41" i="83" s="1"/>
  <c r="O43" i="76"/>
  <c r="O43" i="83" s="1"/>
  <c r="O45" i="76"/>
  <c r="O45" i="83" s="1"/>
  <c r="O47" i="76"/>
  <c r="O47" i="83" s="1"/>
  <c r="O48" i="78"/>
  <c r="O48" i="76" s="1"/>
  <c r="O48" i="83" s="1"/>
  <c r="N46" i="76"/>
  <c r="N46" i="83" s="1"/>
  <c r="N44" i="76"/>
  <c r="N44" i="83" s="1"/>
  <c r="N42" i="76"/>
  <c r="N42" i="83" s="1"/>
  <c r="N40" i="76"/>
  <c r="N40" i="83" s="1"/>
  <c r="N38" i="76"/>
  <c r="N38" i="83" s="1"/>
  <c r="N36" i="76"/>
  <c r="N36" i="83" s="1"/>
  <c r="N34" i="76"/>
  <c r="N34" i="83" s="1"/>
  <c r="N32" i="76"/>
  <c r="N32" i="83" s="1"/>
  <c r="N30" i="76"/>
  <c r="N30" i="83" s="1"/>
  <c r="N28" i="76"/>
  <c r="N28" i="83" s="1"/>
  <c r="N26" i="76"/>
  <c r="N26" i="83" s="1"/>
  <c r="N24" i="76"/>
  <c r="N24" i="83" s="1"/>
  <c r="N22" i="76"/>
  <c r="N22" i="83" s="1"/>
  <c r="N20" i="76"/>
  <c r="N20" i="83" s="1"/>
  <c r="N18" i="76"/>
  <c r="N18" i="83" s="1"/>
  <c r="N16" i="76"/>
  <c r="N16" i="83" s="1"/>
  <c r="N14" i="76"/>
  <c r="N14" i="83" s="1"/>
  <c r="N12" i="76"/>
  <c r="N12" i="83" s="1"/>
  <c r="N10" i="76"/>
  <c r="N10" i="83" s="1"/>
  <c r="N48" i="79" l="1"/>
  <c r="N9" i="76"/>
  <c r="N9" i="83" s="1"/>
  <c r="N11" i="76"/>
  <c r="N11" i="83" s="1"/>
  <c r="N13" i="76"/>
  <c r="N13" i="83" s="1"/>
  <c r="N15" i="76"/>
  <c r="N15" i="83" s="1"/>
  <c r="N17" i="76"/>
  <c r="N17" i="83" s="1"/>
  <c r="N19" i="76"/>
  <c r="N19" i="83" s="1"/>
  <c r="N21" i="76"/>
  <c r="N21" i="83" s="1"/>
  <c r="N23" i="76"/>
  <c r="N23" i="83" s="1"/>
  <c r="N25" i="76"/>
  <c r="N25" i="83" s="1"/>
  <c r="N27" i="76"/>
  <c r="N27" i="83" s="1"/>
  <c r="N29" i="76"/>
  <c r="N29" i="83" s="1"/>
  <c r="N31" i="76"/>
  <c r="N31" i="83" s="1"/>
  <c r="N33" i="76"/>
  <c r="N33" i="83" s="1"/>
  <c r="N35" i="76"/>
  <c r="N35" i="83" s="1"/>
  <c r="N37" i="76"/>
  <c r="N37" i="83" s="1"/>
  <c r="N39" i="76"/>
  <c r="N39" i="83" s="1"/>
  <c r="N41" i="76"/>
  <c r="N41" i="83" s="1"/>
  <c r="N43" i="76"/>
  <c r="N43" i="83" s="1"/>
  <c r="N45" i="76"/>
  <c r="N45" i="83" s="1"/>
  <c r="N47" i="76"/>
  <c r="N47" i="83" s="1"/>
  <c r="N48" i="78"/>
  <c r="M48" i="79"/>
  <c r="M47" i="76"/>
  <c r="M47" i="83" s="1"/>
  <c r="M46" i="76"/>
  <c r="M46" i="83" s="1"/>
  <c r="M45" i="76"/>
  <c r="M45" i="83" s="1"/>
  <c r="M44" i="76"/>
  <c r="M44" i="83" s="1"/>
  <c r="M43" i="76"/>
  <c r="M43" i="83" s="1"/>
  <c r="M42" i="76"/>
  <c r="M42" i="83" s="1"/>
  <c r="M41" i="76"/>
  <c r="M41" i="83" s="1"/>
  <c r="M40" i="76"/>
  <c r="M40" i="83" s="1"/>
  <c r="M39" i="76"/>
  <c r="M39" i="83" s="1"/>
  <c r="M38" i="76"/>
  <c r="M38" i="83" s="1"/>
  <c r="M37" i="76"/>
  <c r="M37" i="83" s="1"/>
  <c r="M36" i="76"/>
  <c r="M36" i="83" s="1"/>
  <c r="M35" i="76"/>
  <c r="M35" i="83" s="1"/>
  <c r="M34" i="76"/>
  <c r="M34" i="83" s="1"/>
  <c r="M33" i="76"/>
  <c r="M33" i="83" s="1"/>
  <c r="M32" i="76"/>
  <c r="M32" i="83" s="1"/>
  <c r="M31" i="76"/>
  <c r="M31" i="83" s="1"/>
  <c r="M30" i="76"/>
  <c r="M30" i="83" s="1"/>
  <c r="M29" i="76"/>
  <c r="M29" i="83" s="1"/>
  <c r="M28" i="76"/>
  <c r="M28" i="83" s="1"/>
  <c r="M27" i="76"/>
  <c r="M27" i="83" s="1"/>
  <c r="M26" i="76"/>
  <c r="M26" i="83" s="1"/>
  <c r="M25" i="76"/>
  <c r="M25" i="83" s="1"/>
  <c r="M24" i="76"/>
  <c r="M24" i="83" s="1"/>
  <c r="M23" i="76"/>
  <c r="M23" i="83" s="1"/>
  <c r="M22" i="76"/>
  <c r="M22" i="83" s="1"/>
  <c r="M21" i="76"/>
  <c r="M21" i="83" s="1"/>
  <c r="M20" i="76"/>
  <c r="M20" i="83" s="1"/>
  <c r="M19" i="76"/>
  <c r="M19" i="83" s="1"/>
  <c r="M18" i="76"/>
  <c r="M18" i="83" s="1"/>
  <c r="M17" i="76"/>
  <c r="M17" i="83" s="1"/>
  <c r="M16" i="76"/>
  <c r="M16" i="83" s="1"/>
  <c r="M15" i="76"/>
  <c r="M15" i="83" s="1"/>
  <c r="M14" i="76"/>
  <c r="M14" i="83" s="1"/>
  <c r="M13" i="76"/>
  <c r="M13" i="83" s="1"/>
  <c r="M12" i="76"/>
  <c r="M12" i="83" s="1"/>
  <c r="M11" i="76"/>
  <c r="M11" i="83" s="1"/>
  <c r="M10" i="76"/>
  <c r="M10" i="83" s="1"/>
  <c r="M9" i="76"/>
  <c r="M9" i="83" s="1"/>
  <c r="M48" i="78"/>
  <c r="M48" i="76" s="1"/>
  <c r="M48" i="83" s="1"/>
  <c r="N48" i="76" l="1"/>
  <c r="N48" i="83" s="1"/>
  <c r="L48" i="78"/>
  <c r="L48" i="79"/>
  <c r="L48" i="76" l="1"/>
  <c r="L48" i="83" s="1"/>
  <c r="L10" i="76"/>
  <c r="L10" i="83" s="1"/>
  <c r="L12" i="76"/>
  <c r="L12" i="83" s="1"/>
  <c r="L14" i="76"/>
  <c r="L14" i="83" s="1"/>
  <c r="L16" i="76"/>
  <c r="L16" i="83" s="1"/>
  <c r="L18" i="76"/>
  <c r="L18" i="83" s="1"/>
  <c r="L20" i="76"/>
  <c r="L20" i="83" s="1"/>
  <c r="L22" i="76"/>
  <c r="L22" i="83" s="1"/>
  <c r="L24" i="76"/>
  <c r="L24" i="83" s="1"/>
  <c r="L26" i="76"/>
  <c r="L26" i="83" s="1"/>
  <c r="L28" i="76"/>
  <c r="L28" i="83" s="1"/>
  <c r="L30" i="76"/>
  <c r="L30" i="83" s="1"/>
  <c r="L32" i="76"/>
  <c r="L32" i="83" s="1"/>
  <c r="L34" i="76"/>
  <c r="L34" i="83" s="1"/>
  <c r="L36" i="76"/>
  <c r="L36" i="83" s="1"/>
  <c r="L38" i="76"/>
  <c r="L38" i="83" s="1"/>
  <c r="L40" i="76"/>
  <c r="L40" i="83" s="1"/>
  <c r="L42" i="76"/>
  <c r="L42" i="83" s="1"/>
  <c r="L44" i="76"/>
  <c r="L44" i="83" s="1"/>
  <c r="L46" i="76"/>
  <c r="L46" i="83" s="1"/>
  <c r="L9" i="76"/>
  <c r="L9" i="83" s="1"/>
  <c r="L11" i="76"/>
  <c r="L11" i="83" s="1"/>
  <c r="L13" i="76"/>
  <c r="L13" i="83" s="1"/>
  <c r="L15" i="76"/>
  <c r="L15" i="83" s="1"/>
  <c r="L17" i="76"/>
  <c r="L17" i="83" s="1"/>
  <c r="L19" i="76"/>
  <c r="L19" i="83" s="1"/>
  <c r="L21" i="76"/>
  <c r="L21" i="83" s="1"/>
  <c r="L23" i="76"/>
  <c r="L23" i="83" s="1"/>
  <c r="L25" i="76"/>
  <c r="L25" i="83" s="1"/>
  <c r="L27" i="76"/>
  <c r="L27" i="83" s="1"/>
  <c r="L29" i="76"/>
  <c r="L29" i="83" s="1"/>
  <c r="L31" i="76"/>
  <c r="L31" i="83" s="1"/>
  <c r="L33" i="76"/>
  <c r="L33" i="83" s="1"/>
  <c r="L35" i="76"/>
  <c r="L35" i="83" s="1"/>
  <c r="L37" i="76"/>
  <c r="L37" i="83" s="1"/>
  <c r="L39" i="76"/>
  <c r="L39" i="83" s="1"/>
  <c r="L41" i="76"/>
  <c r="L41" i="83" s="1"/>
  <c r="L43" i="76"/>
  <c r="L43" i="83" s="1"/>
  <c r="L45" i="76"/>
  <c r="L45" i="83" s="1"/>
  <c r="L47" i="76"/>
  <c r="L47" i="83" s="1"/>
  <c r="K10" i="76" l="1"/>
  <c r="K10" i="83" s="1"/>
  <c r="K12" i="76"/>
  <c r="K12" i="83" s="1"/>
  <c r="K14" i="76"/>
  <c r="K14" i="83" s="1"/>
  <c r="K16" i="76"/>
  <c r="K16" i="83" s="1"/>
  <c r="K18" i="76"/>
  <c r="K18" i="83" s="1"/>
  <c r="K20" i="76"/>
  <c r="K20" i="83" s="1"/>
  <c r="K22" i="76"/>
  <c r="K22" i="83" s="1"/>
  <c r="K24" i="76"/>
  <c r="K24" i="83" s="1"/>
  <c r="K26" i="76"/>
  <c r="K26" i="83" s="1"/>
  <c r="K28" i="76"/>
  <c r="K28" i="83" s="1"/>
  <c r="K30" i="76"/>
  <c r="K30" i="83" s="1"/>
  <c r="K32" i="76"/>
  <c r="K32" i="83" s="1"/>
  <c r="K34" i="76"/>
  <c r="K34" i="83" s="1"/>
  <c r="K36" i="76"/>
  <c r="K36" i="83" s="1"/>
  <c r="K38" i="76"/>
  <c r="K38" i="83" s="1"/>
  <c r="K40" i="76"/>
  <c r="K40" i="83" s="1"/>
  <c r="K42" i="76"/>
  <c r="K42" i="83" s="1"/>
  <c r="K44" i="76"/>
  <c r="K44" i="83" s="1"/>
  <c r="K46" i="76"/>
  <c r="K46" i="83" s="1"/>
  <c r="K48" i="79"/>
  <c r="K9" i="76"/>
  <c r="K9" i="83" s="1"/>
  <c r="K11" i="76"/>
  <c r="K11" i="83" s="1"/>
  <c r="K13" i="76"/>
  <c r="K13" i="83" s="1"/>
  <c r="K15" i="76"/>
  <c r="K15" i="83" s="1"/>
  <c r="K17" i="76"/>
  <c r="K17" i="83" s="1"/>
  <c r="K19" i="76"/>
  <c r="K19" i="83" s="1"/>
  <c r="K21" i="76"/>
  <c r="K21" i="83" s="1"/>
  <c r="K23" i="76"/>
  <c r="K23" i="83" s="1"/>
  <c r="K25" i="76"/>
  <c r="K25" i="83" s="1"/>
  <c r="K27" i="76"/>
  <c r="K27" i="83" s="1"/>
  <c r="K29" i="76"/>
  <c r="K29" i="83" s="1"/>
  <c r="K31" i="76"/>
  <c r="K31" i="83" s="1"/>
  <c r="K33" i="76"/>
  <c r="K33" i="83" s="1"/>
  <c r="K35" i="76"/>
  <c r="K35" i="83" s="1"/>
  <c r="K37" i="76"/>
  <c r="K37" i="83" s="1"/>
  <c r="K39" i="76"/>
  <c r="K39" i="83" s="1"/>
  <c r="K41" i="76"/>
  <c r="K41" i="83" s="1"/>
  <c r="K43" i="76"/>
  <c r="K43" i="83" s="1"/>
  <c r="K45" i="76"/>
  <c r="K45" i="83" s="1"/>
  <c r="K47" i="76"/>
  <c r="K47" i="83" s="1"/>
  <c r="K48" i="78"/>
  <c r="J48" i="79"/>
  <c r="J47" i="76"/>
  <c r="J47" i="83" s="1"/>
  <c r="J46" i="76"/>
  <c r="J46" i="83" s="1"/>
  <c r="J45" i="76"/>
  <c r="J45" i="83" s="1"/>
  <c r="J44" i="76"/>
  <c r="J44" i="83" s="1"/>
  <c r="J43" i="76"/>
  <c r="J43" i="83" s="1"/>
  <c r="J42" i="76"/>
  <c r="J42" i="83" s="1"/>
  <c r="J41" i="76"/>
  <c r="J41" i="83" s="1"/>
  <c r="J40" i="76"/>
  <c r="J40" i="83" s="1"/>
  <c r="J39" i="76"/>
  <c r="J39" i="83" s="1"/>
  <c r="J38" i="76"/>
  <c r="J38" i="83" s="1"/>
  <c r="J37" i="76"/>
  <c r="J37" i="83" s="1"/>
  <c r="J36" i="76"/>
  <c r="J36" i="83" s="1"/>
  <c r="J35" i="76"/>
  <c r="J35" i="83" s="1"/>
  <c r="J34" i="76"/>
  <c r="J34" i="83" s="1"/>
  <c r="J33" i="76"/>
  <c r="J33" i="83" s="1"/>
  <c r="J32" i="76"/>
  <c r="J32" i="83" s="1"/>
  <c r="J31" i="76"/>
  <c r="J31" i="83" s="1"/>
  <c r="J30" i="76"/>
  <c r="J30" i="83" s="1"/>
  <c r="J29" i="76"/>
  <c r="J29" i="83" s="1"/>
  <c r="J28" i="76"/>
  <c r="J28" i="83" s="1"/>
  <c r="J27" i="76"/>
  <c r="J27" i="83" s="1"/>
  <c r="J26" i="76"/>
  <c r="J26" i="83" s="1"/>
  <c r="J25" i="76"/>
  <c r="J25" i="83" s="1"/>
  <c r="J24" i="76"/>
  <c r="J24" i="83" s="1"/>
  <c r="J23" i="76"/>
  <c r="J23" i="83" s="1"/>
  <c r="J22" i="76"/>
  <c r="J22" i="83" s="1"/>
  <c r="J21" i="76"/>
  <c r="J21" i="83" s="1"/>
  <c r="J20" i="76"/>
  <c r="J20" i="83" s="1"/>
  <c r="J19" i="76"/>
  <c r="J19" i="83" s="1"/>
  <c r="J18" i="76"/>
  <c r="J18" i="83" s="1"/>
  <c r="J17" i="76"/>
  <c r="J17" i="83" s="1"/>
  <c r="J16" i="76"/>
  <c r="J16" i="83" s="1"/>
  <c r="J15" i="76"/>
  <c r="J15" i="83" s="1"/>
  <c r="J14" i="76"/>
  <c r="J14" i="83" s="1"/>
  <c r="J12" i="76"/>
  <c r="J12" i="83" s="1"/>
  <c r="J11" i="76"/>
  <c r="J11" i="83" s="1"/>
  <c r="J10" i="76"/>
  <c r="J10" i="83" s="1"/>
  <c r="J9" i="76"/>
  <c r="J9" i="83" s="1"/>
  <c r="K48" i="76" l="1"/>
  <c r="K48" i="83" s="1"/>
  <c r="J48" i="78"/>
  <c r="J48" i="76" s="1"/>
  <c r="J48" i="83" s="1"/>
  <c r="J13" i="76"/>
  <c r="J13" i="83" s="1"/>
  <c r="I47" i="76"/>
  <c r="I47" i="83" s="1"/>
  <c r="I45" i="76"/>
  <c r="I45" i="83" s="1"/>
  <c r="I43" i="76"/>
  <c r="I43" i="83" s="1"/>
  <c r="I41" i="76"/>
  <c r="I41" i="83" s="1"/>
  <c r="I39" i="76"/>
  <c r="I39" i="83" s="1"/>
  <c r="I37" i="76"/>
  <c r="I37" i="83" s="1"/>
  <c r="I35" i="76"/>
  <c r="I35" i="83" s="1"/>
  <c r="I33" i="76"/>
  <c r="I33" i="83" s="1"/>
  <c r="I31" i="76"/>
  <c r="I31" i="83" s="1"/>
  <c r="I29" i="76"/>
  <c r="I29" i="83" s="1"/>
  <c r="I27" i="76"/>
  <c r="I27" i="83" s="1"/>
  <c r="I25" i="76"/>
  <c r="I25" i="83" s="1"/>
  <c r="I23" i="76"/>
  <c r="I23" i="83" s="1"/>
  <c r="I21" i="76"/>
  <c r="I21" i="83" s="1"/>
  <c r="I19" i="76"/>
  <c r="I19" i="83" s="1"/>
  <c r="I17" i="76"/>
  <c r="I17" i="83" s="1"/>
  <c r="I15" i="76"/>
  <c r="I15" i="83" s="1"/>
  <c r="I11" i="76"/>
  <c r="I11" i="83" s="1"/>
  <c r="I9" i="76"/>
  <c r="I9" i="83" s="1"/>
  <c r="I10" i="76" l="1"/>
  <c r="I10" i="83" s="1"/>
  <c r="I12" i="76"/>
  <c r="I12" i="83" s="1"/>
  <c r="I14" i="76"/>
  <c r="I14" i="83" s="1"/>
  <c r="I16" i="76"/>
  <c r="I16" i="83" s="1"/>
  <c r="I18" i="76"/>
  <c r="I18" i="83" s="1"/>
  <c r="I20" i="76"/>
  <c r="I20" i="83" s="1"/>
  <c r="I22" i="76"/>
  <c r="I22" i="83" s="1"/>
  <c r="I24" i="76"/>
  <c r="I24" i="83" s="1"/>
  <c r="I26" i="76"/>
  <c r="I26" i="83" s="1"/>
  <c r="I28" i="76"/>
  <c r="I28" i="83" s="1"/>
  <c r="I30" i="76"/>
  <c r="I30" i="83" s="1"/>
  <c r="I32" i="76"/>
  <c r="I32" i="83" s="1"/>
  <c r="I34" i="76"/>
  <c r="I34" i="83" s="1"/>
  <c r="I36" i="76"/>
  <c r="I36" i="83" s="1"/>
  <c r="I38" i="76"/>
  <c r="I38" i="83" s="1"/>
  <c r="I40" i="76"/>
  <c r="I40" i="83" s="1"/>
  <c r="I42" i="76"/>
  <c r="I42" i="83" s="1"/>
  <c r="I44" i="76"/>
  <c r="I44" i="83" s="1"/>
  <c r="I46" i="76"/>
  <c r="I46" i="83" s="1"/>
  <c r="I48" i="79"/>
  <c r="I48" i="78"/>
  <c r="I13" i="76"/>
  <c r="I13" i="83" s="1"/>
  <c r="I48" i="76" l="1"/>
  <c r="I48" i="83" s="1"/>
  <c r="H48" i="79"/>
  <c r="H9" i="76"/>
  <c r="H9" i="83" s="1"/>
  <c r="H11" i="76"/>
  <c r="H11" i="83" s="1"/>
  <c r="H13" i="76"/>
  <c r="H13" i="83" s="1"/>
  <c r="H15" i="76"/>
  <c r="H15" i="83" s="1"/>
  <c r="H17" i="76"/>
  <c r="H17" i="83" s="1"/>
  <c r="H19" i="76"/>
  <c r="H19" i="83" s="1"/>
  <c r="H21" i="76"/>
  <c r="H21" i="83" s="1"/>
  <c r="H23" i="76"/>
  <c r="H23" i="83" s="1"/>
  <c r="H25" i="76"/>
  <c r="H25" i="83" s="1"/>
  <c r="H27" i="76"/>
  <c r="H27" i="83" s="1"/>
  <c r="H29" i="76"/>
  <c r="H29" i="83" s="1"/>
  <c r="H31" i="76"/>
  <c r="H31" i="83" s="1"/>
  <c r="H33" i="76"/>
  <c r="H33" i="83" s="1"/>
  <c r="H35" i="76"/>
  <c r="H35" i="83" s="1"/>
  <c r="H37" i="76"/>
  <c r="H37" i="83" s="1"/>
  <c r="H39" i="76"/>
  <c r="H39" i="83" s="1"/>
  <c r="H41" i="76"/>
  <c r="H41" i="83" s="1"/>
  <c r="H43" i="76"/>
  <c r="H43" i="83" s="1"/>
  <c r="H45" i="76"/>
  <c r="H45" i="83" s="1"/>
  <c r="H47" i="76"/>
  <c r="H47" i="83" s="1"/>
  <c r="H48" i="78"/>
  <c r="H10" i="76"/>
  <c r="H10" i="83" s="1"/>
  <c r="H12" i="76"/>
  <c r="H12" i="83" s="1"/>
  <c r="H14" i="76"/>
  <c r="H14" i="83" s="1"/>
  <c r="H16" i="76"/>
  <c r="H16" i="83" s="1"/>
  <c r="H18" i="76"/>
  <c r="H18" i="83" s="1"/>
  <c r="H20" i="76"/>
  <c r="H20" i="83" s="1"/>
  <c r="H22" i="76"/>
  <c r="H22" i="83" s="1"/>
  <c r="H24" i="76"/>
  <c r="H24" i="83" s="1"/>
  <c r="H26" i="76"/>
  <c r="H26" i="83" s="1"/>
  <c r="H28" i="76"/>
  <c r="H28" i="83" s="1"/>
  <c r="H30" i="76"/>
  <c r="H30" i="83" s="1"/>
  <c r="H32" i="76"/>
  <c r="H32" i="83" s="1"/>
  <c r="H34" i="76"/>
  <c r="H34" i="83" s="1"/>
  <c r="H36" i="76"/>
  <c r="H36" i="83" s="1"/>
  <c r="H38" i="76"/>
  <c r="H38" i="83" s="1"/>
  <c r="H40" i="76"/>
  <c r="H40" i="83" s="1"/>
  <c r="H42" i="76"/>
  <c r="H42" i="83" s="1"/>
  <c r="H44" i="76"/>
  <c r="H44" i="83" s="1"/>
  <c r="H46" i="76"/>
  <c r="H46" i="83" s="1"/>
  <c r="G48" i="78"/>
  <c r="G48" i="79"/>
  <c r="H48" i="76" l="1"/>
  <c r="H48" i="83" s="1"/>
  <c r="G48" i="76"/>
  <c r="G48" i="83" s="1"/>
  <c r="G10" i="76"/>
  <c r="G10" i="83" s="1"/>
  <c r="G12" i="76"/>
  <c r="G12" i="83" s="1"/>
  <c r="G14" i="76"/>
  <c r="G14" i="83" s="1"/>
  <c r="G16" i="76"/>
  <c r="G16" i="83" s="1"/>
  <c r="G18" i="76"/>
  <c r="G18" i="83" s="1"/>
  <c r="G20" i="76"/>
  <c r="G20" i="83" s="1"/>
  <c r="G22" i="76"/>
  <c r="G22" i="83" s="1"/>
  <c r="G24" i="76"/>
  <c r="G24" i="83" s="1"/>
  <c r="G26" i="76"/>
  <c r="G26" i="83" s="1"/>
  <c r="G28" i="76"/>
  <c r="G28" i="83" s="1"/>
  <c r="G30" i="76"/>
  <c r="G30" i="83" s="1"/>
  <c r="G32" i="76"/>
  <c r="G32" i="83" s="1"/>
  <c r="G34" i="76"/>
  <c r="G34" i="83" s="1"/>
  <c r="G36" i="76"/>
  <c r="G36" i="83" s="1"/>
  <c r="G38" i="76"/>
  <c r="G38" i="83" s="1"/>
  <c r="G40" i="76"/>
  <c r="G40" i="83" s="1"/>
  <c r="G42" i="76"/>
  <c r="G42" i="83" s="1"/>
  <c r="G44" i="76"/>
  <c r="G44" i="83" s="1"/>
  <c r="G46" i="76"/>
  <c r="G46" i="83" s="1"/>
  <c r="G9" i="76"/>
  <c r="G9" i="83" s="1"/>
  <c r="G11" i="76"/>
  <c r="G11" i="83" s="1"/>
  <c r="G13" i="76"/>
  <c r="G13" i="83" s="1"/>
  <c r="G15" i="76"/>
  <c r="G15" i="83" s="1"/>
  <c r="G17" i="76"/>
  <c r="G17" i="83" s="1"/>
  <c r="G19" i="76"/>
  <c r="G19" i="83" s="1"/>
  <c r="G21" i="76"/>
  <c r="G21" i="83" s="1"/>
  <c r="G23" i="76"/>
  <c r="G23" i="83" s="1"/>
  <c r="G25" i="76"/>
  <c r="G25" i="83" s="1"/>
  <c r="G27" i="76"/>
  <c r="G27" i="83" s="1"/>
  <c r="G29" i="76"/>
  <c r="G29" i="83" s="1"/>
  <c r="G31" i="76"/>
  <c r="G31" i="83" s="1"/>
  <c r="G33" i="76"/>
  <c r="G33" i="83" s="1"/>
  <c r="G35" i="76"/>
  <c r="G35" i="83" s="1"/>
  <c r="G37" i="76"/>
  <c r="G37" i="83" s="1"/>
  <c r="G39" i="76"/>
  <c r="G39" i="83" s="1"/>
  <c r="G41" i="76"/>
  <c r="G41" i="83" s="1"/>
  <c r="G43" i="76"/>
  <c r="G43" i="83" s="1"/>
  <c r="G45" i="76"/>
  <c r="G45" i="83" s="1"/>
  <c r="G47" i="76"/>
  <c r="G47" i="83" s="1"/>
  <c r="F48" i="79"/>
  <c r="F47" i="76"/>
  <c r="F47" i="83" s="1"/>
  <c r="F46" i="76"/>
  <c r="F46" i="83" s="1"/>
  <c r="F45" i="76"/>
  <c r="F45" i="83" s="1"/>
  <c r="F44" i="76"/>
  <c r="F44" i="83" s="1"/>
  <c r="F43" i="76"/>
  <c r="F43" i="83" s="1"/>
  <c r="F42" i="76"/>
  <c r="F42" i="83" s="1"/>
  <c r="F41" i="76"/>
  <c r="F41" i="83" s="1"/>
  <c r="F40" i="76"/>
  <c r="F40" i="83" s="1"/>
  <c r="F39" i="76"/>
  <c r="F39" i="83" s="1"/>
  <c r="F38" i="76"/>
  <c r="F38" i="83" s="1"/>
  <c r="F37" i="76"/>
  <c r="F37" i="83" s="1"/>
  <c r="F36" i="76"/>
  <c r="F36" i="83" s="1"/>
  <c r="F35" i="76"/>
  <c r="F35" i="83" s="1"/>
  <c r="F34" i="76"/>
  <c r="F34" i="83" s="1"/>
  <c r="F33" i="76"/>
  <c r="F33" i="83" s="1"/>
  <c r="F32" i="76"/>
  <c r="F32" i="83" s="1"/>
  <c r="F31" i="76"/>
  <c r="F31" i="83" s="1"/>
  <c r="F30" i="76"/>
  <c r="F30" i="83" s="1"/>
  <c r="F29" i="76"/>
  <c r="F29" i="83" s="1"/>
  <c r="F28" i="76"/>
  <c r="F28" i="83" s="1"/>
  <c r="F27" i="76"/>
  <c r="F27" i="83" s="1"/>
  <c r="F26" i="76"/>
  <c r="F26" i="83" s="1"/>
  <c r="F25" i="76"/>
  <c r="F25" i="83" s="1"/>
  <c r="F24" i="76"/>
  <c r="F24" i="83" s="1"/>
  <c r="F23" i="76"/>
  <c r="F23" i="83" s="1"/>
  <c r="F22" i="76"/>
  <c r="F22" i="83" s="1"/>
  <c r="F21" i="76"/>
  <c r="F21" i="83" s="1"/>
  <c r="F20" i="76"/>
  <c r="F20" i="83" s="1"/>
  <c r="F19" i="76"/>
  <c r="F19" i="83" s="1"/>
  <c r="F18" i="76"/>
  <c r="F18" i="83" s="1"/>
  <c r="F17" i="76"/>
  <c r="F17" i="83" s="1"/>
  <c r="F16" i="76"/>
  <c r="F16" i="83" s="1"/>
  <c r="F15" i="76"/>
  <c r="F15" i="83" s="1"/>
  <c r="F14" i="76"/>
  <c r="F14" i="83" s="1"/>
  <c r="F13" i="76"/>
  <c r="F13" i="83" s="1"/>
  <c r="F12" i="76"/>
  <c r="F12" i="83" s="1"/>
  <c r="F11" i="76"/>
  <c r="F11" i="83" s="1"/>
  <c r="F10" i="76"/>
  <c r="F10" i="83" s="1"/>
  <c r="F9" i="76"/>
  <c r="F9" i="83" s="1"/>
  <c r="F48" i="78"/>
  <c r="F48" i="76" s="1"/>
  <c r="F48" i="83" s="1"/>
  <c r="E48" i="79" l="1"/>
  <c r="D48" i="79"/>
  <c r="E47" i="76"/>
  <c r="E47" i="83" s="1"/>
  <c r="E46" i="76"/>
  <c r="E46" i="83" s="1"/>
  <c r="E45" i="76"/>
  <c r="E45" i="83" s="1"/>
  <c r="E44" i="76"/>
  <c r="E44" i="83" s="1"/>
  <c r="E43" i="76"/>
  <c r="E43" i="83" s="1"/>
  <c r="E42" i="76"/>
  <c r="E42" i="83" s="1"/>
  <c r="E41" i="76"/>
  <c r="E41" i="83" s="1"/>
  <c r="E40" i="76"/>
  <c r="E40" i="83" s="1"/>
  <c r="E39" i="76"/>
  <c r="E39" i="83" s="1"/>
  <c r="E38" i="76"/>
  <c r="E38" i="83" s="1"/>
  <c r="E37" i="76"/>
  <c r="E37" i="83" s="1"/>
  <c r="E36" i="76"/>
  <c r="E36" i="83" s="1"/>
  <c r="E35" i="76"/>
  <c r="E35" i="83" s="1"/>
  <c r="E34" i="76"/>
  <c r="E34" i="83" s="1"/>
  <c r="E33" i="76"/>
  <c r="E33" i="83" s="1"/>
  <c r="E32" i="76"/>
  <c r="E32" i="83" s="1"/>
  <c r="E31" i="76"/>
  <c r="E31" i="83" s="1"/>
  <c r="E30" i="76"/>
  <c r="E30" i="83" s="1"/>
  <c r="E29" i="76"/>
  <c r="E29" i="83" s="1"/>
  <c r="E28" i="76"/>
  <c r="E28" i="83" s="1"/>
  <c r="E27" i="76"/>
  <c r="E27" i="83" s="1"/>
  <c r="E26" i="76"/>
  <c r="E26" i="83" s="1"/>
  <c r="E25" i="76"/>
  <c r="E25" i="83" s="1"/>
  <c r="E24" i="76"/>
  <c r="E24" i="83" s="1"/>
  <c r="E23" i="76"/>
  <c r="E23" i="83" s="1"/>
  <c r="E22" i="76"/>
  <c r="E22" i="83" s="1"/>
  <c r="E21" i="76"/>
  <c r="E21" i="83" s="1"/>
  <c r="E20" i="76"/>
  <c r="E20" i="83" s="1"/>
  <c r="E19" i="76"/>
  <c r="E19" i="83" s="1"/>
  <c r="E18" i="76"/>
  <c r="E18" i="83" s="1"/>
  <c r="E17" i="76"/>
  <c r="E17" i="83" s="1"/>
  <c r="E16" i="76"/>
  <c r="E16" i="83" s="1"/>
  <c r="E15" i="76"/>
  <c r="E15" i="83" s="1"/>
  <c r="E14" i="76"/>
  <c r="E14" i="83" s="1"/>
  <c r="E13" i="76"/>
  <c r="E13" i="83" s="1"/>
  <c r="E12" i="76"/>
  <c r="E12" i="83" s="1"/>
  <c r="E11" i="76"/>
  <c r="E11" i="83" s="1"/>
  <c r="E10" i="76"/>
  <c r="E10" i="83" s="1"/>
  <c r="E9" i="76"/>
  <c r="E9" i="83" s="1"/>
  <c r="E48" i="78"/>
  <c r="E48" i="76" l="1"/>
  <c r="E48" i="83" s="1"/>
  <c r="D48" i="74"/>
  <c r="C48" i="74"/>
  <c r="C48" i="79"/>
  <c r="D48" i="78"/>
  <c r="D48" i="76" s="1"/>
  <c r="D48" i="83" s="1"/>
  <c r="C48" i="78"/>
  <c r="C48" i="76" l="1"/>
  <c r="C48" i="83" s="1"/>
  <c r="C9" i="76"/>
  <c r="C9" i="83" s="1"/>
  <c r="C10" i="76"/>
  <c r="C10" i="83" s="1"/>
  <c r="C11" i="76"/>
  <c r="C11" i="83" s="1"/>
  <c r="C12" i="76"/>
  <c r="C12" i="83" s="1"/>
  <c r="C13" i="76"/>
  <c r="C13" i="83" s="1"/>
  <c r="C14" i="76"/>
  <c r="C14" i="83" s="1"/>
  <c r="C15" i="76"/>
  <c r="C15" i="83" s="1"/>
  <c r="C16" i="76"/>
  <c r="C16" i="83" s="1"/>
  <c r="C17" i="76"/>
  <c r="C17" i="83" s="1"/>
  <c r="C18" i="76"/>
  <c r="C18" i="83" s="1"/>
  <c r="C19" i="76"/>
  <c r="C19" i="83" s="1"/>
  <c r="C20" i="76"/>
  <c r="C20" i="83" s="1"/>
  <c r="C21" i="76"/>
  <c r="C21" i="83" s="1"/>
  <c r="C22" i="76"/>
  <c r="C22" i="83" s="1"/>
  <c r="C23" i="76"/>
  <c r="C23" i="83" s="1"/>
  <c r="C24" i="76"/>
  <c r="C24" i="83" s="1"/>
  <c r="C25" i="76"/>
  <c r="C25" i="83" s="1"/>
  <c r="C26" i="76"/>
  <c r="C26" i="83" s="1"/>
  <c r="C27" i="76"/>
  <c r="C27" i="83" s="1"/>
  <c r="C28" i="76"/>
  <c r="C28" i="83" s="1"/>
  <c r="C29" i="76"/>
  <c r="C29" i="83" s="1"/>
  <c r="C30" i="76"/>
  <c r="C30" i="83" s="1"/>
  <c r="C31" i="76"/>
  <c r="C31" i="83" s="1"/>
  <c r="C32" i="76"/>
  <c r="C32" i="83" s="1"/>
  <c r="C33" i="76"/>
  <c r="C33" i="83" s="1"/>
  <c r="C34" i="76"/>
  <c r="C34" i="83" s="1"/>
  <c r="C35" i="76"/>
  <c r="C35" i="83" s="1"/>
  <c r="C36" i="76"/>
  <c r="C36" i="83" s="1"/>
  <c r="C37" i="76"/>
  <c r="C37" i="83" s="1"/>
  <c r="C38" i="76"/>
  <c r="C38" i="83" s="1"/>
  <c r="C39" i="76"/>
  <c r="C39" i="83" s="1"/>
  <c r="C40" i="76"/>
  <c r="C40" i="83" s="1"/>
  <c r="C41" i="76"/>
  <c r="C41" i="83" s="1"/>
  <c r="C42" i="76"/>
  <c r="C42" i="83" s="1"/>
  <c r="C43" i="76"/>
  <c r="C43" i="83" s="1"/>
  <c r="C44" i="76"/>
  <c r="C44" i="83" s="1"/>
  <c r="C45" i="76"/>
  <c r="C45" i="83" s="1"/>
  <c r="C46" i="76"/>
  <c r="C46" i="83" s="1"/>
  <c r="C47" i="76"/>
  <c r="C47" i="83" s="1"/>
  <c r="D9" i="76"/>
  <c r="D9" i="83" s="1"/>
  <c r="D10" i="76"/>
  <c r="D10" i="83" s="1"/>
  <c r="D11" i="76"/>
  <c r="D11" i="83" s="1"/>
  <c r="D12" i="76"/>
  <c r="D12" i="83" s="1"/>
  <c r="D13" i="76"/>
  <c r="D13" i="83" s="1"/>
  <c r="D14" i="76"/>
  <c r="D14" i="83" s="1"/>
  <c r="D15" i="76"/>
  <c r="D15" i="83" s="1"/>
  <c r="D16" i="76"/>
  <c r="D16" i="83" s="1"/>
  <c r="D17" i="76"/>
  <c r="D17" i="83" s="1"/>
  <c r="D18" i="76"/>
  <c r="D18" i="83" s="1"/>
  <c r="D19" i="76"/>
  <c r="D19" i="83" s="1"/>
  <c r="D20" i="76"/>
  <c r="D20" i="83" s="1"/>
  <c r="D21" i="76"/>
  <c r="D21" i="83" s="1"/>
  <c r="D22" i="76"/>
  <c r="D22" i="83" s="1"/>
  <c r="D23" i="76"/>
  <c r="D23" i="83" s="1"/>
  <c r="D24" i="76"/>
  <c r="D24" i="83" s="1"/>
  <c r="D25" i="76"/>
  <c r="D25" i="83" s="1"/>
  <c r="D26" i="76"/>
  <c r="D26" i="83" s="1"/>
  <c r="D27" i="76"/>
  <c r="D27" i="83" s="1"/>
  <c r="D28" i="76"/>
  <c r="D28" i="83" s="1"/>
  <c r="D29" i="76"/>
  <c r="D29" i="83" s="1"/>
  <c r="D30" i="76"/>
  <c r="D30" i="83" s="1"/>
  <c r="D31" i="76"/>
  <c r="D31" i="83" s="1"/>
  <c r="D32" i="76"/>
  <c r="D32" i="83" s="1"/>
  <c r="D33" i="76"/>
  <c r="D33" i="83" s="1"/>
  <c r="D34" i="76"/>
  <c r="D34" i="83" s="1"/>
  <c r="D35" i="76"/>
  <c r="D35" i="83" s="1"/>
  <c r="D36" i="76"/>
  <c r="D36" i="83" s="1"/>
  <c r="D37" i="76"/>
  <c r="D37" i="83" s="1"/>
  <c r="D38" i="76"/>
  <c r="D38" i="83" s="1"/>
  <c r="D39" i="76"/>
  <c r="D39" i="83" s="1"/>
  <c r="D40" i="76"/>
  <c r="D40" i="83" s="1"/>
  <c r="D41" i="76"/>
  <c r="D41" i="83" s="1"/>
  <c r="D42" i="76"/>
  <c r="D42" i="83" s="1"/>
  <c r="D43" i="76"/>
  <c r="D43" i="83" s="1"/>
  <c r="D44" i="76"/>
  <c r="D44" i="83" s="1"/>
  <c r="D45" i="76"/>
  <c r="D45" i="83" s="1"/>
  <c r="D46" i="76"/>
  <c r="D46" i="83" s="1"/>
  <c r="D47" i="76"/>
  <c r="D47" i="83" s="1"/>
  <c r="O47" i="71"/>
  <c r="O46" i="71"/>
  <c r="O45" i="71"/>
  <c r="O44" i="71"/>
  <c r="O43" i="71"/>
  <c r="O42" i="71"/>
  <c r="O41" i="71"/>
  <c r="O40" i="71"/>
  <c r="O39" i="71"/>
  <c r="O38" i="71"/>
  <c r="O37" i="71"/>
  <c r="O36" i="71"/>
  <c r="O35" i="71"/>
  <c r="O34" i="71"/>
  <c r="O33" i="71"/>
  <c r="O32" i="71"/>
  <c r="O31" i="71"/>
  <c r="O30" i="71"/>
  <c r="O29" i="71"/>
  <c r="O28" i="71"/>
  <c r="O27" i="71"/>
  <c r="O26" i="71"/>
  <c r="O25" i="71"/>
  <c r="O24" i="71"/>
  <c r="O23" i="71"/>
  <c r="O22" i="71"/>
  <c r="O21" i="71"/>
  <c r="O20" i="71"/>
  <c r="O19" i="71"/>
  <c r="O18" i="71"/>
  <c r="O17" i="71"/>
  <c r="O16" i="71"/>
  <c r="O15" i="71"/>
  <c r="O14" i="71"/>
  <c r="O13" i="71"/>
  <c r="O12" i="71"/>
  <c r="O11" i="71"/>
  <c r="O10" i="71"/>
  <c r="O9" i="71"/>
  <c r="O47" i="72"/>
  <c r="O46" i="72"/>
  <c r="O45" i="72"/>
  <c r="O44" i="72"/>
  <c r="O43" i="72"/>
  <c r="O42" i="72"/>
  <c r="O41" i="72"/>
  <c r="O40" i="72"/>
  <c r="O39" i="72"/>
  <c r="O38" i="72"/>
  <c r="O37" i="72"/>
  <c r="O36" i="72"/>
  <c r="O35" i="72"/>
  <c r="O34" i="72"/>
  <c r="O33" i="72"/>
  <c r="O32" i="72"/>
  <c r="O31" i="72"/>
  <c r="O30" i="72"/>
  <c r="O29" i="72"/>
  <c r="O28" i="72"/>
  <c r="O27" i="72"/>
  <c r="O26" i="72"/>
  <c r="O25" i="72"/>
  <c r="O24" i="72"/>
  <c r="O23" i="72"/>
  <c r="O22" i="72"/>
  <c r="O21" i="72"/>
  <c r="O20" i="72"/>
  <c r="O19" i="72"/>
  <c r="O18" i="72"/>
  <c r="O17" i="72"/>
  <c r="O16" i="72"/>
  <c r="O15" i="72"/>
  <c r="O14" i="72"/>
  <c r="O13" i="72"/>
  <c r="O12" i="72"/>
  <c r="O11" i="72"/>
  <c r="O10" i="72"/>
  <c r="O9" i="72"/>
  <c r="N47" i="71"/>
  <c r="M47" i="71"/>
  <c r="L47" i="71"/>
  <c r="K47" i="71"/>
  <c r="J47" i="71"/>
  <c r="I47" i="71"/>
  <c r="H47" i="71"/>
  <c r="G47" i="71"/>
  <c r="F47" i="71"/>
  <c r="E47" i="71"/>
  <c r="D47" i="71"/>
  <c r="C47" i="71"/>
  <c r="N46" i="71"/>
  <c r="M46" i="71"/>
  <c r="L46" i="71"/>
  <c r="K46" i="71"/>
  <c r="J46" i="71"/>
  <c r="I46" i="71"/>
  <c r="H46" i="71"/>
  <c r="G46" i="71"/>
  <c r="F46" i="71"/>
  <c r="E46" i="71"/>
  <c r="D46" i="71"/>
  <c r="C46" i="71"/>
  <c r="N45" i="71"/>
  <c r="M45" i="71"/>
  <c r="L45" i="71"/>
  <c r="K45" i="71"/>
  <c r="J45" i="71"/>
  <c r="I45" i="71"/>
  <c r="H45" i="71"/>
  <c r="G45" i="71"/>
  <c r="F45" i="71"/>
  <c r="E45" i="71"/>
  <c r="D45" i="71"/>
  <c r="C45" i="71"/>
  <c r="N44" i="71"/>
  <c r="M44" i="71"/>
  <c r="L44" i="71"/>
  <c r="K44" i="71"/>
  <c r="J44" i="71"/>
  <c r="I44" i="71"/>
  <c r="H44" i="71"/>
  <c r="G44" i="71"/>
  <c r="F44" i="71"/>
  <c r="E44" i="71"/>
  <c r="D44" i="71"/>
  <c r="C44" i="71"/>
  <c r="N43" i="71"/>
  <c r="M43" i="71"/>
  <c r="L43" i="71"/>
  <c r="K43" i="71"/>
  <c r="J43" i="71"/>
  <c r="I43" i="71"/>
  <c r="H43" i="71"/>
  <c r="G43" i="71"/>
  <c r="F43" i="71"/>
  <c r="E43" i="71"/>
  <c r="D43" i="71"/>
  <c r="C43" i="71"/>
  <c r="N42" i="71"/>
  <c r="M42" i="71"/>
  <c r="L42" i="71"/>
  <c r="K42" i="71"/>
  <c r="J42" i="71"/>
  <c r="I42" i="71"/>
  <c r="H42" i="71"/>
  <c r="G42" i="71"/>
  <c r="F42" i="71"/>
  <c r="E42" i="71"/>
  <c r="D42" i="71"/>
  <c r="C42" i="71"/>
  <c r="N41" i="71"/>
  <c r="M41" i="71"/>
  <c r="L41" i="71"/>
  <c r="K41" i="71"/>
  <c r="J41" i="71"/>
  <c r="I41" i="71"/>
  <c r="H41" i="71"/>
  <c r="G41" i="71"/>
  <c r="F41" i="71"/>
  <c r="E41" i="71"/>
  <c r="D41" i="71"/>
  <c r="C41" i="71"/>
  <c r="N40" i="71"/>
  <c r="M40" i="71"/>
  <c r="L40" i="71"/>
  <c r="K40" i="71"/>
  <c r="J40" i="71"/>
  <c r="I40" i="71"/>
  <c r="H40" i="71"/>
  <c r="G40" i="71"/>
  <c r="F40" i="71"/>
  <c r="E40" i="71"/>
  <c r="D40" i="71"/>
  <c r="C40" i="71"/>
  <c r="N39" i="71"/>
  <c r="M39" i="71"/>
  <c r="L39" i="71"/>
  <c r="K39" i="71"/>
  <c r="J39" i="71"/>
  <c r="I39" i="71"/>
  <c r="H39" i="71"/>
  <c r="G39" i="71"/>
  <c r="F39" i="71"/>
  <c r="E39" i="71"/>
  <c r="D39" i="71"/>
  <c r="C39" i="71"/>
  <c r="N38" i="71"/>
  <c r="M38" i="71"/>
  <c r="L38" i="71"/>
  <c r="K38" i="71"/>
  <c r="J38" i="71"/>
  <c r="I38" i="71"/>
  <c r="H38" i="71"/>
  <c r="G38" i="71"/>
  <c r="F38" i="71"/>
  <c r="E38" i="71"/>
  <c r="D38" i="71"/>
  <c r="C38" i="71"/>
  <c r="N37" i="71"/>
  <c r="M37" i="71"/>
  <c r="L37" i="71"/>
  <c r="K37" i="71"/>
  <c r="J37" i="71"/>
  <c r="I37" i="71"/>
  <c r="H37" i="71"/>
  <c r="G37" i="71"/>
  <c r="F37" i="71"/>
  <c r="E37" i="71"/>
  <c r="D37" i="71"/>
  <c r="C37" i="71"/>
  <c r="N36" i="71"/>
  <c r="M36" i="71"/>
  <c r="L36" i="71"/>
  <c r="K36" i="71"/>
  <c r="J36" i="71"/>
  <c r="I36" i="71"/>
  <c r="H36" i="71"/>
  <c r="G36" i="71"/>
  <c r="F36" i="71"/>
  <c r="E36" i="71"/>
  <c r="D36" i="71"/>
  <c r="C36" i="71"/>
  <c r="N35" i="71"/>
  <c r="M35" i="71"/>
  <c r="L35" i="71"/>
  <c r="K35" i="71"/>
  <c r="J35" i="71"/>
  <c r="I35" i="71"/>
  <c r="H35" i="71"/>
  <c r="G35" i="71"/>
  <c r="F35" i="71"/>
  <c r="E35" i="71"/>
  <c r="D35" i="71"/>
  <c r="C35" i="71"/>
  <c r="N34" i="71"/>
  <c r="M34" i="71"/>
  <c r="L34" i="71"/>
  <c r="K34" i="71"/>
  <c r="J34" i="71"/>
  <c r="I34" i="71"/>
  <c r="H34" i="71"/>
  <c r="G34" i="71"/>
  <c r="F34" i="71"/>
  <c r="E34" i="71"/>
  <c r="D34" i="71"/>
  <c r="C34" i="71"/>
  <c r="N33" i="71"/>
  <c r="M33" i="71"/>
  <c r="L33" i="71"/>
  <c r="K33" i="71"/>
  <c r="J33" i="71"/>
  <c r="I33" i="71"/>
  <c r="H33" i="71"/>
  <c r="G33" i="71"/>
  <c r="F33" i="71"/>
  <c r="E33" i="71"/>
  <c r="D33" i="71"/>
  <c r="C33" i="71"/>
  <c r="N32" i="71"/>
  <c r="M32" i="71"/>
  <c r="L32" i="71"/>
  <c r="K32" i="71"/>
  <c r="J32" i="71"/>
  <c r="I32" i="71"/>
  <c r="H32" i="71"/>
  <c r="G32" i="71"/>
  <c r="F32" i="71"/>
  <c r="E32" i="71"/>
  <c r="D32" i="71"/>
  <c r="C32" i="71"/>
  <c r="N31" i="71"/>
  <c r="M31" i="71"/>
  <c r="L31" i="71"/>
  <c r="K31" i="71"/>
  <c r="J31" i="71"/>
  <c r="I31" i="71"/>
  <c r="H31" i="71"/>
  <c r="G31" i="71"/>
  <c r="F31" i="71"/>
  <c r="E31" i="71"/>
  <c r="D31" i="71"/>
  <c r="C31" i="71"/>
  <c r="N30" i="71"/>
  <c r="M30" i="71"/>
  <c r="L30" i="71"/>
  <c r="K30" i="71"/>
  <c r="J30" i="71"/>
  <c r="I30" i="71"/>
  <c r="H30" i="71"/>
  <c r="G30" i="71"/>
  <c r="F30" i="71"/>
  <c r="E30" i="71"/>
  <c r="D30" i="71"/>
  <c r="C30" i="71"/>
  <c r="N29" i="71"/>
  <c r="M29" i="71"/>
  <c r="L29" i="71"/>
  <c r="K29" i="71"/>
  <c r="J29" i="71"/>
  <c r="I29" i="71"/>
  <c r="H29" i="71"/>
  <c r="G29" i="71"/>
  <c r="F29" i="71"/>
  <c r="E29" i="71"/>
  <c r="D29" i="71"/>
  <c r="C29" i="71"/>
  <c r="N28" i="71"/>
  <c r="M28" i="71"/>
  <c r="L28" i="71"/>
  <c r="K28" i="71"/>
  <c r="J28" i="71"/>
  <c r="I28" i="71"/>
  <c r="H28" i="71"/>
  <c r="G28" i="71"/>
  <c r="F28" i="71"/>
  <c r="E28" i="71"/>
  <c r="D28" i="71"/>
  <c r="C28" i="71"/>
  <c r="N27" i="71"/>
  <c r="M27" i="71"/>
  <c r="L27" i="71"/>
  <c r="K27" i="71"/>
  <c r="J27" i="71"/>
  <c r="I27" i="71"/>
  <c r="H27" i="71"/>
  <c r="G27" i="71"/>
  <c r="F27" i="71"/>
  <c r="E27" i="71"/>
  <c r="D27" i="71"/>
  <c r="C27" i="71"/>
  <c r="N26" i="71"/>
  <c r="M26" i="71"/>
  <c r="L26" i="71"/>
  <c r="K26" i="71"/>
  <c r="J26" i="71"/>
  <c r="I26" i="71"/>
  <c r="H26" i="71"/>
  <c r="G26" i="71"/>
  <c r="F26" i="71"/>
  <c r="E26" i="71"/>
  <c r="D26" i="71"/>
  <c r="C26" i="71"/>
  <c r="N25" i="71"/>
  <c r="M25" i="71"/>
  <c r="L25" i="71"/>
  <c r="K25" i="71"/>
  <c r="J25" i="71"/>
  <c r="I25" i="71"/>
  <c r="H25" i="71"/>
  <c r="G25" i="71"/>
  <c r="F25" i="71"/>
  <c r="E25" i="71"/>
  <c r="D25" i="71"/>
  <c r="C25" i="71"/>
  <c r="N24" i="71"/>
  <c r="M24" i="71"/>
  <c r="L24" i="71"/>
  <c r="K24" i="71"/>
  <c r="J24" i="71"/>
  <c r="I24" i="71"/>
  <c r="H24" i="71"/>
  <c r="G24" i="71"/>
  <c r="F24" i="71"/>
  <c r="E24" i="71"/>
  <c r="D24" i="71"/>
  <c r="C24" i="71"/>
  <c r="N23" i="71"/>
  <c r="M23" i="71"/>
  <c r="L23" i="71"/>
  <c r="K23" i="71"/>
  <c r="J23" i="71"/>
  <c r="I23" i="71"/>
  <c r="H23" i="71"/>
  <c r="G23" i="71"/>
  <c r="F23" i="71"/>
  <c r="E23" i="71"/>
  <c r="D23" i="71"/>
  <c r="C23" i="71"/>
  <c r="N22" i="71"/>
  <c r="M22" i="71"/>
  <c r="L22" i="71"/>
  <c r="K22" i="71"/>
  <c r="J22" i="71"/>
  <c r="I22" i="71"/>
  <c r="H22" i="71"/>
  <c r="G22" i="71"/>
  <c r="F22" i="71"/>
  <c r="E22" i="71"/>
  <c r="D22" i="71"/>
  <c r="C22" i="71"/>
  <c r="N21" i="71"/>
  <c r="M21" i="71"/>
  <c r="L21" i="71"/>
  <c r="K21" i="71"/>
  <c r="J21" i="71"/>
  <c r="I21" i="71"/>
  <c r="H21" i="71"/>
  <c r="G21" i="71"/>
  <c r="F21" i="71"/>
  <c r="E21" i="71"/>
  <c r="D21" i="71"/>
  <c r="C21" i="71"/>
  <c r="N20" i="71"/>
  <c r="M20" i="71"/>
  <c r="L20" i="71"/>
  <c r="K20" i="71"/>
  <c r="J20" i="71"/>
  <c r="I20" i="71"/>
  <c r="H20" i="71"/>
  <c r="G20" i="71"/>
  <c r="F20" i="71"/>
  <c r="E20" i="71"/>
  <c r="D20" i="71"/>
  <c r="C20" i="71"/>
  <c r="N19" i="71"/>
  <c r="M19" i="71"/>
  <c r="L19" i="71"/>
  <c r="K19" i="71"/>
  <c r="J19" i="71"/>
  <c r="I19" i="71"/>
  <c r="H19" i="71"/>
  <c r="G19" i="71"/>
  <c r="F19" i="71"/>
  <c r="E19" i="71"/>
  <c r="D19" i="71"/>
  <c r="C19" i="71"/>
  <c r="N18" i="71"/>
  <c r="M18" i="71"/>
  <c r="L18" i="71"/>
  <c r="K18" i="71"/>
  <c r="J18" i="71"/>
  <c r="I18" i="71"/>
  <c r="H18" i="71"/>
  <c r="G18" i="71"/>
  <c r="F18" i="71"/>
  <c r="E18" i="71"/>
  <c r="D18" i="71"/>
  <c r="C18" i="71"/>
  <c r="N17" i="71"/>
  <c r="M17" i="71"/>
  <c r="L17" i="71"/>
  <c r="K17" i="71"/>
  <c r="J17" i="71"/>
  <c r="I17" i="71"/>
  <c r="H17" i="71"/>
  <c r="G17" i="71"/>
  <c r="F17" i="71"/>
  <c r="E17" i="71"/>
  <c r="D17" i="71"/>
  <c r="C17" i="71"/>
  <c r="N16" i="71"/>
  <c r="M16" i="71"/>
  <c r="L16" i="71"/>
  <c r="K16" i="71"/>
  <c r="J16" i="71"/>
  <c r="I16" i="71"/>
  <c r="H16" i="71"/>
  <c r="G16" i="71"/>
  <c r="F16" i="71"/>
  <c r="E16" i="71"/>
  <c r="D16" i="71"/>
  <c r="C16" i="71"/>
  <c r="N15" i="71"/>
  <c r="M15" i="71"/>
  <c r="L15" i="71"/>
  <c r="K15" i="71"/>
  <c r="J15" i="71"/>
  <c r="I15" i="71"/>
  <c r="H15" i="71"/>
  <c r="G15" i="71"/>
  <c r="F15" i="71"/>
  <c r="E15" i="71"/>
  <c r="D15" i="71"/>
  <c r="C15" i="71"/>
  <c r="N14" i="71"/>
  <c r="M14" i="71"/>
  <c r="L14" i="71"/>
  <c r="K14" i="71"/>
  <c r="J14" i="71"/>
  <c r="I14" i="71"/>
  <c r="H14" i="71"/>
  <c r="G14" i="71"/>
  <c r="F14" i="71"/>
  <c r="E14" i="71"/>
  <c r="D14" i="71"/>
  <c r="C14" i="71"/>
  <c r="N13" i="71"/>
  <c r="M13" i="71"/>
  <c r="L13" i="71"/>
  <c r="K13" i="71"/>
  <c r="J13" i="71"/>
  <c r="I13" i="71"/>
  <c r="H13" i="71"/>
  <c r="G13" i="71"/>
  <c r="F13" i="71"/>
  <c r="E13" i="71"/>
  <c r="D13" i="71"/>
  <c r="C13" i="71"/>
  <c r="N12" i="71"/>
  <c r="M12" i="71"/>
  <c r="L12" i="71"/>
  <c r="K12" i="71"/>
  <c r="J12" i="71"/>
  <c r="I12" i="71"/>
  <c r="H12" i="71"/>
  <c r="G12" i="71"/>
  <c r="F12" i="71"/>
  <c r="E12" i="71"/>
  <c r="D12" i="71"/>
  <c r="C12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N10" i="71"/>
  <c r="M10" i="71"/>
  <c r="L10" i="71"/>
  <c r="K10" i="71"/>
  <c r="J10" i="71"/>
  <c r="I10" i="71"/>
  <c r="H10" i="71"/>
  <c r="G10" i="71"/>
  <c r="F10" i="71"/>
  <c r="E10" i="71"/>
  <c r="D10" i="71"/>
  <c r="C10" i="71"/>
  <c r="N9" i="71"/>
  <c r="M9" i="71"/>
  <c r="L9" i="71"/>
  <c r="K9" i="71"/>
  <c r="J9" i="71"/>
  <c r="I9" i="71"/>
  <c r="H9" i="71"/>
  <c r="G9" i="71"/>
  <c r="F9" i="71"/>
  <c r="E9" i="71"/>
  <c r="D9" i="71"/>
  <c r="C9" i="71"/>
  <c r="N47" i="72"/>
  <c r="M47" i="72"/>
  <c r="L47" i="72"/>
  <c r="K47" i="72"/>
  <c r="J47" i="72"/>
  <c r="I47" i="72"/>
  <c r="H47" i="72"/>
  <c r="G47" i="72"/>
  <c r="F47" i="72"/>
  <c r="E47" i="72"/>
  <c r="D47" i="72"/>
  <c r="C47" i="72"/>
  <c r="N46" i="72"/>
  <c r="M46" i="72"/>
  <c r="L46" i="72"/>
  <c r="K46" i="72"/>
  <c r="J46" i="72"/>
  <c r="I46" i="72"/>
  <c r="H46" i="72"/>
  <c r="G46" i="72"/>
  <c r="F46" i="72"/>
  <c r="E46" i="72"/>
  <c r="D46" i="72"/>
  <c r="C46" i="72"/>
  <c r="N45" i="72"/>
  <c r="M45" i="72"/>
  <c r="L45" i="72"/>
  <c r="K45" i="72"/>
  <c r="J45" i="72"/>
  <c r="I45" i="72"/>
  <c r="H45" i="72"/>
  <c r="G45" i="72"/>
  <c r="F45" i="72"/>
  <c r="E45" i="72"/>
  <c r="D45" i="72"/>
  <c r="C45" i="72"/>
  <c r="N44" i="72"/>
  <c r="M44" i="72"/>
  <c r="L44" i="72"/>
  <c r="K44" i="72"/>
  <c r="J44" i="72"/>
  <c r="I44" i="72"/>
  <c r="H44" i="72"/>
  <c r="G44" i="72"/>
  <c r="F44" i="72"/>
  <c r="E44" i="72"/>
  <c r="D44" i="72"/>
  <c r="C44" i="72"/>
  <c r="N43" i="72"/>
  <c r="M43" i="72"/>
  <c r="L43" i="72"/>
  <c r="K43" i="72"/>
  <c r="J43" i="72"/>
  <c r="I43" i="72"/>
  <c r="H43" i="72"/>
  <c r="G43" i="72"/>
  <c r="F43" i="72"/>
  <c r="E43" i="72"/>
  <c r="D43" i="72"/>
  <c r="C43" i="72"/>
  <c r="N42" i="72"/>
  <c r="M42" i="72"/>
  <c r="L42" i="72"/>
  <c r="K42" i="72"/>
  <c r="J42" i="72"/>
  <c r="I42" i="72"/>
  <c r="H42" i="72"/>
  <c r="G42" i="72"/>
  <c r="F42" i="72"/>
  <c r="E42" i="72"/>
  <c r="D42" i="72"/>
  <c r="C42" i="72"/>
  <c r="N41" i="72"/>
  <c r="M41" i="72"/>
  <c r="L41" i="72"/>
  <c r="K41" i="72"/>
  <c r="J41" i="72"/>
  <c r="I41" i="72"/>
  <c r="H41" i="72"/>
  <c r="G41" i="72"/>
  <c r="F41" i="72"/>
  <c r="E41" i="72"/>
  <c r="D41" i="72"/>
  <c r="C41" i="72"/>
  <c r="N40" i="72"/>
  <c r="M40" i="72"/>
  <c r="L40" i="72"/>
  <c r="K40" i="72"/>
  <c r="J40" i="72"/>
  <c r="I40" i="72"/>
  <c r="H40" i="72"/>
  <c r="G40" i="72"/>
  <c r="F40" i="72"/>
  <c r="E40" i="72"/>
  <c r="D40" i="72"/>
  <c r="C40" i="72"/>
  <c r="N39" i="72"/>
  <c r="M39" i="72"/>
  <c r="L39" i="72"/>
  <c r="K39" i="72"/>
  <c r="J39" i="72"/>
  <c r="I39" i="72"/>
  <c r="H39" i="72"/>
  <c r="G39" i="72"/>
  <c r="F39" i="72"/>
  <c r="E39" i="72"/>
  <c r="D39" i="72"/>
  <c r="C39" i="72"/>
  <c r="N38" i="72"/>
  <c r="M38" i="72"/>
  <c r="L38" i="72"/>
  <c r="K38" i="72"/>
  <c r="J38" i="72"/>
  <c r="I38" i="72"/>
  <c r="H38" i="72"/>
  <c r="G38" i="72"/>
  <c r="F38" i="72"/>
  <c r="E38" i="72"/>
  <c r="D38" i="72"/>
  <c r="C38" i="72"/>
  <c r="N37" i="72"/>
  <c r="M37" i="72"/>
  <c r="L37" i="72"/>
  <c r="K37" i="72"/>
  <c r="J37" i="72"/>
  <c r="I37" i="72"/>
  <c r="H37" i="72"/>
  <c r="G37" i="72"/>
  <c r="F37" i="72"/>
  <c r="E37" i="72"/>
  <c r="D37" i="72"/>
  <c r="C37" i="72"/>
  <c r="N36" i="72"/>
  <c r="M36" i="72"/>
  <c r="L36" i="72"/>
  <c r="K36" i="72"/>
  <c r="J36" i="72"/>
  <c r="I36" i="72"/>
  <c r="H36" i="72"/>
  <c r="G36" i="72"/>
  <c r="F36" i="72"/>
  <c r="E36" i="72"/>
  <c r="D36" i="72"/>
  <c r="C36" i="72"/>
  <c r="N35" i="72"/>
  <c r="M35" i="72"/>
  <c r="L35" i="72"/>
  <c r="K35" i="72"/>
  <c r="J35" i="72"/>
  <c r="I35" i="72"/>
  <c r="H35" i="72"/>
  <c r="G35" i="72"/>
  <c r="F35" i="72"/>
  <c r="E35" i="72"/>
  <c r="D35" i="72"/>
  <c r="C35" i="72"/>
  <c r="N34" i="72"/>
  <c r="M34" i="72"/>
  <c r="L34" i="72"/>
  <c r="K34" i="72"/>
  <c r="J34" i="72"/>
  <c r="I34" i="72"/>
  <c r="H34" i="72"/>
  <c r="G34" i="72"/>
  <c r="F34" i="72"/>
  <c r="E34" i="72"/>
  <c r="D34" i="72"/>
  <c r="C34" i="72"/>
  <c r="N33" i="72"/>
  <c r="M33" i="72"/>
  <c r="L33" i="72"/>
  <c r="K33" i="72"/>
  <c r="J33" i="72"/>
  <c r="I33" i="72"/>
  <c r="H33" i="72"/>
  <c r="G33" i="72"/>
  <c r="F33" i="72"/>
  <c r="E33" i="72"/>
  <c r="D33" i="72"/>
  <c r="C33" i="72"/>
  <c r="N32" i="72"/>
  <c r="M32" i="72"/>
  <c r="L32" i="72"/>
  <c r="K32" i="72"/>
  <c r="J32" i="72"/>
  <c r="I32" i="72"/>
  <c r="H32" i="72"/>
  <c r="G32" i="72"/>
  <c r="F32" i="72"/>
  <c r="E32" i="72"/>
  <c r="D32" i="72"/>
  <c r="C32" i="72"/>
  <c r="N31" i="72"/>
  <c r="M31" i="72"/>
  <c r="L31" i="72"/>
  <c r="K31" i="72"/>
  <c r="J31" i="72"/>
  <c r="I31" i="72"/>
  <c r="H31" i="72"/>
  <c r="G31" i="72"/>
  <c r="F31" i="72"/>
  <c r="E31" i="72"/>
  <c r="D31" i="72"/>
  <c r="C31" i="72"/>
  <c r="N30" i="72"/>
  <c r="M30" i="72"/>
  <c r="L30" i="72"/>
  <c r="K30" i="72"/>
  <c r="J30" i="72"/>
  <c r="I30" i="72"/>
  <c r="H30" i="72"/>
  <c r="G30" i="72"/>
  <c r="F30" i="72"/>
  <c r="E30" i="72"/>
  <c r="D30" i="72"/>
  <c r="C30" i="72"/>
  <c r="N29" i="72"/>
  <c r="M29" i="72"/>
  <c r="L29" i="72"/>
  <c r="K29" i="72"/>
  <c r="J29" i="72"/>
  <c r="I29" i="72"/>
  <c r="H29" i="72"/>
  <c r="G29" i="72"/>
  <c r="F29" i="72"/>
  <c r="E29" i="72"/>
  <c r="D29" i="72"/>
  <c r="C29" i="72"/>
  <c r="N28" i="72"/>
  <c r="M28" i="72"/>
  <c r="L28" i="72"/>
  <c r="K28" i="72"/>
  <c r="J28" i="72"/>
  <c r="I28" i="72"/>
  <c r="H28" i="72"/>
  <c r="G28" i="72"/>
  <c r="F28" i="72"/>
  <c r="E28" i="72"/>
  <c r="D28" i="72"/>
  <c r="C28" i="72"/>
  <c r="N27" i="72"/>
  <c r="M27" i="72"/>
  <c r="L27" i="72"/>
  <c r="K27" i="72"/>
  <c r="J27" i="72"/>
  <c r="I27" i="72"/>
  <c r="H27" i="72"/>
  <c r="G27" i="72"/>
  <c r="F27" i="72"/>
  <c r="E27" i="72"/>
  <c r="D27" i="72"/>
  <c r="C27" i="72"/>
  <c r="N26" i="72"/>
  <c r="M26" i="72"/>
  <c r="L26" i="72"/>
  <c r="K26" i="72"/>
  <c r="J26" i="72"/>
  <c r="I26" i="72"/>
  <c r="H26" i="72"/>
  <c r="G26" i="72"/>
  <c r="F26" i="72"/>
  <c r="E26" i="72"/>
  <c r="D26" i="72"/>
  <c r="C26" i="72"/>
  <c r="N25" i="72"/>
  <c r="M25" i="72"/>
  <c r="L25" i="72"/>
  <c r="K25" i="72"/>
  <c r="J25" i="72"/>
  <c r="I25" i="72"/>
  <c r="H25" i="72"/>
  <c r="G25" i="72"/>
  <c r="F25" i="72"/>
  <c r="E25" i="72"/>
  <c r="D25" i="72"/>
  <c r="C25" i="72"/>
  <c r="N24" i="72"/>
  <c r="M24" i="72"/>
  <c r="L24" i="72"/>
  <c r="K24" i="72"/>
  <c r="J24" i="72"/>
  <c r="I24" i="72"/>
  <c r="H24" i="72"/>
  <c r="G24" i="72"/>
  <c r="F24" i="72"/>
  <c r="E24" i="72"/>
  <c r="D24" i="72"/>
  <c r="C24" i="72"/>
  <c r="N23" i="72"/>
  <c r="M23" i="72"/>
  <c r="L23" i="72"/>
  <c r="K23" i="72"/>
  <c r="J23" i="72"/>
  <c r="I23" i="72"/>
  <c r="H23" i="72"/>
  <c r="G23" i="72"/>
  <c r="F23" i="72"/>
  <c r="E23" i="72"/>
  <c r="D23" i="72"/>
  <c r="C23" i="72"/>
  <c r="N22" i="72"/>
  <c r="M22" i="72"/>
  <c r="L22" i="72"/>
  <c r="K22" i="72"/>
  <c r="J22" i="72"/>
  <c r="I22" i="72"/>
  <c r="H22" i="72"/>
  <c r="G22" i="72"/>
  <c r="F22" i="72"/>
  <c r="E22" i="72"/>
  <c r="D22" i="72"/>
  <c r="C22" i="72"/>
  <c r="N21" i="72"/>
  <c r="M21" i="72"/>
  <c r="L21" i="72"/>
  <c r="K21" i="72"/>
  <c r="J21" i="72"/>
  <c r="I21" i="72"/>
  <c r="H21" i="72"/>
  <c r="G21" i="72"/>
  <c r="F21" i="72"/>
  <c r="E21" i="72"/>
  <c r="D21" i="72"/>
  <c r="C21" i="72"/>
  <c r="N20" i="72"/>
  <c r="M20" i="72"/>
  <c r="L20" i="72"/>
  <c r="K20" i="72"/>
  <c r="J20" i="72"/>
  <c r="I20" i="72"/>
  <c r="H20" i="72"/>
  <c r="G20" i="72"/>
  <c r="F20" i="72"/>
  <c r="E20" i="72"/>
  <c r="D20" i="72"/>
  <c r="C20" i="72"/>
  <c r="N19" i="72"/>
  <c r="M19" i="72"/>
  <c r="L19" i="72"/>
  <c r="K19" i="72"/>
  <c r="J19" i="72"/>
  <c r="I19" i="72"/>
  <c r="H19" i="72"/>
  <c r="G19" i="72"/>
  <c r="F19" i="72"/>
  <c r="E19" i="72"/>
  <c r="D19" i="72"/>
  <c r="C19" i="72"/>
  <c r="N18" i="72"/>
  <c r="M18" i="72"/>
  <c r="L18" i="72"/>
  <c r="K18" i="72"/>
  <c r="J18" i="72"/>
  <c r="I18" i="72"/>
  <c r="H18" i="72"/>
  <c r="G18" i="72"/>
  <c r="F18" i="72"/>
  <c r="E18" i="72"/>
  <c r="D18" i="72"/>
  <c r="C18" i="72"/>
  <c r="N17" i="72"/>
  <c r="M17" i="72"/>
  <c r="L17" i="72"/>
  <c r="K17" i="72"/>
  <c r="J17" i="72"/>
  <c r="I17" i="72"/>
  <c r="H17" i="72"/>
  <c r="G17" i="72"/>
  <c r="F17" i="72"/>
  <c r="E17" i="72"/>
  <c r="D17" i="72"/>
  <c r="C17" i="72"/>
  <c r="N16" i="72"/>
  <c r="M16" i="72"/>
  <c r="L16" i="72"/>
  <c r="K16" i="72"/>
  <c r="J16" i="72"/>
  <c r="I16" i="72"/>
  <c r="H16" i="72"/>
  <c r="G16" i="72"/>
  <c r="F16" i="72"/>
  <c r="E16" i="72"/>
  <c r="D16" i="72"/>
  <c r="C16" i="72"/>
  <c r="N15" i="72"/>
  <c r="M15" i="72"/>
  <c r="L15" i="72"/>
  <c r="K15" i="72"/>
  <c r="J15" i="72"/>
  <c r="I15" i="72"/>
  <c r="H15" i="72"/>
  <c r="G15" i="72"/>
  <c r="F15" i="72"/>
  <c r="E15" i="72"/>
  <c r="D15" i="72"/>
  <c r="C15" i="72"/>
  <c r="N14" i="72"/>
  <c r="M14" i="72"/>
  <c r="L14" i="72"/>
  <c r="K14" i="72"/>
  <c r="J14" i="72"/>
  <c r="I14" i="72"/>
  <c r="H14" i="72"/>
  <c r="G14" i="72"/>
  <c r="F14" i="72"/>
  <c r="E14" i="72"/>
  <c r="D14" i="72"/>
  <c r="C14" i="72"/>
  <c r="N13" i="72"/>
  <c r="M13" i="72"/>
  <c r="L13" i="72"/>
  <c r="K13" i="72"/>
  <c r="J13" i="72"/>
  <c r="I13" i="72"/>
  <c r="H13" i="72"/>
  <c r="G13" i="72"/>
  <c r="F13" i="72"/>
  <c r="E13" i="72"/>
  <c r="D13" i="72"/>
  <c r="C13" i="72"/>
  <c r="N12" i="72"/>
  <c r="M12" i="72"/>
  <c r="L12" i="72"/>
  <c r="K12" i="72"/>
  <c r="J12" i="72"/>
  <c r="I12" i="72"/>
  <c r="H12" i="72"/>
  <c r="G12" i="72"/>
  <c r="F12" i="72"/>
  <c r="E12" i="72"/>
  <c r="D12" i="72"/>
  <c r="C12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N10" i="72"/>
  <c r="M10" i="72"/>
  <c r="L10" i="72"/>
  <c r="K10" i="72"/>
  <c r="J10" i="72"/>
  <c r="I10" i="72"/>
  <c r="H10" i="72"/>
  <c r="G10" i="72"/>
  <c r="F10" i="72"/>
  <c r="E10" i="72"/>
  <c r="D10" i="72"/>
  <c r="C10" i="72"/>
  <c r="N9" i="72"/>
  <c r="M9" i="72"/>
  <c r="L9" i="72"/>
  <c r="K9" i="72"/>
  <c r="J9" i="72"/>
  <c r="I9" i="72"/>
  <c r="H9" i="72"/>
  <c r="G9" i="72"/>
  <c r="F9" i="72"/>
  <c r="E9" i="72"/>
  <c r="D9" i="72"/>
  <c r="C9" i="72"/>
  <c r="O10" i="70" l="1"/>
  <c r="O10" i="77" s="1"/>
  <c r="O12" i="70"/>
  <c r="O12" i="77" s="1"/>
  <c r="O14" i="70"/>
  <c r="O14" i="77" s="1"/>
  <c r="O16" i="70"/>
  <c r="O16" i="77" s="1"/>
  <c r="O18" i="70"/>
  <c r="O18" i="77" s="1"/>
  <c r="O20" i="70"/>
  <c r="O20" i="77" s="1"/>
  <c r="O22" i="70"/>
  <c r="O22" i="77" s="1"/>
  <c r="O24" i="70"/>
  <c r="O24" i="77" s="1"/>
  <c r="O26" i="70"/>
  <c r="O26" i="77" s="1"/>
  <c r="O28" i="70"/>
  <c r="O28" i="77" s="1"/>
  <c r="O30" i="70"/>
  <c r="O30" i="77" s="1"/>
  <c r="O32" i="70"/>
  <c r="O32" i="77" s="1"/>
  <c r="O34" i="70"/>
  <c r="O34" i="77" s="1"/>
  <c r="O36" i="70"/>
  <c r="O36" i="77" s="1"/>
  <c r="O38" i="70"/>
  <c r="O38" i="77" s="1"/>
  <c r="O40" i="70"/>
  <c r="O40" i="77" s="1"/>
  <c r="O42" i="70"/>
  <c r="O42" i="77" s="1"/>
  <c r="O44" i="70"/>
  <c r="O44" i="77" s="1"/>
  <c r="O46" i="70"/>
  <c r="O46" i="77" s="1"/>
  <c r="O48" i="71"/>
  <c r="O9" i="70"/>
  <c r="O9" i="77" s="1"/>
  <c r="O11" i="70"/>
  <c r="O11" i="77" s="1"/>
  <c r="O13" i="70"/>
  <c r="O13" i="77" s="1"/>
  <c r="O15" i="70"/>
  <c r="O15" i="77" s="1"/>
  <c r="O17" i="70"/>
  <c r="O17" i="77" s="1"/>
  <c r="O19" i="70"/>
  <c r="O19" i="77" s="1"/>
  <c r="O21" i="70"/>
  <c r="O21" i="77" s="1"/>
  <c r="O23" i="70"/>
  <c r="O23" i="77" s="1"/>
  <c r="O25" i="70"/>
  <c r="O25" i="77" s="1"/>
  <c r="O27" i="70"/>
  <c r="O27" i="77" s="1"/>
  <c r="O29" i="70"/>
  <c r="O29" i="77" s="1"/>
  <c r="O31" i="70"/>
  <c r="O31" i="77" s="1"/>
  <c r="O33" i="70"/>
  <c r="O33" i="77" s="1"/>
  <c r="O35" i="70"/>
  <c r="O35" i="77" s="1"/>
  <c r="O37" i="70"/>
  <c r="O37" i="77" s="1"/>
  <c r="O39" i="70"/>
  <c r="O39" i="77" s="1"/>
  <c r="O41" i="70"/>
  <c r="O41" i="77" s="1"/>
  <c r="O43" i="70"/>
  <c r="O43" i="77" s="1"/>
  <c r="O45" i="70"/>
  <c r="O45" i="77" s="1"/>
  <c r="O47" i="70"/>
  <c r="O47" i="77" s="1"/>
  <c r="O48" i="72"/>
  <c r="N48" i="71"/>
  <c r="N47" i="70"/>
  <c r="N47" i="77" s="1"/>
  <c r="N46" i="70"/>
  <c r="N46" i="77" s="1"/>
  <c r="N45" i="70"/>
  <c r="N45" i="77" s="1"/>
  <c r="N44" i="70"/>
  <c r="N44" i="77" s="1"/>
  <c r="N43" i="70"/>
  <c r="N43" i="77" s="1"/>
  <c r="N42" i="70"/>
  <c r="N42" i="77" s="1"/>
  <c r="N41" i="70"/>
  <c r="N41" i="77" s="1"/>
  <c r="N40" i="70"/>
  <c r="N40" i="77" s="1"/>
  <c r="N39" i="70"/>
  <c r="N39" i="77" s="1"/>
  <c r="N38" i="70"/>
  <c r="N38" i="77" s="1"/>
  <c r="N37" i="70"/>
  <c r="N37" i="77" s="1"/>
  <c r="N36" i="70"/>
  <c r="N36" i="77" s="1"/>
  <c r="N35" i="70"/>
  <c r="N35" i="77" s="1"/>
  <c r="N34" i="70"/>
  <c r="N34" i="77" s="1"/>
  <c r="N33" i="70"/>
  <c r="N33" i="77" s="1"/>
  <c r="N32" i="70"/>
  <c r="N32" i="77" s="1"/>
  <c r="N31" i="70"/>
  <c r="N31" i="77" s="1"/>
  <c r="N30" i="70"/>
  <c r="N30" i="77" s="1"/>
  <c r="N29" i="70"/>
  <c r="N29" i="77" s="1"/>
  <c r="N28" i="70"/>
  <c r="N28" i="77" s="1"/>
  <c r="N27" i="70"/>
  <c r="N27" i="77" s="1"/>
  <c r="N26" i="70"/>
  <c r="N26" i="77" s="1"/>
  <c r="N25" i="70"/>
  <c r="N25" i="77" s="1"/>
  <c r="N24" i="70"/>
  <c r="N24" i="77" s="1"/>
  <c r="N23" i="70"/>
  <c r="N23" i="77" s="1"/>
  <c r="N22" i="70"/>
  <c r="N22" i="77" s="1"/>
  <c r="N21" i="70"/>
  <c r="N21" i="77" s="1"/>
  <c r="N20" i="70"/>
  <c r="N20" i="77" s="1"/>
  <c r="N19" i="70"/>
  <c r="N19" i="77" s="1"/>
  <c r="N18" i="70"/>
  <c r="N18" i="77" s="1"/>
  <c r="N17" i="70"/>
  <c r="N17" i="77" s="1"/>
  <c r="N16" i="70"/>
  <c r="N16" i="77" s="1"/>
  <c r="N15" i="70"/>
  <c r="N15" i="77" s="1"/>
  <c r="N14" i="70"/>
  <c r="N14" i="77" s="1"/>
  <c r="N12" i="70"/>
  <c r="N12" i="77" s="1"/>
  <c r="N11" i="70"/>
  <c r="N11" i="77" s="1"/>
  <c r="N10" i="70"/>
  <c r="N10" i="77" s="1"/>
  <c r="N9" i="70"/>
  <c r="N9" i="77" s="1"/>
  <c r="O48" i="70" l="1"/>
  <c r="O48" i="77" s="1"/>
  <c r="N48" i="72"/>
  <c r="N48" i="70" s="1"/>
  <c r="N48" i="77" s="1"/>
  <c r="N13" i="70"/>
  <c r="N13" i="77" s="1"/>
  <c r="M48" i="71"/>
  <c r="M47" i="70"/>
  <c r="M47" i="77" s="1"/>
  <c r="M46" i="70"/>
  <c r="M46" i="77" s="1"/>
  <c r="M45" i="70"/>
  <c r="M45" i="77" s="1"/>
  <c r="M44" i="70"/>
  <c r="M44" i="77" s="1"/>
  <c r="M43" i="70"/>
  <c r="M43" i="77" s="1"/>
  <c r="M42" i="70"/>
  <c r="M42" i="77" s="1"/>
  <c r="M41" i="70"/>
  <c r="M41" i="77" s="1"/>
  <c r="M40" i="70"/>
  <c r="M40" i="77" s="1"/>
  <c r="M39" i="70"/>
  <c r="M39" i="77" s="1"/>
  <c r="M38" i="70"/>
  <c r="M38" i="77" s="1"/>
  <c r="M37" i="70"/>
  <c r="M37" i="77" s="1"/>
  <c r="M36" i="70"/>
  <c r="M36" i="77" s="1"/>
  <c r="M35" i="70"/>
  <c r="M35" i="77" s="1"/>
  <c r="M34" i="70"/>
  <c r="M34" i="77" s="1"/>
  <c r="M33" i="70"/>
  <c r="M33" i="77" s="1"/>
  <c r="M32" i="70"/>
  <c r="M32" i="77" s="1"/>
  <c r="M31" i="70"/>
  <c r="M31" i="77" s="1"/>
  <c r="M30" i="70"/>
  <c r="M30" i="77" s="1"/>
  <c r="M29" i="70"/>
  <c r="M29" i="77" s="1"/>
  <c r="M28" i="70"/>
  <c r="M28" i="77" s="1"/>
  <c r="M27" i="70"/>
  <c r="M27" i="77" s="1"/>
  <c r="M26" i="70"/>
  <c r="M26" i="77" s="1"/>
  <c r="M25" i="70"/>
  <c r="M25" i="77" s="1"/>
  <c r="M24" i="70"/>
  <c r="M24" i="77" s="1"/>
  <c r="M23" i="70"/>
  <c r="M23" i="77" s="1"/>
  <c r="M22" i="70"/>
  <c r="M22" i="77" s="1"/>
  <c r="M21" i="70"/>
  <c r="M21" i="77" s="1"/>
  <c r="M20" i="70"/>
  <c r="M20" i="77" s="1"/>
  <c r="M19" i="70"/>
  <c r="M19" i="77" s="1"/>
  <c r="M18" i="70"/>
  <c r="M18" i="77" s="1"/>
  <c r="M17" i="70"/>
  <c r="M17" i="77" s="1"/>
  <c r="M16" i="70"/>
  <c r="M16" i="77" s="1"/>
  <c r="M15" i="70"/>
  <c r="M15" i="77" s="1"/>
  <c r="M14" i="70"/>
  <c r="M14" i="77" s="1"/>
  <c r="M13" i="70"/>
  <c r="M13" i="77" s="1"/>
  <c r="M12" i="70"/>
  <c r="M12" i="77" s="1"/>
  <c r="M11" i="70"/>
  <c r="M11" i="77" s="1"/>
  <c r="M10" i="70"/>
  <c r="M10" i="77" s="1"/>
  <c r="M9" i="70"/>
  <c r="M9" i="77" s="1"/>
  <c r="M48" i="72"/>
  <c r="M48" i="70" s="1"/>
  <c r="M48" i="77" s="1"/>
  <c r="L9" i="70"/>
  <c r="L9" i="77" s="1"/>
  <c r="L10" i="70"/>
  <c r="L10" i="77" s="1"/>
  <c r="L11" i="70"/>
  <c r="L11" i="77" s="1"/>
  <c r="L12" i="70"/>
  <c r="L12" i="77" s="1"/>
  <c r="L13" i="70"/>
  <c r="L13" i="77" s="1"/>
  <c r="L14" i="70"/>
  <c r="L14" i="77" s="1"/>
  <c r="L15" i="70"/>
  <c r="L15" i="77" s="1"/>
  <c r="L16" i="70"/>
  <c r="L16" i="77" s="1"/>
  <c r="L17" i="70"/>
  <c r="L17" i="77" s="1"/>
  <c r="L18" i="70"/>
  <c r="L18" i="77" s="1"/>
  <c r="L19" i="70"/>
  <c r="L19" i="77" s="1"/>
  <c r="L20" i="70"/>
  <c r="L20" i="77" s="1"/>
  <c r="L21" i="70"/>
  <c r="L21" i="77" s="1"/>
  <c r="L22" i="70"/>
  <c r="L22" i="77" s="1"/>
  <c r="L23" i="70"/>
  <c r="L23" i="77" s="1"/>
  <c r="L24" i="70"/>
  <c r="L24" i="77" s="1"/>
  <c r="L25" i="70"/>
  <c r="L25" i="77" s="1"/>
  <c r="L26" i="70"/>
  <c r="L26" i="77" s="1"/>
  <c r="L27" i="70"/>
  <c r="L27" i="77" s="1"/>
  <c r="L28" i="70"/>
  <c r="L28" i="77" s="1"/>
  <c r="L29" i="70"/>
  <c r="L29" i="77" s="1"/>
  <c r="L30" i="70"/>
  <c r="L30" i="77" s="1"/>
  <c r="L31" i="70"/>
  <c r="L31" i="77" s="1"/>
  <c r="L32" i="70"/>
  <c r="L32" i="77" s="1"/>
  <c r="L33" i="70"/>
  <c r="L33" i="77" s="1"/>
  <c r="L34" i="70"/>
  <c r="L34" i="77" s="1"/>
  <c r="L35" i="70"/>
  <c r="L35" i="77" s="1"/>
  <c r="L36" i="70"/>
  <c r="L36" i="77" s="1"/>
  <c r="L37" i="70"/>
  <c r="L37" i="77" s="1"/>
  <c r="L38" i="70"/>
  <c r="L38" i="77" s="1"/>
  <c r="L39" i="70"/>
  <c r="L39" i="77" s="1"/>
  <c r="L40" i="70"/>
  <c r="L40" i="77" s="1"/>
  <c r="L41" i="70"/>
  <c r="L41" i="77" s="1"/>
  <c r="L42" i="70"/>
  <c r="L42" i="77" s="1"/>
  <c r="L43" i="70"/>
  <c r="L43" i="77" s="1"/>
  <c r="L44" i="70"/>
  <c r="L44" i="77" s="1"/>
  <c r="L45" i="70"/>
  <c r="L45" i="77" s="1"/>
  <c r="L46" i="70"/>
  <c r="L46" i="77" s="1"/>
  <c r="L47" i="70"/>
  <c r="L47" i="77" s="1"/>
  <c r="L48" i="71"/>
  <c r="L48" i="72"/>
  <c r="L48" i="70" l="1"/>
  <c r="L48" i="77" s="1"/>
  <c r="K48" i="71"/>
  <c r="K47" i="70"/>
  <c r="K47" i="77" s="1"/>
  <c r="K46" i="70"/>
  <c r="K46" i="77" s="1"/>
  <c r="K45" i="70"/>
  <c r="K45" i="77" s="1"/>
  <c r="K44" i="70"/>
  <c r="K44" i="77" s="1"/>
  <c r="K43" i="70"/>
  <c r="K43" i="77" s="1"/>
  <c r="K42" i="70"/>
  <c r="K42" i="77" s="1"/>
  <c r="K41" i="70"/>
  <c r="K41" i="77" s="1"/>
  <c r="K40" i="70"/>
  <c r="K40" i="77" s="1"/>
  <c r="K39" i="70"/>
  <c r="K39" i="77" s="1"/>
  <c r="K38" i="70"/>
  <c r="K38" i="77" s="1"/>
  <c r="K37" i="70"/>
  <c r="K37" i="77" s="1"/>
  <c r="K36" i="70"/>
  <c r="K36" i="77" s="1"/>
  <c r="K35" i="70"/>
  <c r="K35" i="77" s="1"/>
  <c r="K34" i="70"/>
  <c r="K34" i="77" s="1"/>
  <c r="K33" i="70"/>
  <c r="K33" i="77" s="1"/>
  <c r="K32" i="70"/>
  <c r="K32" i="77" s="1"/>
  <c r="K31" i="70"/>
  <c r="K31" i="77" s="1"/>
  <c r="K30" i="70"/>
  <c r="K30" i="77" s="1"/>
  <c r="K29" i="70"/>
  <c r="K29" i="77" s="1"/>
  <c r="K28" i="70"/>
  <c r="K28" i="77" s="1"/>
  <c r="K27" i="70"/>
  <c r="K27" i="77" s="1"/>
  <c r="K26" i="70"/>
  <c r="K26" i="77" s="1"/>
  <c r="K25" i="70"/>
  <c r="K25" i="77" s="1"/>
  <c r="K24" i="70"/>
  <c r="K24" i="77" s="1"/>
  <c r="K23" i="70"/>
  <c r="K23" i="77" s="1"/>
  <c r="K22" i="70"/>
  <c r="K22" i="77" s="1"/>
  <c r="K21" i="70"/>
  <c r="K21" i="77" s="1"/>
  <c r="K20" i="70"/>
  <c r="K20" i="77" s="1"/>
  <c r="K19" i="70"/>
  <c r="K19" i="77" s="1"/>
  <c r="K18" i="70"/>
  <c r="K18" i="77" s="1"/>
  <c r="K17" i="70"/>
  <c r="K17" i="77" s="1"/>
  <c r="K16" i="70"/>
  <c r="K16" i="77" s="1"/>
  <c r="K15" i="70"/>
  <c r="K15" i="77" s="1"/>
  <c r="K14" i="70"/>
  <c r="K14" i="77" s="1"/>
  <c r="K13" i="70"/>
  <c r="K13" i="77" s="1"/>
  <c r="K12" i="70"/>
  <c r="K12" i="77" s="1"/>
  <c r="K11" i="70"/>
  <c r="K11" i="77" s="1"/>
  <c r="K10" i="70"/>
  <c r="K10" i="77" s="1"/>
  <c r="K9" i="70"/>
  <c r="K9" i="77" s="1"/>
  <c r="K48" i="72"/>
  <c r="K48" i="70" s="1"/>
  <c r="K48" i="77" s="1"/>
  <c r="J48" i="72"/>
  <c r="J48" i="71" l="1"/>
  <c r="J48" i="70" s="1"/>
  <c r="J48" i="77" s="1"/>
  <c r="J10" i="70"/>
  <c r="J10" i="77" s="1"/>
  <c r="J12" i="70"/>
  <c r="J12" i="77" s="1"/>
  <c r="J14" i="70"/>
  <c r="J14" i="77" s="1"/>
  <c r="J16" i="70"/>
  <c r="J16" i="77" s="1"/>
  <c r="J18" i="70"/>
  <c r="J18" i="77" s="1"/>
  <c r="J20" i="70"/>
  <c r="J20" i="77" s="1"/>
  <c r="J22" i="70"/>
  <c r="J22" i="77" s="1"/>
  <c r="J24" i="70"/>
  <c r="J24" i="77" s="1"/>
  <c r="J26" i="70"/>
  <c r="J26" i="77" s="1"/>
  <c r="J28" i="70"/>
  <c r="J28" i="77" s="1"/>
  <c r="J30" i="70"/>
  <c r="J30" i="77" s="1"/>
  <c r="J32" i="70"/>
  <c r="J32" i="77" s="1"/>
  <c r="J34" i="70"/>
  <c r="J34" i="77" s="1"/>
  <c r="J36" i="70"/>
  <c r="J36" i="77" s="1"/>
  <c r="J38" i="70"/>
  <c r="J38" i="77" s="1"/>
  <c r="J40" i="70"/>
  <c r="J40" i="77" s="1"/>
  <c r="J42" i="70"/>
  <c r="J42" i="77" s="1"/>
  <c r="J44" i="70"/>
  <c r="J44" i="77" s="1"/>
  <c r="J46" i="70"/>
  <c r="J46" i="77" s="1"/>
  <c r="J9" i="70"/>
  <c r="J9" i="77" s="1"/>
  <c r="J11" i="70"/>
  <c r="J11" i="77" s="1"/>
  <c r="J13" i="70"/>
  <c r="J13" i="77" s="1"/>
  <c r="J15" i="70"/>
  <c r="J15" i="77" s="1"/>
  <c r="J17" i="70"/>
  <c r="J17" i="77" s="1"/>
  <c r="J19" i="70"/>
  <c r="J19" i="77" s="1"/>
  <c r="J21" i="70"/>
  <c r="J21" i="77" s="1"/>
  <c r="J23" i="70"/>
  <c r="J23" i="77" s="1"/>
  <c r="J25" i="70"/>
  <c r="J25" i="77" s="1"/>
  <c r="J27" i="70"/>
  <c r="J27" i="77" s="1"/>
  <c r="J29" i="70"/>
  <c r="J29" i="77" s="1"/>
  <c r="J31" i="70"/>
  <c r="J31" i="77" s="1"/>
  <c r="J33" i="70"/>
  <c r="J33" i="77" s="1"/>
  <c r="J35" i="70"/>
  <c r="J35" i="77" s="1"/>
  <c r="J37" i="70"/>
  <c r="J37" i="77" s="1"/>
  <c r="J39" i="70"/>
  <c r="J39" i="77" s="1"/>
  <c r="J41" i="70"/>
  <c r="J41" i="77" s="1"/>
  <c r="J43" i="70"/>
  <c r="J43" i="77" s="1"/>
  <c r="J45" i="70"/>
  <c r="J45" i="77" s="1"/>
  <c r="J47" i="70"/>
  <c r="J47" i="77" s="1"/>
  <c r="I48" i="71"/>
  <c r="I47" i="70"/>
  <c r="I47" i="77" s="1"/>
  <c r="I46" i="70"/>
  <c r="I46" i="77" s="1"/>
  <c r="I45" i="70"/>
  <c r="I45" i="77" s="1"/>
  <c r="I44" i="70"/>
  <c r="I44" i="77" s="1"/>
  <c r="I43" i="70"/>
  <c r="I43" i="77" s="1"/>
  <c r="I42" i="70"/>
  <c r="I42" i="77" s="1"/>
  <c r="I41" i="70"/>
  <c r="I41" i="77" s="1"/>
  <c r="I40" i="70"/>
  <c r="I40" i="77" s="1"/>
  <c r="I39" i="70"/>
  <c r="I39" i="77" s="1"/>
  <c r="I38" i="70"/>
  <c r="I38" i="77" s="1"/>
  <c r="I37" i="70"/>
  <c r="I37" i="77" s="1"/>
  <c r="I36" i="70"/>
  <c r="I36" i="77" s="1"/>
  <c r="I35" i="70"/>
  <c r="I35" i="77" s="1"/>
  <c r="I34" i="70"/>
  <c r="I34" i="77" s="1"/>
  <c r="I33" i="70"/>
  <c r="I33" i="77" s="1"/>
  <c r="I32" i="70"/>
  <c r="I32" i="77" s="1"/>
  <c r="I31" i="70"/>
  <c r="I31" i="77" s="1"/>
  <c r="I30" i="70"/>
  <c r="I30" i="77" s="1"/>
  <c r="I29" i="70"/>
  <c r="I29" i="77" s="1"/>
  <c r="I28" i="70"/>
  <c r="I28" i="77" s="1"/>
  <c r="I27" i="70"/>
  <c r="I27" i="77" s="1"/>
  <c r="I26" i="70"/>
  <c r="I26" i="77" s="1"/>
  <c r="I25" i="70"/>
  <c r="I25" i="77" s="1"/>
  <c r="I24" i="70"/>
  <c r="I24" i="77" s="1"/>
  <c r="I23" i="70"/>
  <c r="I23" i="77" s="1"/>
  <c r="I22" i="70"/>
  <c r="I22" i="77" s="1"/>
  <c r="I21" i="70"/>
  <c r="I21" i="77" s="1"/>
  <c r="I20" i="70"/>
  <c r="I20" i="77" s="1"/>
  <c r="I19" i="70"/>
  <c r="I19" i="77" s="1"/>
  <c r="I18" i="70"/>
  <c r="I18" i="77" s="1"/>
  <c r="I17" i="70"/>
  <c r="I17" i="77" s="1"/>
  <c r="I16" i="70"/>
  <c r="I16" i="77" s="1"/>
  <c r="I15" i="70"/>
  <c r="I15" i="77" s="1"/>
  <c r="I14" i="70"/>
  <c r="I14" i="77" s="1"/>
  <c r="I13" i="70"/>
  <c r="I13" i="77" s="1"/>
  <c r="I12" i="70"/>
  <c r="I12" i="77" s="1"/>
  <c r="I11" i="70"/>
  <c r="I11" i="77" s="1"/>
  <c r="I10" i="70"/>
  <c r="I10" i="77" s="1"/>
  <c r="I9" i="70"/>
  <c r="I9" i="77" s="1"/>
  <c r="I48" i="72"/>
  <c r="I48" i="70" s="1"/>
  <c r="I48" i="77" s="1"/>
  <c r="C47" i="63"/>
  <c r="C47" i="87" s="1"/>
  <c r="D46" i="63"/>
  <c r="D46" i="87" s="1"/>
  <c r="D45" i="63"/>
  <c r="D45" i="87" s="1"/>
  <c r="D44" i="63"/>
  <c r="D44" i="87" s="1"/>
  <c r="C44" i="63"/>
  <c r="C44" i="87" s="1"/>
  <c r="D43" i="63"/>
  <c r="D43" i="87" s="1"/>
  <c r="C43" i="63"/>
  <c r="C43" i="87" s="1"/>
  <c r="D41" i="63"/>
  <c r="D41" i="87" s="1"/>
  <c r="C40" i="63"/>
  <c r="C40" i="87" s="1"/>
  <c r="D39" i="63"/>
  <c r="D39" i="87" s="1"/>
  <c r="C38" i="63"/>
  <c r="C38" i="87" s="1"/>
  <c r="C36" i="63"/>
  <c r="C36" i="87" s="1"/>
  <c r="D34" i="63"/>
  <c r="D34" i="87" s="1"/>
  <c r="C34" i="63"/>
  <c r="C34" i="87" s="1"/>
  <c r="D32" i="63"/>
  <c r="D32" i="87" s="1"/>
  <c r="C32" i="63"/>
  <c r="C32" i="87" s="1"/>
  <c r="C31" i="63"/>
  <c r="C31" i="87" s="1"/>
  <c r="D30" i="63"/>
  <c r="D30" i="87" s="1"/>
  <c r="D29" i="63"/>
  <c r="D29" i="87" s="1"/>
  <c r="D28" i="63"/>
  <c r="D28" i="87" s="1"/>
  <c r="C28" i="63"/>
  <c r="C28" i="87" s="1"/>
  <c r="D27" i="63"/>
  <c r="D27" i="87" s="1"/>
  <c r="C27" i="63"/>
  <c r="C27" i="87" s="1"/>
  <c r="D25" i="63"/>
  <c r="D25" i="87" s="1"/>
  <c r="C24" i="63"/>
  <c r="C24" i="87" s="1"/>
  <c r="D23" i="63"/>
  <c r="D23" i="87" s="1"/>
  <c r="C22" i="63"/>
  <c r="C22" i="87" s="1"/>
  <c r="C20" i="63"/>
  <c r="C20" i="87" s="1"/>
  <c r="D18" i="63"/>
  <c r="D18" i="87" s="1"/>
  <c r="C18" i="63"/>
  <c r="C18" i="87" s="1"/>
  <c r="D16" i="63"/>
  <c r="D16" i="87" s="1"/>
  <c r="C16" i="63"/>
  <c r="C16" i="87" s="1"/>
  <c r="C15" i="63"/>
  <c r="C15" i="87" s="1"/>
  <c r="D14" i="63"/>
  <c r="D14" i="87" s="1"/>
  <c r="D13" i="63"/>
  <c r="D13" i="87" s="1"/>
  <c r="C12" i="63"/>
  <c r="C12" i="87" s="1"/>
  <c r="D11" i="63"/>
  <c r="D11" i="87" s="1"/>
  <c r="D10" i="63"/>
  <c r="D10" i="87" s="1"/>
  <c r="D9" i="63"/>
  <c r="D9" i="87" s="1"/>
  <c r="H48" i="71"/>
  <c r="H47" i="70"/>
  <c r="H47" i="77" s="1"/>
  <c r="H46" i="70"/>
  <c r="H46" i="77" s="1"/>
  <c r="H45" i="70"/>
  <c r="H45" i="77" s="1"/>
  <c r="H44" i="70"/>
  <c r="H44" i="77" s="1"/>
  <c r="H43" i="70"/>
  <c r="H43" i="77" s="1"/>
  <c r="H42" i="70"/>
  <c r="H42" i="77" s="1"/>
  <c r="H41" i="70"/>
  <c r="H41" i="77" s="1"/>
  <c r="H40" i="70"/>
  <c r="H40" i="77" s="1"/>
  <c r="H39" i="70"/>
  <c r="H39" i="77" s="1"/>
  <c r="H38" i="70"/>
  <c r="H38" i="77" s="1"/>
  <c r="H37" i="70"/>
  <c r="H37" i="77" s="1"/>
  <c r="H36" i="70"/>
  <c r="H36" i="77" s="1"/>
  <c r="H35" i="70"/>
  <c r="H35" i="77" s="1"/>
  <c r="H34" i="70"/>
  <c r="H34" i="77" s="1"/>
  <c r="H33" i="70"/>
  <c r="H33" i="77" s="1"/>
  <c r="H32" i="70"/>
  <c r="H32" i="77" s="1"/>
  <c r="H31" i="70"/>
  <c r="H31" i="77" s="1"/>
  <c r="H30" i="70"/>
  <c r="H30" i="77" s="1"/>
  <c r="H29" i="70"/>
  <c r="H29" i="77" s="1"/>
  <c r="H28" i="70"/>
  <c r="H28" i="77" s="1"/>
  <c r="H27" i="70"/>
  <c r="H27" i="77" s="1"/>
  <c r="H26" i="70"/>
  <c r="H26" i="77" s="1"/>
  <c r="H25" i="70"/>
  <c r="H25" i="77" s="1"/>
  <c r="H24" i="70"/>
  <c r="H24" i="77" s="1"/>
  <c r="H23" i="70"/>
  <c r="H23" i="77" s="1"/>
  <c r="H22" i="70"/>
  <c r="H22" i="77" s="1"/>
  <c r="H21" i="70"/>
  <c r="H21" i="77" s="1"/>
  <c r="H20" i="70"/>
  <c r="H20" i="77" s="1"/>
  <c r="H19" i="70"/>
  <c r="H19" i="77" s="1"/>
  <c r="H18" i="70"/>
  <c r="H18" i="77" s="1"/>
  <c r="H17" i="70"/>
  <c r="H17" i="77" s="1"/>
  <c r="H16" i="70"/>
  <c r="H16" i="77" s="1"/>
  <c r="H15" i="70"/>
  <c r="H15" i="77" s="1"/>
  <c r="H14" i="70"/>
  <c r="H14" i="77" s="1"/>
  <c r="H13" i="70"/>
  <c r="H13" i="77" s="1"/>
  <c r="H12" i="70"/>
  <c r="H12" i="77" s="1"/>
  <c r="H11" i="70"/>
  <c r="H11" i="77" s="1"/>
  <c r="H10" i="70"/>
  <c r="H10" i="77" s="1"/>
  <c r="H9" i="70"/>
  <c r="H9" i="77" s="1"/>
  <c r="H48" i="72"/>
  <c r="H48" i="70" s="1"/>
  <c r="H48" i="77" s="1"/>
  <c r="D42" i="63"/>
  <c r="D42" i="87" s="1"/>
  <c r="D40" i="63"/>
  <c r="D40" i="87" s="1"/>
  <c r="D38" i="63"/>
  <c r="D38" i="87" s="1"/>
  <c r="D36" i="63"/>
  <c r="D36" i="87" s="1"/>
  <c r="C35" i="63"/>
  <c r="C35" i="87" s="1"/>
  <c r="D26" i="63"/>
  <c r="D26" i="87" s="1"/>
  <c r="D24" i="63"/>
  <c r="D24" i="87" s="1"/>
  <c r="D22" i="63"/>
  <c r="D22" i="87" s="1"/>
  <c r="D20" i="63"/>
  <c r="D20" i="87" s="1"/>
  <c r="C19" i="63"/>
  <c r="C19" i="87" s="1"/>
  <c r="D12" i="63"/>
  <c r="D12" i="87" s="1"/>
  <c r="C11" i="63"/>
  <c r="C11" i="87" s="1"/>
  <c r="G48" i="71"/>
  <c r="G47" i="70"/>
  <c r="G47" i="77" s="1"/>
  <c r="G46" i="70"/>
  <c r="G46" i="77" s="1"/>
  <c r="G45" i="70"/>
  <c r="G45" i="77" s="1"/>
  <c r="G44" i="70"/>
  <c r="G44" i="77" s="1"/>
  <c r="G43" i="70"/>
  <c r="G43" i="77" s="1"/>
  <c r="G42" i="70"/>
  <c r="G42" i="77" s="1"/>
  <c r="G41" i="70"/>
  <c r="G41" i="77" s="1"/>
  <c r="G40" i="70"/>
  <c r="G40" i="77" s="1"/>
  <c r="G39" i="70"/>
  <c r="G39" i="77" s="1"/>
  <c r="G38" i="70"/>
  <c r="G38" i="77" s="1"/>
  <c r="G37" i="70"/>
  <c r="G37" i="77" s="1"/>
  <c r="G36" i="70"/>
  <c r="G36" i="77" s="1"/>
  <c r="G35" i="70"/>
  <c r="G35" i="77" s="1"/>
  <c r="G34" i="70"/>
  <c r="G34" i="77" s="1"/>
  <c r="G33" i="70"/>
  <c r="G33" i="77" s="1"/>
  <c r="G32" i="70"/>
  <c r="G32" i="77" s="1"/>
  <c r="G31" i="70"/>
  <c r="G31" i="77" s="1"/>
  <c r="G30" i="70"/>
  <c r="G30" i="77" s="1"/>
  <c r="G29" i="70"/>
  <c r="G29" i="77" s="1"/>
  <c r="G28" i="70"/>
  <c r="G28" i="77" s="1"/>
  <c r="G27" i="70"/>
  <c r="G27" i="77" s="1"/>
  <c r="G26" i="70"/>
  <c r="G26" i="77" s="1"/>
  <c r="G25" i="70"/>
  <c r="G25" i="77" s="1"/>
  <c r="G24" i="70"/>
  <c r="G24" i="77" s="1"/>
  <c r="G23" i="70"/>
  <c r="G23" i="77" s="1"/>
  <c r="G22" i="70"/>
  <c r="G22" i="77" s="1"/>
  <c r="G21" i="70"/>
  <c r="G21" i="77" s="1"/>
  <c r="G20" i="70"/>
  <c r="G20" i="77" s="1"/>
  <c r="G19" i="70"/>
  <c r="G19" i="77" s="1"/>
  <c r="G18" i="70"/>
  <c r="G18" i="77" s="1"/>
  <c r="G17" i="70"/>
  <c r="G17" i="77" s="1"/>
  <c r="G16" i="70"/>
  <c r="G16" i="77" s="1"/>
  <c r="G15" i="70"/>
  <c r="G15" i="77" s="1"/>
  <c r="G14" i="70"/>
  <c r="G14" i="77" s="1"/>
  <c r="G13" i="70"/>
  <c r="G13" i="77" s="1"/>
  <c r="G12" i="70"/>
  <c r="G12" i="77" s="1"/>
  <c r="G11" i="70"/>
  <c r="G11" i="77" s="1"/>
  <c r="G10" i="70"/>
  <c r="G10" i="77" s="1"/>
  <c r="G9" i="70"/>
  <c r="G9" i="77" s="1"/>
  <c r="G48" i="72"/>
  <c r="G48" i="70" s="1"/>
  <c r="G48" i="77" s="1"/>
  <c r="F48" i="71"/>
  <c r="F47" i="70"/>
  <c r="F47" i="77" s="1"/>
  <c r="F46" i="70"/>
  <c r="F46" i="77" s="1"/>
  <c r="F45" i="70"/>
  <c r="F45" i="77" s="1"/>
  <c r="F44" i="70"/>
  <c r="F44" i="77" s="1"/>
  <c r="F43" i="70"/>
  <c r="F43" i="77" s="1"/>
  <c r="F42" i="70"/>
  <c r="F42" i="77" s="1"/>
  <c r="F41" i="70"/>
  <c r="F41" i="77" s="1"/>
  <c r="F40" i="70"/>
  <c r="F40" i="77" s="1"/>
  <c r="F39" i="70"/>
  <c r="F39" i="77" s="1"/>
  <c r="F38" i="70"/>
  <c r="F38" i="77" s="1"/>
  <c r="F37" i="70"/>
  <c r="F37" i="77" s="1"/>
  <c r="F36" i="70"/>
  <c r="F36" i="77" s="1"/>
  <c r="F35" i="70"/>
  <c r="F35" i="77" s="1"/>
  <c r="F34" i="70"/>
  <c r="F34" i="77" s="1"/>
  <c r="F33" i="70"/>
  <c r="F33" i="77" s="1"/>
  <c r="F32" i="70"/>
  <c r="F32" i="77" s="1"/>
  <c r="F31" i="70"/>
  <c r="F31" i="77" s="1"/>
  <c r="F30" i="70"/>
  <c r="F30" i="77" s="1"/>
  <c r="F29" i="70"/>
  <c r="F29" i="77" s="1"/>
  <c r="F28" i="70"/>
  <c r="F28" i="77" s="1"/>
  <c r="F27" i="70"/>
  <c r="F27" i="77" s="1"/>
  <c r="F26" i="70"/>
  <c r="F26" i="77" s="1"/>
  <c r="F25" i="70"/>
  <c r="F25" i="77" s="1"/>
  <c r="F24" i="70"/>
  <c r="F24" i="77" s="1"/>
  <c r="F23" i="70"/>
  <c r="F23" i="77" s="1"/>
  <c r="F22" i="70"/>
  <c r="F22" i="77" s="1"/>
  <c r="F21" i="70"/>
  <c r="F21" i="77" s="1"/>
  <c r="F20" i="70"/>
  <c r="F20" i="77" s="1"/>
  <c r="F19" i="70"/>
  <c r="F19" i="77" s="1"/>
  <c r="F18" i="70"/>
  <c r="F18" i="77" s="1"/>
  <c r="F17" i="70"/>
  <c r="F17" i="77" s="1"/>
  <c r="F16" i="70"/>
  <c r="F16" i="77" s="1"/>
  <c r="F15" i="70"/>
  <c r="F15" i="77" s="1"/>
  <c r="F14" i="70"/>
  <c r="F14" i="77" s="1"/>
  <c r="F13" i="70"/>
  <c r="F13" i="77" s="1"/>
  <c r="F12" i="70"/>
  <c r="F12" i="77" s="1"/>
  <c r="F11" i="70"/>
  <c r="F11" i="77" s="1"/>
  <c r="F10" i="70"/>
  <c r="F10" i="77" s="1"/>
  <c r="F9" i="70"/>
  <c r="F9" i="77" s="1"/>
  <c r="F48" i="72"/>
  <c r="F48" i="70" s="1"/>
  <c r="F48" i="77" s="1"/>
  <c r="E48" i="71"/>
  <c r="E47" i="70"/>
  <c r="E47" i="77" s="1"/>
  <c r="E46" i="70"/>
  <c r="E46" i="77" s="1"/>
  <c r="E45" i="70"/>
  <c r="E45" i="77" s="1"/>
  <c r="E44" i="70"/>
  <c r="E44" i="77" s="1"/>
  <c r="E43" i="70"/>
  <c r="E43" i="77" s="1"/>
  <c r="E42" i="70"/>
  <c r="E42" i="77" s="1"/>
  <c r="E41" i="70"/>
  <c r="E41" i="77" s="1"/>
  <c r="E40" i="70"/>
  <c r="E40" i="77" s="1"/>
  <c r="E39" i="70"/>
  <c r="E39" i="77" s="1"/>
  <c r="E38" i="70"/>
  <c r="E38" i="77" s="1"/>
  <c r="E37" i="70"/>
  <c r="E37" i="77" s="1"/>
  <c r="E36" i="70"/>
  <c r="E36" i="77" s="1"/>
  <c r="E35" i="70"/>
  <c r="E35" i="77" s="1"/>
  <c r="E34" i="70"/>
  <c r="E34" i="77" s="1"/>
  <c r="E33" i="70"/>
  <c r="E33" i="77" s="1"/>
  <c r="E32" i="70"/>
  <c r="E32" i="77" s="1"/>
  <c r="E31" i="70"/>
  <c r="E31" i="77" s="1"/>
  <c r="E30" i="70"/>
  <c r="E30" i="77" s="1"/>
  <c r="E29" i="70"/>
  <c r="E29" i="77" s="1"/>
  <c r="E28" i="70"/>
  <c r="E28" i="77" s="1"/>
  <c r="E27" i="70"/>
  <c r="E27" i="77" s="1"/>
  <c r="E26" i="70"/>
  <c r="E26" i="77" s="1"/>
  <c r="E25" i="70"/>
  <c r="E25" i="77" s="1"/>
  <c r="E24" i="70"/>
  <c r="E24" i="77" s="1"/>
  <c r="E23" i="70"/>
  <c r="E23" i="77" s="1"/>
  <c r="E22" i="70"/>
  <c r="E22" i="77" s="1"/>
  <c r="E21" i="70"/>
  <c r="E21" i="77" s="1"/>
  <c r="E20" i="70"/>
  <c r="E20" i="77" s="1"/>
  <c r="E19" i="70"/>
  <c r="E19" i="77" s="1"/>
  <c r="E18" i="70"/>
  <c r="E18" i="77" s="1"/>
  <c r="E17" i="70"/>
  <c r="E17" i="77" s="1"/>
  <c r="E16" i="70"/>
  <c r="E16" i="77" s="1"/>
  <c r="E15" i="70"/>
  <c r="E15" i="77" s="1"/>
  <c r="E14" i="70"/>
  <c r="E14" i="77" s="1"/>
  <c r="E13" i="70"/>
  <c r="E13" i="77" s="1"/>
  <c r="E12" i="70"/>
  <c r="E12" i="77" s="1"/>
  <c r="E11" i="70"/>
  <c r="E11" i="77" s="1"/>
  <c r="E10" i="70"/>
  <c r="E10" i="77" s="1"/>
  <c r="E9" i="70"/>
  <c r="E9" i="77" s="1"/>
  <c r="E48" i="72"/>
  <c r="E48" i="70" s="1"/>
  <c r="E48" i="77" s="1"/>
  <c r="D47" i="63"/>
  <c r="D47" i="87" s="1"/>
  <c r="C46" i="63"/>
  <c r="C46" i="87" s="1"/>
  <c r="C42" i="63"/>
  <c r="C42" i="87" s="1"/>
  <c r="C39" i="63"/>
  <c r="C39" i="87" s="1"/>
  <c r="D37" i="63"/>
  <c r="D37" i="87" s="1"/>
  <c r="D35" i="63"/>
  <c r="D35" i="87" s="1"/>
  <c r="D33" i="63"/>
  <c r="D33" i="87" s="1"/>
  <c r="D31" i="63"/>
  <c r="D31" i="87" s="1"/>
  <c r="C30" i="63"/>
  <c r="C30" i="87" s="1"/>
  <c r="C26" i="63"/>
  <c r="C26" i="87" s="1"/>
  <c r="C23" i="63"/>
  <c r="C23" i="87" s="1"/>
  <c r="D21" i="63"/>
  <c r="D21" i="87" s="1"/>
  <c r="D19" i="63"/>
  <c r="D19" i="87" s="1"/>
  <c r="D17" i="63"/>
  <c r="D17" i="87" s="1"/>
  <c r="D15" i="63"/>
  <c r="D15" i="87" s="1"/>
  <c r="C14" i="63"/>
  <c r="C14" i="87" s="1"/>
  <c r="C10" i="63"/>
  <c r="C10" i="87" s="1"/>
  <c r="D47" i="70"/>
  <c r="D47" i="77" s="1"/>
  <c r="C47" i="70"/>
  <c r="C47" i="77" s="1"/>
  <c r="D46" i="70"/>
  <c r="D46" i="77" s="1"/>
  <c r="C46" i="70"/>
  <c r="C46" i="77" s="1"/>
  <c r="D45" i="70"/>
  <c r="D45" i="77" s="1"/>
  <c r="C45" i="70"/>
  <c r="C45" i="77" s="1"/>
  <c r="D44" i="70"/>
  <c r="D44" i="77" s="1"/>
  <c r="C44" i="70"/>
  <c r="C44" i="77" s="1"/>
  <c r="D43" i="70"/>
  <c r="D43" i="77" s="1"/>
  <c r="C43" i="70"/>
  <c r="C43" i="77" s="1"/>
  <c r="D42" i="70"/>
  <c r="D42" i="77" s="1"/>
  <c r="C42" i="70"/>
  <c r="C42" i="77" s="1"/>
  <c r="D41" i="70"/>
  <c r="D41" i="77" s="1"/>
  <c r="C41" i="70"/>
  <c r="C41" i="77" s="1"/>
  <c r="D40" i="70"/>
  <c r="D40" i="77" s="1"/>
  <c r="C40" i="70"/>
  <c r="C40" i="77" s="1"/>
  <c r="D39" i="70"/>
  <c r="D39" i="77" s="1"/>
  <c r="C39" i="70"/>
  <c r="C39" i="77" s="1"/>
  <c r="D38" i="70"/>
  <c r="D38" i="77" s="1"/>
  <c r="C38" i="70"/>
  <c r="C38" i="77" s="1"/>
  <c r="D37" i="70"/>
  <c r="D37" i="77" s="1"/>
  <c r="C37" i="70"/>
  <c r="C37" i="77" s="1"/>
  <c r="D36" i="70"/>
  <c r="D36" i="77" s="1"/>
  <c r="C36" i="70"/>
  <c r="C36" i="77" s="1"/>
  <c r="D35" i="70"/>
  <c r="D35" i="77" s="1"/>
  <c r="C35" i="70"/>
  <c r="C35" i="77" s="1"/>
  <c r="D34" i="70"/>
  <c r="D34" i="77" s="1"/>
  <c r="C34" i="70"/>
  <c r="C34" i="77" s="1"/>
  <c r="D33" i="70"/>
  <c r="D33" i="77" s="1"/>
  <c r="C33" i="70"/>
  <c r="C33" i="77" s="1"/>
  <c r="D32" i="70"/>
  <c r="D32" i="77" s="1"/>
  <c r="C32" i="70"/>
  <c r="C32" i="77" s="1"/>
  <c r="D31" i="70"/>
  <c r="D31" i="77" s="1"/>
  <c r="C31" i="70"/>
  <c r="C31" i="77" s="1"/>
  <c r="D30" i="70"/>
  <c r="D30" i="77" s="1"/>
  <c r="D29" i="70"/>
  <c r="D29" i="77" s="1"/>
  <c r="C29" i="70"/>
  <c r="C29" i="77" s="1"/>
  <c r="D28" i="70"/>
  <c r="D28" i="77" s="1"/>
  <c r="C28" i="70"/>
  <c r="C28" i="77" s="1"/>
  <c r="D27" i="70"/>
  <c r="D27" i="77" s="1"/>
  <c r="C27" i="70"/>
  <c r="C27" i="77" s="1"/>
  <c r="D26" i="70"/>
  <c r="D26" i="77" s="1"/>
  <c r="C26" i="70"/>
  <c r="C26" i="77" s="1"/>
  <c r="D25" i="70"/>
  <c r="D25" i="77" s="1"/>
  <c r="C25" i="70"/>
  <c r="C25" i="77" s="1"/>
  <c r="D24" i="70"/>
  <c r="D24" i="77" s="1"/>
  <c r="C24" i="70"/>
  <c r="C24" i="77" s="1"/>
  <c r="D23" i="70"/>
  <c r="D23" i="77" s="1"/>
  <c r="C23" i="70"/>
  <c r="C23" i="77" s="1"/>
  <c r="D22" i="70"/>
  <c r="D22" i="77" s="1"/>
  <c r="C22" i="70"/>
  <c r="C22" i="77" s="1"/>
  <c r="D21" i="70"/>
  <c r="D21" i="77" s="1"/>
  <c r="C21" i="70"/>
  <c r="C21" i="77" s="1"/>
  <c r="D20" i="70"/>
  <c r="D20" i="77" s="1"/>
  <c r="C20" i="70"/>
  <c r="C20" i="77" s="1"/>
  <c r="D19" i="70"/>
  <c r="D19" i="77" s="1"/>
  <c r="C19" i="70"/>
  <c r="C19" i="77" s="1"/>
  <c r="D18" i="70"/>
  <c r="D18" i="77" s="1"/>
  <c r="C18" i="70"/>
  <c r="C18" i="77" s="1"/>
  <c r="D17" i="70"/>
  <c r="D17" i="77" s="1"/>
  <c r="C17" i="70"/>
  <c r="C17" i="77" s="1"/>
  <c r="D16" i="70"/>
  <c r="D16" i="77" s="1"/>
  <c r="C16" i="70"/>
  <c r="C16" i="77" s="1"/>
  <c r="D15" i="70"/>
  <c r="D15" i="77" s="1"/>
  <c r="C15" i="70"/>
  <c r="C15" i="77" s="1"/>
  <c r="D14" i="70"/>
  <c r="D14" i="77" s="1"/>
  <c r="C14" i="70"/>
  <c r="C14" i="77" s="1"/>
  <c r="D13" i="70"/>
  <c r="D13" i="77" s="1"/>
  <c r="C13" i="70"/>
  <c r="C13" i="77" s="1"/>
  <c r="D12" i="70"/>
  <c r="D12" i="77" s="1"/>
  <c r="C12" i="70"/>
  <c r="C12" i="77" s="1"/>
  <c r="D11" i="70"/>
  <c r="D11" i="77" s="1"/>
  <c r="C11" i="70"/>
  <c r="C11" i="77" s="1"/>
  <c r="D10" i="70"/>
  <c r="D10" i="77" s="1"/>
  <c r="C10" i="70"/>
  <c r="C10" i="77" s="1"/>
  <c r="D9" i="70"/>
  <c r="D9" i="77" s="1"/>
  <c r="D48" i="71"/>
  <c r="D48" i="72"/>
  <c r="C48" i="72"/>
  <c r="N47" i="65"/>
  <c r="M47" i="65"/>
  <c r="L47" i="65"/>
  <c r="K47" i="65"/>
  <c r="J47" i="65"/>
  <c r="I47" i="65"/>
  <c r="H47" i="65"/>
  <c r="G47" i="65"/>
  <c r="F47" i="65"/>
  <c r="E47" i="65"/>
  <c r="D47" i="65"/>
  <c r="C47" i="65"/>
  <c r="N46" i="65"/>
  <c r="M46" i="65"/>
  <c r="L46" i="65"/>
  <c r="K46" i="65"/>
  <c r="J46" i="65"/>
  <c r="I46" i="65"/>
  <c r="H46" i="65"/>
  <c r="G46" i="65"/>
  <c r="F46" i="65"/>
  <c r="E46" i="65"/>
  <c r="D46" i="65"/>
  <c r="C46" i="65"/>
  <c r="N45" i="65"/>
  <c r="M45" i="65"/>
  <c r="L45" i="65"/>
  <c r="K45" i="65"/>
  <c r="J45" i="65"/>
  <c r="I45" i="65"/>
  <c r="H45" i="65"/>
  <c r="G45" i="65"/>
  <c r="F45" i="65"/>
  <c r="E45" i="65"/>
  <c r="D45" i="65"/>
  <c r="C45" i="65"/>
  <c r="N44" i="65"/>
  <c r="M44" i="65"/>
  <c r="L44" i="65"/>
  <c r="K44" i="65"/>
  <c r="J44" i="65"/>
  <c r="I44" i="65"/>
  <c r="H44" i="65"/>
  <c r="G44" i="65"/>
  <c r="F44" i="65"/>
  <c r="E44" i="65"/>
  <c r="D44" i="65"/>
  <c r="C44" i="65"/>
  <c r="N43" i="65"/>
  <c r="M43" i="65"/>
  <c r="L43" i="65"/>
  <c r="K43" i="65"/>
  <c r="J43" i="65"/>
  <c r="I43" i="65"/>
  <c r="H43" i="65"/>
  <c r="G43" i="65"/>
  <c r="F43" i="65"/>
  <c r="E43" i="65"/>
  <c r="D43" i="65"/>
  <c r="C43" i="65"/>
  <c r="N42" i="65"/>
  <c r="M42" i="65"/>
  <c r="L42" i="65"/>
  <c r="K42" i="65"/>
  <c r="J42" i="65"/>
  <c r="I42" i="65"/>
  <c r="H42" i="65"/>
  <c r="G42" i="65"/>
  <c r="F42" i="65"/>
  <c r="E42" i="65"/>
  <c r="D42" i="65"/>
  <c r="C42" i="65"/>
  <c r="N41" i="65"/>
  <c r="M41" i="65"/>
  <c r="L41" i="65"/>
  <c r="K41" i="65"/>
  <c r="J41" i="65"/>
  <c r="I41" i="65"/>
  <c r="H41" i="65"/>
  <c r="G41" i="65"/>
  <c r="F41" i="65"/>
  <c r="E41" i="65"/>
  <c r="D41" i="65"/>
  <c r="C41" i="65"/>
  <c r="N40" i="65"/>
  <c r="M40" i="65"/>
  <c r="L40" i="65"/>
  <c r="K40" i="65"/>
  <c r="J40" i="65"/>
  <c r="I40" i="65"/>
  <c r="H40" i="65"/>
  <c r="G40" i="65"/>
  <c r="F40" i="65"/>
  <c r="E40" i="65"/>
  <c r="D40" i="65"/>
  <c r="C40" i="65"/>
  <c r="N39" i="65"/>
  <c r="M39" i="65"/>
  <c r="L39" i="65"/>
  <c r="K39" i="65"/>
  <c r="J39" i="65"/>
  <c r="I39" i="65"/>
  <c r="H39" i="65"/>
  <c r="G39" i="65"/>
  <c r="F39" i="65"/>
  <c r="E39" i="65"/>
  <c r="D39" i="65"/>
  <c r="C39" i="65"/>
  <c r="N38" i="65"/>
  <c r="M38" i="65"/>
  <c r="L38" i="65"/>
  <c r="K38" i="65"/>
  <c r="J38" i="65"/>
  <c r="I38" i="65"/>
  <c r="H38" i="65"/>
  <c r="G38" i="65"/>
  <c r="F38" i="65"/>
  <c r="E38" i="65"/>
  <c r="D38" i="65"/>
  <c r="C38" i="65"/>
  <c r="N37" i="65"/>
  <c r="M37" i="65"/>
  <c r="L37" i="65"/>
  <c r="K37" i="65"/>
  <c r="J37" i="65"/>
  <c r="I37" i="65"/>
  <c r="H37" i="65"/>
  <c r="G37" i="65"/>
  <c r="F37" i="65"/>
  <c r="E37" i="65"/>
  <c r="D37" i="65"/>
  <c r="C37" i="65"/>
  <c r="N36" i="65"/>
  <c r="M36" i="65"/>
  <c r="L36" i="65"/>
  <c r="K36" i="65"/>
  <c r="J36" i="65"/>
  <c r="I36" i="65"/>
  <c r="H36" i="65"/>
  <c r="G36" i="65"/>
  <c r="F36" i="65"/>
  <c r="E36" i="65"/>
  <c r="D36" i="65"/>
  <c r="C36" i="65"/>
  <c r="N35" i="65"/>
  <c r="M35" i="65"/>
  <c r="L35" i="65"/>
  <c r="K35" i="65"/>
  <c r="J35" i="65"/>
  <c r="I35" i="65"/>
  <c r="H35" i="65"/>
  <c r="G35" i="65"/>
  <c r="F35" i="65"/>
  <c r="E35" i="65"/>
  <c r="D35" i="65"/>
  <c r="C35" i="65"/>
  <c r="N34" i="65"/>
  <c r="M34" i="65"/>
  <c r="L34" i="65"/>
  <c r="K34" i="65"/>
  <c r="J34" i="65"/>
  <c r="I34" i="65"/>
  <c r="H34" i="65"/>
  <c r="G34" i="65"/>
  <c r="F34" i="65"/>
  <c r="E34" i="65"/>
  <c r="D34" i="65"/>
  <c r="C34" i="65"/>
  <c r="N33" i="65"/>
  <c r="M33" i="65"/>
  <c r="L33" i="65"/>
  <c r="K33" i="65"/>
  <c r="J33" i="65"/>
  <c r="I33" i="65"/>
  <c r="H33" i="65"/>
  <c r="G33" i="65"/>
  <c r="F33" i="65"/>
  <c r="E33" i="65"/>
  <c r="D33" i="65"/>
  <c r="C33" i="65"/>
  <c r="N32" i="65"/>
  <c r="M32" i="65"/>
  <c r="L32" i="65"/>
  <c r="K32" i="65"/>
  <c r="J32" i="65"/>
  <c r="I32" i="65"/>
  <c r="H32" i="65"/>
  <c r="G32" i="65"/>
  <c r="F32" i="65"/>
  <c r="E32" i="65"/>
  <c r="D32" i="65"/>
  <c r="C32" i="65"/>
  <c r="N31" i="65"/>
  <c r="M31" i="65"/>
  <c r="L31" i="65"/>
  <c r="K31" i="65"/>
  <c r="J31" i="65"/>
  <c r="I31" i="65"/>
  <c r="H31" i="65"/>
  <c r="G31" i="65"/>
  <c r="F31" i="65"/>
  <c r="E31" i="65"/>
  <c r="D31" i="65"/>
  <c r="C31" i="65"/>
  <c r="N30" i="65"/>
  <c r="M30" i="65"/>
  <c r="L30" i="65"/>
  <c r="K30" i="65"/>
  <c r="J30" i="65"/>
  <c r="I30" i="65"/>
  <c r="H30" i="65"/>
  <c r="G30" i="65"/>
  <c r="F30" i="65"/>
  <c r="E30" i="65"/>
  <c r="D30" i="65"/>
  <c r="C30" i="65"/>
  <c r="N29" i="65"/>
  <c r="M29" i="65"/>
  <c r="L29" i="65"/>
  <c r="K29" i="65"/>
  <c r="J29" i="65"/>
  <c r="I29" i="65"/>
  <c r="H29" i="65"/>
  <c r="G29" i="65"/>
  <c r="F29" i="65"/>
  <c r="E29" i="65"/>
  <c r="D29" i="65"/>
  <c r="C29" i="65"/>
  <c r="N28" i="65"/>
  <c r="M28" i="65"/>
  <c r="L28" i="65"/>
  <c r="K28" i="65"/>
  <c r="J28" i="65"/>
  <c r="I28" i="65"/>
  <c r="H28" i="65"/>
  <c r="G28" i="65"/>
  <c r="F28" i="65"/>
  <c r="E28" i="65"/>
  <c r="D28" i="65"/>
  <c r="C28" i="65"/>
  <c r="N27" i="65"/>
  <c r="M27" i="65"/>
  <c r="L27" i="65"/>
  <c r="K27" i="65"/>
  <c r="J27" i="65"/>
  <c r="I27" i="65"/>
  <c r="H27" i="65"/>
  <c r="G27" i="65"/>
  <c r="F27" i="65"/>
  <c r="E27" i="65"/>
  <c r="D27" i="65"/>
  <c r="C27" i="65"/>
  <c r="N26" i="65"/>
  <c r="M26" i="65"/>
  <c r="L26" i="65"/>
  <c r="K26" i="65"/>
  <c r="J26" i="65"/>
  <c r="I26" i="65"/>
  <c r="H26" i="65"/>
  <c r="G26" i="65"/>
  <c r="F26" i="65"/>
  <c r="E26" i="65"/>
  <c r="D26" i="65"/>
  <c r="C26" i="65"/>
  <c r="N25" i="65"/>
  <c r="M25" i="65"/>
  <c r="L25" i="65"/>
  <c r="K25" i="65"/>
  <c r="J25" i="65"/>
  <c r="I25" i="65"/>
  <c r="H25" i="65"/>
  <c r="G25" i="65"/>
  <c r="F25" i="65"/>
  <c r="E25" i="65"/>
  <c r="D25" i="65"/>
  <c r="C25" i="65"/>
  <c r="N24" i="65"/>
  <c r="M24" i="65"/>
  <c r="L24" i="65"/>
  <c r="K24" i="65"/>
  <c r="J24" i="65"/>
  <c r="I24" i="65"/>
  <c r="H24" i="65"/>
  <c r="G24" i="65"/>
  <c r="F24" i="65"/>
  <c r="E24" i="65"/>
  <c r="D24" i="65"/>
  <c r="C24" i="65"/>
  <c r="N23" i="65"/>
  <c r="M23" i="65"/>
  <c r="L23" i="65"/>
  <c r="K23" i="65"/>
  <c r="J23" i="65"/>
  <c r="I23" i="65"/>
  <c r="H23" i="65"/>
  <c r="G23" i="65"/>
  <c r="F23" i="65"/>
  <c r="E23" i="65"/>
  <c r="D23" i="65"/>
  <c r="C23" i="65"/>
  <c r="N22" i="65"/>
  <c r="M22" i="65"/>
  <c r="L22" i="65"/>
  <c r="K22" i="65"/>
  <c r="J22" i="65"/>
  <c r="I22" i="65"/>
  <c r="H22" i="65"/>
  <c r="G22" i="65"/>
  <c r="F22" i="65"/>
  <c r="E22" i="65"/>
  <c r="D22" i="65"/>
  <c r="C22" i="65"/>
  <c r="N21" i="65"/>
  <c r="M21" i="65"/>
  <c r="L21" i="65"/>
  <c r="K21" i="65"/>
  <c r="J21" i="65"/>
  <c r="I21" i="65"/>
  <c r="H21" i="65"/>
  <c r="G21" i="65"/>
  <c r="F21" i="65"/>
  <c r="E21" i="65"/>
  <c r="D21" i="65"/>
  <c r="C21" i="65"/>
  <c r="N20" i="65"/>
  <c r="M20" i="65"/>
  <c r="L20" i="65"/>
  <c r="K20" i="65"/>
  <c r="J20" i="65"/>
  <c r="I20" i="65"/>
  <c r="H20" i="65"/>
  <c r="G20" i="65"/>
  <c r="F20" i="65"/>
  <c r="E20" i="65"/>
  <c r="D20" i="65"/>
  <c r="C20" i="65"/>
  <c r="N19" i="65"/>
  <c r="M19" i="65"/>
  <c r="L19" i="65"/>
  <c r="K19" i="65"/>
  <c r="J19" i="65"/>
  <c r="I19" i="65"/>
  <c r="H19" i="65"/>
  <c r="G19" i="65"/>
  <c r="F19" i="65"/>
  <c r="E19" i="65"/>
  <c r="D19" i="65"/>
  <c r="C19" i="65"/>
  <c r="N18" i="65"/>
  <c r="M18" i="65"/>
  <c r="L18" i="65"/>
  <c r="K18" i="65"/>
  <c r="J18" i="65"/>
  <c r="I18" i="65"/>
  <c r="H18" i="65"/>
  <c r="G18" i="65"/>
  <c r="F18" i="65"/>
  <c r="E18" i="65"/>
  <c r="D18" i="65"/>
  <c r="C18" i="65"/>
  <c r="N17" i="65"/>
  <c r="M17" i="65"/>
  <c r="L17" i="65"/>
  <c r="K17" i="65"/>
  <c r="J17" i="65"/>
  <c r="I17" i="65"/>
  <c r="H17" i="65"/>
  <c r="G17" i="65"/>
  <c r="F17" i="65"/>
  <c r="E17" i="65"/>
  <c r="D17" i="65"/>
  <c r="C17" i="65"/>
  <c r="N16" i="65"/>
  <c r="M16" i="65"/>
  <c r="L16" i="65"/>
  <c r="K16" i="65"/>
  <c r="J16" i="65"/>
  <c r="I16" i="65"/>
  <c r="H16" i="65"/>
  <c r="G16" i="65"/>
  <c r="F16" i="65"/>
  <c r="E16" i="65"/>
  <c r="D16" i="65"/>
  <c r="C16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N14" i="65"/>
  <c r="M14" i="65"/>
  <c r="L14" i="65"/>
  <c r="K14" i="65"/>
  <c r="J14" i="65"/>
  <c r="I14" i="65"/>
  <c r="H14" i="65"/>
  <c r="G14" i="65"/>
  <c r="F14" i="65"/>
  <c r="E14" i="65"/>
  <c r="D14" i="65"/>
  <c r="C14" i="65"/>
  <c r="N13" i="65"/>
  <c r="M13" i="65"/>
  <c r="L13" i="65"/>
  <c r="K13" i="65"/>
  <c r="J13" i="65"/>
  <c r="I13" i="65"/>
  <c r="H13" i="65"/>
  <c r="G13" i="65"/>
  <c r="F13" i="65"/>
  <c r="E13" i="65"/>
  <c r="D13" i="65"/>
  <c r="C13" i="65"/>
  <c r="N12" i="65"/>
  <c r="M12" i="65"/>
  <c r="L12" i="65"/>
  <c r="K12" i="65"/>
  <c r="J12" i="65"/>
  <c r="I12" i="65"/>
  <c r="H12" i="65"/>
  <c r="G12" i="65"/>
  <c r="F12" i="65"/>
  <c r="E12" i="65"/>
  <c r="D12" i="65"/>
  <c r="C12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N10" i="65"/>
  <c r="N48" i="65" s="1"/>
  <c r="M10" i="65"/>
  <c r="L10" i="65"/>
  <c r="L48" i="65" s="1"/>
  <c r="K10" i="65"/>
  <c r="J10" i="65"/>
  <c r="J48" i="65" s="1"/>
  <c r="I10" i="65"/>
  <c r="H10" i="65"/>
  <c r="G10" i="65"/>
  <c r="F10" i="65"/>
  <c r="F48" i="65" s="1"/>
  <c r="E10" i="65"/>
  <c r="D10" i="65"/>
  <c r="C10" i="65"/>
  <c r="N9" i="65"/>
  <c r="M9" i="65"/>
  <c r="L9" i="65"/>
  <c r="K9" i="65"/>
  <c r="J9" i="65"/>
  <c r="I9" i="65"/>
  <c r="H9" i="65"/>
  <c r="G9" i="65"/>
  <c r="F9" i="65"/>
  <c r="E9" i="65"/>
  <c r="D9" i="65"/>
  <c r="C9" i="65"/>
  <c r="N47" i="66"/>
  <c r="N47" i="64" s="1"/>
  <c r="N47" i="75" s="1"/>
  <c r="M47" i="66"/>
  <c r="M47" i="64" s="1"/>
  <c r="M47" i="75" s="1"/>
  <c r="L47" i="66"/>
  <c r="L47" i="64" s="1"/>
  <c r="L47" i="75" s="1"/>
  <c r="K47" i="66"/>
  <c r="J47" i="66"/>
  <c r="I47" i="66"/>
  <c r="H47" i="66"/>
  <c r="G47" i="66"/>
  <c r="F47" i="66"/>
  <c r="E47" i="66"/>
  <c r="D47" i="66"/>
  <c r="C47" i="66"/>
  <c r="N46" i="66"/>
  <c r="N46" i="64" s="1"/>
  <c r="N46" i="75" s="1"/>
  <c r="M46" i="66"/>
  <c r="M46" i="64" s="1"/>
  <c r="M46" i="75" s="1"/>
  <c r="L46" i="66"/>
  <c r="K46" i="66"/>
  <c r="J46" i="66"/>
  <c r="I46" i="66"/>
  <c r="I46" i="64" s="1"/>
  <c r="H46" i="66"/>
  <c r="G46" i="66"/>
  <c r="F46" i="66"/>
  <c r="E46" i="66"/>
  <c r="D46" i="66"/>
  <c r="C46" i="66"/>
  <c r="N45" i="66"/>
  <c r="N45" i="64" s="1"/>
  <c r="N45" i="75" s="1"/>
  <c r="M45" i="66"/>
  <c r="M45" i="64" s="1"/>
  <c r="M45" i="75" s="1"/>
  <c r="L45" i="66"/>
  <c r="L45" i="64" s="1"/>
  <c r="L45" i="75" s="1"/>
  <c r="K45" i="66"/>
  <c r="J45" i="66"/>
  <c r="I45" i="66"/>
  <c r="H45" i="66"/>
  <c r="G45" i="66"/>
  <c r="F45" i="66"/>
  <c r="E45" i="66"/>
  <c r="D45" i="66"/>
  <c r="C45" i="66"/>
  <c r="N44" i="66"/>
  <c r="N44" i="64" s="1"/>
  <c r="N44" i="75" s="1"/>
  <c r="M44" i="66"/>
  <c r="M44" i="64" s="1"/>
  <c r="M44" i="75" s="1"/>
  <c r="L44" i="66"/>
  <c r="K44" i="66"/>
  <c r="J44" i="66"/>
  <c r="I44" i="66"/>
  <c r="I44" i="64" s="1"/>
  <c r="H44" i="66"/>
  <c r="G44" i="66"/>
  <c r="F44" i="66"/>
  <c r="E44" i="66"/>
  <c r="D44" i="66"/>
  <c r="C44" i="66"/>
  <c r="N43" i="66"/>
  <c r="N43" i="64" s="1"/>
  <c r="N43" i="75" s="1"/>
  <c r="M43" i="66"/>
  <c r="M43" i="64" s="1"/>
  <c r="M43" i="75" s="1"/>
  <c r="L43" i="66"/>
  <c r="L43" i="64" s="1"/>
  <c r="L43" i="75" s="1"/>
  <c r="K43" i="66"/>
  <c r="J43" i="66"/>
  <c r="I43" i="66"/>
  <c r="H43" i="66"/>
  <c r="G43" i="66"/>
  <c r="F43" i="66"/>
  <c r="E43" i="66"/>
  <c r="D43" i="66"/>
  <c r="C43" i="66"/>
  <c r="N42" i="66"/>
  <c r="N42" i="64" s="1"/>
  <c r="N42" i="75" s="1"/>
  <c r="M42" i="66"/>
  <c r="M42" i="64" s="1"/>
  <c r="M42" i="75" s="1"/>
  <c r="L42" i="66"/>
  <c r="K42" i="66"/>
  <c r="J42" i="66"/>
  <c r="I42" i="66"/>
  <c r="H42" i="66"/>
  <c r="G42" i="66"/>
  <c r="F42" i="66"/>
  <c r="E42" i="66"/>
  <c r="D42" i="66"/>
  <c r="C42" i="66"/>
  <c r="N41" i="66"/>
  <c r="N41" i="64" s="1"/>
  <c r="N41" i="75" s="1"/>
  <c r="M41" i="66"/>
  <c r="M41" i="64" s="1"/>
  <c r="M41" i="75" s="1"/>
  <c r="L41" i="66"/>
  <c r="L41" i="64" s="1"/>
  <c r="L41" i="75" s="1"/>
  <c r="K41" i="66"/>
  <c r="J41" i="66"/>
  <c r="I41" i="66"/>
  <c r="H41" i="66"/>
  <c r="G41" i="66"/>
  <c r="F41" i="66"/>
  <c r="E41" i="66"/>
  <c r="D41" i="66"/>
  <c r="C41" i="66"/>
  <c r="N40" i="66"/>
  <c r="N40" i="64" s="1"/>
  <c r="N40" i="75" s="1"/>
  <c r="M40" i="66"/>
  <c r="M40" i="64" s="1"/>
  <c r="M40" i="75" s="1"/>
  <c r="L40" i="66"/>
  <c r="K40" i="66"/>
  <c r="J40" i="66"/>
  <c r="I40" i="66"/>
  <c r="I40" i="64" s="1"/>
  <c r="H40" i="66"/>
  <c r="G40" i="66"/>
  <c r="F40" i="66"/>
  <c r="E40" i="66"/>
  <c r="D40" i="66"/>
  <c r="C40" i="66"/>
  <c r="N39" i="66"/>
  <c r="N39" i="64" s="1"/>
  <c r="N39" i="75" s="1"/>
  <c r="M39" i="66"/>
  <c r="M39" i="64" s="1"/>
  <c r="M39" i="75" s="1"/>
  <c r="L39" i="66"/>
  <c r="L39" i="64" s="1"/>
  <c r="L39" i="75" s="1"/>
  <c r="K39" i="66"/>
  <c r="J39" i="66"/>
  <c r="I39" i="66"/>
  <c r="H39" i="66"/>
  <c r="G39" i="66"/>
  <c r="F39" i="66"/>
  <c r="E39" i="66"/>
  <c r="D39" i="66"/>
  <c r="C39" i="66"/>
  <c r="N38" i="66"/>
  <c r="N38" i="64" s="1"/>
  <c r="N38" i="75" s="1"/>
  <c r="M38" i="66"/>
  <c r="M38" i="64" s="1"/>
  <c r="M38" i="75" s="1"/>
  <c r="L38" i="66"/>
  <c r="K38" i="66"/>
  <c r="J38" i="66"/>
  <c r="I38" i="66"/>
  <c r="I38" i="64" s="1"/>
  <c r="H38" i="66"/>
  <c r="G38" i="66"/>
  <c r="F38" i="66"/>
  <c r="E38" i="66"/>
  <c r="D38" i="66"/>
  <c r="C38" i="66"/>
  <c r="N37" i="66"/>
  <c r="N37" i="64" s="1"/>
  <c r="N37" i="75" s="1"/>
  <c r="M37" i="66"/>
  <c r="M37" i="64" s="1"/>
  <c r="M37" i="75" s="1"/>
  <c r="L37" i="66"/>
  <c r="L37" i="64" s="1"/>
  <c r="L37" i="75" s="1"/>
  <c r="K37" i="66"/>
  <c r="J37" i="66"/>
  <c r="I37" i="66"/>
  <c r="H37" i="66"/>
  <c r="G37" i="66"/>
  <c r="F37" i="66"/>
  <c r="E37" i="66"/>
  <c r="D37" i="66"/>
  <c r="C37" i="66"/>
  <c r="N36" i="66"/>
  <c r="N36" i="64" s="1"/>
  <c r="N36" i="75" s="1"/>
  <c r="M36" i="66"/>
  <c r="M36" i="64" s="1"/>
  <c r="M36" i="75" s="1"/>
  <c r="L36" i="66"/>
  <c r="K36" i="66"/>
  <c r="J36" i="66"/>
  <c r="I36" i="66"/>
  <c r="I36" i="64" s="1"/>
  <c r="H36" i="66"/>
  <c r="G36" i="66"/>
  <c r="F36" i="66"/>
  <c r="E36" i="66"/>
  <c r="D36" i="66"/>
  <c r="C36" i="66"/>
  <c r="N35" i="66"/>
  <c r="N35" i="64" s="1"/>
  <c r="N35" i="75" s="1"/>
  <c r="M35" i="66"/>
  <c r="M35" i="64" s="1"/>
  <c r="M35" i="75" s="1"/>
  <c r="L35" i="66"/>
  <c r="L35" i="64" s="1"/>
  <c r="L35" i="75" s="1"/>
  <c r="K35" i="66"/>
  <c r="J35" i="66"/>
  <c r="I35" i="66"/>
  <c r="H35" i="66"/>
  <c r="G35" i="66"/>
  <c r="F35" i="66"/>
  <c r="E35" i="66"/>
  <c r="D35" i="66"/>
  <c r="C35" i="66"/>
  <c r="N34" i="66"/>
  <c r="N34" i="64" s="1"/>
  <c r="N34" i="75" s="1"/>
  <c r="M34" i="66"/>
  <c r="M34" i="64" s="1"/>
  <c r="M34" i="75" s="1"/>
  <c r="L34" i="66"/>
  <c r="K34" i="66"/>
  <c r="J34" i="66"/>
  <c r="I34" i="66"/>
  <c r="I34" i="64" s="1"/>
  <c r="H34" i="66"/>
  <c r="G34" i="66"/>
  <c r="F34" i="66"/>
  <c r="E34" i="66"/>
  <c r="D34" i="66"/>
  <c r="C34" i="66"/>
  <c r="N33" i="66"/>
  <c r="N33" i="64" s="1"/>
  <c r="N33" i="75" s="1"/>
  <c r="M33" i="66"/>
  <c r="M33" i="64" s="1"/>
  <c r="M33" i="75" s="1"/>
  <c r="L33" i="66"/>
  <c r="L33" i="64" s="1"/>
  <c r="L33" i="75" s="1"/>
  <c r="K33" i="66"/>
  <c r="J33" i="66"/>
  <c r="I33" i="66"/>
  <c r="H33" i="66"/>
  <c r="G33" i="66"/>
  <c r="F33" i="66"/>
  <c r="E33" i="66"/>
  <c r="D33" i="66"/>
  <c r="C33" i="66"/>
  <c r="N32" i="66"/>
  <c r="N32" i="64" s="1"/>
  <c r="N32" i="75" s="1"/>
  <c r="M32" i="66"/>
  <c r="M32" i="64" s="1"/>
  <c r="M32" i="75" s="1"/>
  <c r="L32" i="66"/>
  <c r="K32" i="66"/>
  <c r="J32" i="66"/>
  <c r="I32" i="66"/>
  <c r="I32" i="64" s="1"/>
  <c r="H32" i="66"/>
  <c r="G32" i="66"/>
  <c r="F32" i="66"/>
  <c r="E32" i="66"/>
  <c r="D32" i="66"/>
  <c r="C32" i="66"/>
  <c r="N31" i="66"/>
  <c r="N31" i="64" s="1"/>
  <c r="N31" i="75" s="1"/>
  <c r="M31" i="66"/>
  <c r="M31" i="64" s="1"/>
  <c r="M31" i="75" s="1"/>
  <c r="L31" i="66"/>
  <c r="L31" i="64" s="1"/>
  <c r="L31" i="75" s="1"/>
  <c r="K31" i="66"/>
  <c r="J31" i="66"/>
  <c r="I31" i="66"/>
  <c r="H31" i="66"/>
  <c r="G31" i="66"/>
  <c r="F31" i="66"/>
  <c r="E31" i="66"/>
  <c r="D31" i="66"/>
  <c r="C31" i="66"/>
  <c r="N30" i="66"/>
  <c r="N30" i="64" s="1"/>
  <c r="N30" i="75" s="1"/>
  <c r="M30" i="66"/>
  <c r="M30" i="64" s="1"/>
  <c r="M30" i="75" s="1"/>
  <c r="L30" i="66"/>
  <c r="K30" i="66"/>
  <c r="J30" i="66"/>
  <c r="I30" i="66"/>
  <c r="I30" i="64" s="1"/>
  <c r="H30" i="66"/>
  <c r="G30" i="66"/>
  <c r="F30" i="66"/>
  <c r="E30" i="66"/>
  <c r="D30" i="66"/>
  <c r="C30" i="66"/>
  <c r="N29" i="66"/>
  <c r="N29" i="64" s="1"/>
  <c r="N29" i="75" s="1"/>
  <c r="M29" i="66"/>
  <c r="M29" i="64" s="1"/>
  <c r="M29" i="75" s="1"/>
  <c r="L29" i="66"/>
  <c r="L29" i="64" s="1"/>
  <c r="L29" i="75" s="1"/>
  <c r="K29" i="66"/>
  <c r="J29" i="66"/>
  <c r="I29" i="66"/>
  <c r="H29" i="66"/>
  <c r="G29" i="66"/>
  <c r="F29" i="66"/>
  <c r="E29" i="66"/>
  <c r="D29" i="66"/>
  <c r="C29" i="66"/>
  <c r="N28" i="66"/>
  <c r="N28" i="64" s="1"/>
  <c r="N28" i="75" s="1"/>
  <c r="M28" i="66"/>
  <c r="M28" i="64" s="1"/>
  <c r="M28" i="75" s="1"/>
  <c r="L28" i="66"/>
  <c r="K28" i="66"/>
  <c r="J28" i="66"/>
  <c r="I28" i="66"/>
  <c r="I28" i="64" s="1"/>
  <c r="H28" i="66"/>
  <c r="G28" i="66"/>
  <c r="F28" i="66"/>
  <c r="E28" i="66"/>
  <c r="D28" i="66"/>
  <c r="C28" i="66"/>
  <c r="N27" i="66"/>
  <c r="N27" i="64" s="1"/>
  <c r="N27" i="75" s="1"/>
  <c r="M27" i="66"/>
  <c r="M27" i="64" s="1"/>
  <c r="M27" i="75" s="1"/>
  <c r="L27" i="66"/>
  <c r="L27" i="64" s="1"/>
  <c r="L27" i="75" s="1"/>
  <c r="K27" i="66"/>
  <c r="J27" i="66"/>
  <c r="I27" i="66"/>
  <c r="H27" i="66"/>
  <c r="G27" i="66"/>
  <c r="F27" i="66"/>
  <c r="E27" i="66"/>
  <c r="D27" i="66"/>
  <c r="C27" i="66"/>
  <c r="N26" i="66"/>
  <c r="N26" i="64" s="1"/>
  <c r="N26" i="75" s="1"/>
  <c r="M26" i="66"/>
  <c r="M26" i="64" s="1"/>
  <c r="M26" i="75" s="1"/>
  <c r="L26" i="66"/>
  <c r="K26" i="66"/>
  <c r="J26" i="66"/>
  <c r="I26" i="66"/>
  <c r="I26" i="64" s="1"/>
  <c r="H26" i="66"/>
  <c r="G26" i="66"/>
  <c r="F26" i="66"/>
  <c r="E26" i="66"/>
  <c r="D26" i="66"/>
  <c r="C26" i="66"/>
  <c r="N25" i="66"/>
  <c r="N25" i="64" s="1"/>
  <c r="N25" i="75" s="1"/>
  <c r="M25" i="66"/>
  <c r="M25" i="64" s="1"/>
  <c r="M25" i="75" s="1"/>
  <c r="L25" i="66"/>
  <c r="L25" i="64" s="1"/>
  <c r="L25" i="75" s="1"/>
  <c r="K25" i="66"/>
  <c r="J25" i="66"/>
  <c r="I25" i="66"/>
  <c r="H25" i="66"/>
  <c r="G25" i="66"/>
  <c r="F25" i="66"/>
  <c r="E25" i="66"/>
  <c r="D25" i="66"/>
  <c r="C25" i="66"/>
  <c r="N24" i="66"/>
  <c r="N24" i="64" s="1"/>
  <c r="N24" i="75" s="1"/>
  <c r="M24" i="66"/>
  <c r="M24" i="64" s="1"/>
  <c r="M24" i="75" s="1"/>
  <c r="L24" i="66"/>
  <c r="K24" i="66"/>
  <c r="J24" i="66"/>
  <c r="I24" i="66"/>
  <c r="I24" i="64" s="1"/>
  <c r="H24" i="66"/>
  <c r="G24" i="66"/>
  <c r="F24" i="66"/>
  <c r="E24" i="66"/>
  <c r="D24" i="66"/>
  <c r="C24" i="66"/>
  <c r="N23" i="66"/>
  <c r="N23" i="64" s="1"/>
  <c r="N23" i="75" s="1"/>
  <c r="M23" i="66"/>
  <c r="M23" i="64" s="1"/>
  <c r="M23" i="75" s="1"/>
  <c r="L23" i="66"/>
  <c r="L23" i="64" s="1"/>
  <c r="L23" i="75" s="1"/>
  <c r="K23" i="66"/>
  <c r="J23" i="66"/>
  <c r="I23" i="66"/>
  <c r="H23" i="66"/>
  <c r="G23" i="66"/>
  <c r="F23" i="66"/>
  <c r="E23" i="66"/>
  <c r="D23" i="66"/>
  <c r="C23" i="66"/>
  <c r="N22" i="66"/>
  <c r="N22" i="64" s="1"/>
  <c r="N22" i="75" s="1"/>
  <c r="M22" i="66"/>
  <c r="M22" i="64" s="1"/>
  <c r="M22" i="75" s="1"/>
  <c r="L22" i="66"/>
  <c r="K22" i="66"/>
  <c r="J22" i="66"/>
  <c r="I22" i="66"/>
  <c r="I22" i="64" s="1"/>
  <c r="H22" i="66"/>
  <c r="G22" i="66"/>
  <c r="F22" i="66"/>
  <c r="E22" i="66"/>
  <c r="D22" i="66"/>
  <c r="C22" i="66"/>
  <c r="N21" i="66"/>
  <c r="N21" i="64" s="1"/>
  <c r="N21" i="75" s="1"/>
  <c r="M21" i="66"/>
  <c r="M21" i="64" s="1"/>
  <c r="M21" i="75" s="1"/>
  <c r="L21" i="66"/>
  <c r="L21" i="64" s="1"/>
  <c r="L21" i="75" s="1"/>
  <c r="K21" i="66"/>
  <c r="J21" i="66"/>
  <c r="I21" i="66"/>
  <c r="H21" i="66"/>
  <c r="G21" i="66"/>
  <c r="F21" i="66"/>
  <c r="E21" i="66"/>
  <c r="D21" i="66"/>
  <c r="C21" i="66"/>
  <c r="N20" i="66"/>
  <c r="N20" i="64" s="1"/>
  <c r="N20" i="75" s="1"/>
  <c r="M20" i="66"/>
  <c r="M20" i="64" s="1"/>
  <c r="M20" i="75" s="1"/>
  <c r="L20" i="66"/>
  <c r="K20" i="66"/>
  <c r="J20" i="66"/>
  <c r="I20" i="66"/>
  <c r="I20" i="64" s="1"/>
  <c r="H20" i="66"/>
  <c r="G20" i="66"/>
  <c r="F20" i="66"/>
  <c r="E20" i="66"/>
  <c r="D20" i="66"/>
  <c r="C20" i="66"/>
  <c r="N19" i="66"/>
  <c r="N19" i="64" s="1"/>
  <c r="N19" i="75" s="1"/>
  <c r="M19" i="66"/>
  <c r="M19" i="64" s="1"/>
  <c r="M19" i="75" s="1"/>
  <c r="L19" i="66"/>
  <c r="L19" i="64" s="1"/>
  <c r="L19" i="75" s="1"/>
  <c r="K19" i="66"/>
  <c r="J19" i="66"/>
  <c r="I19" i="66"/>
  <c r="H19" i="66"/>
  <c r="G19" i="66"/>
  <c r="F19" i="66"/>
  <c r="E19" i="66"/>
  <c r="D19" i="66"/>
  <c r="C19" i="66"/>
  <c r="N18" i="66"/>
  <c r="N18" i="64" s="1"/>
  <c r="N18" i="75" s="1"/>
  <c r="M18" i="66"/>
  <c r="M18" i="64" s="1"/>
  <c r="M18" i="75" s="1"/>
  <c r="L18" i="66"/>
  <c r="K18" i="66"/>
  <c r="J18" i="66"/>
  <c r="I18" i="66"/>
  <c r="I18" i="64" s="1"/>
  <c r="H18" i="66"/>
  <c r="G18" i="66"/>
  <c r="F18" i="66"/>
  <c r="E18" i="66"/>
  <c r="D18" i="66"/>
  <c r="C18" i="66"/>
  <c r="N17" i="66"/>
  <c r="N17" i="64" s="1"/>
  <c r="N17" i="75" s="1"/>
  <c r="M17" i="66"/>
  <c r="M17" i="64" s="1"/>
  <c r="M17" i="75" s="1"/>
  <c r="L17" i="66"/>
  <c r="L17" i="64" s="1"/>
  <c r="L17" i="75" s="1"/>
  <c r="K17" i="66"/>
  <c r="J17" i="66"/>
  <c r="I17" i="66"/>
  <c r="H17" i="66"/>
  <c r="G17" i="66"/>
  <c r="F17" i="66"/>
  <c r="E17" i="66"/>
  <c r="D17" i="66"/>
  <c r="C17" i="66"/>
  <c r="N16" i="66"/>
  <c r="N16" i="64" s="1"/>
  <c r="N16" i="75" s="1"/>
  <c r="M16" i="66"/>
  <c r="M16" i="64" s="1"/>
  <c r="M16" i="75" s="1"/>
  <c r="L16" i="66"/>
  <c r="K16" i="66"/>
  <c r="J16" i="66"/>
  <c r="I16" i="66"/>
  <c r="I16" i="64" s="1"/>
  <c r="H16" i="66"/>
  <c r="G16" i="66"/>
  <c r="F16" i="66"/>
  <c r="E16" i="66"/>
  <c r="D16" i="66"/>
  <c r="C16" i="66"/>
  <c r="N15" i="66"/>
  <c r="N15" i="64" s="1"/>
  <c r="N15" i="75" s="1"/>
  <c r="M15" i="66"/>
  <c r="M15" i="64" s="1"/>
  <c r="M15" i="75" s="1"/>
  <c r="L15" i="66"/>
  <c r="L15" i="64" s="1"/>
  <c r="L15" i="75" s="1"/>
  <c r="K15" i="66"/>
  <c r="J15" i="66"/>
  <c r="I15" i="66"/>
  <c r="H15" i="66"/>
  <c r="G15" i="66"/>
  <c r="F15" i="66"/>
  <c r="E15" i="66"/>
  <c r="D15" i="66"/>
  <c r="C15" i="66"/>
  <c r="N14" i="66"/>
  <c r="N14" i="64" s="1"/>
  <c r="N14" i="75" s="1"/>
  <c r="M14" i="66"/>
  <c r="M14" i="64" s="1"/>
  <c r="M14" i="75" s="1"/>
  <c r="L14" i="66"/>
  <c r="K14" i="66"/>
  <c r="J14" i="66"/>
  <c r="I14" i="66"/>
  <c r="I14" i="64" s="1"/>
  <c r="H14" i="66"/>
  <c r="G14" i="66"/>
  <c r="F14" i="66"/>
  <c r="E14" i="66"/>
  <c r="D14" i="66"/>
  <c r="C14" i="66"/>
  <c r="N13" i="66"/>
  <c r="N13" i="64" s="1"/>
  <c r="N13" i="75" s="1"/>
  <c r="M13" i="66"/>
  <c r="M13" i="64" s="1"/>
  <c r="M13" i="75" s="1"/>
  <c r="L13" i="66"/>
  <c r="K13" i="66"/>
  <c r="J13" i="66"/>
  <c r="I13" i="66"/>
  <c r="H13" i="66"/>
  <c r="G13" i="66"/>
  <c r="F13" i="66"/>
  <c r="E13" i="66"/>
  <c r="D13" i="66"/>
  <c r="C13" i="66"/>
  <c r="N12" i="66"/>
  <c r="N12" i="64" s="1"/>
  <c r="N12" i="75" s="1"/>
  <c r="M12" i="66"/>
  <c r="M12" i="64" s="1"/>
  <c r="M12" i="75" s="1"/>
  <c r="L12" i="66"/>
  <c r="K12" i="66"/>
  <c r="J12" i="66"/>
  <c r="I12" i="66"/>
  <c r="I12" i="64" s="1"/>
  <c r="H12" i="66"/>
  <c r="G12" i="66"/>
  <c r="F12" i="66"/>
  <c r="E12" i="66"/>
  <c r="D12" i="66"/>
  <c r="C12" i="66"/>
  <c r="N11" i="66"/>
  <c r="N11" i="64" s="1"/>
  <c r="N11" i="75" s="1"/>
  <c r="M11" i="66"/>
  <c r="M11" i="64" s="1"/>
  <c r="M11" i="75" s="1"/>
  <c r="L11" i="66"/>
  <c r="L11" i="64" s="1"/>
  <c r="L11" i="75" s="1"/>
  <c r="K11" i="66"/>
  <c r="J11" i="66"/>
  <c r="I11" i="66"/>
  <c r="H11" i="66"/>
  <c r="G11" i="66"/>
  <c r="F11" i="66"/>
  <c r="E11" i="66"/>
  <c r="D11" i="66"/>
  <c r="C11" i="66"/>
  <c r="N10" i="66"/>
  <c r="N10" i="64" s="1"/>
  <c r="N10" i="75" s="1"/>
  <c r="M10" i="66"/>
  <c r="M10" i="64" s="1"/>
  <c r="M10" i="75" s="1"/>
  <c r="L10" i="66"/>
  <c r="K10" i="66"/>
  <c r="J10" i="66"/>
  <c r="J48" i="66" s="1"/>
  <c r="I10" i="66"/>
  <c r="I10" i="64" s="1"/>
  <c r="H10" i="66"/>
  <c r="H48" i="66" s="1"/>
  <c r="G10" i="66"/>
  <c r="F10" i="66"/>
  <c r="F48" i="66" s="1"/>
  <c r="E10" i="66"/>
  <c r="D10" i="66"/>
  <c r="C10" i="66"/>
  <c r="N9" i="66"/>
  <c r="N9" i="64" s="1"/>
  <c r="N9" i="75" s="1"/>
  <c r="M9" i="66"/>
  <c r="M9" i="64" s="1"/>
  <c r="M9" i="75" s="1"/>
  <c r="L9" i="66"/>
  <c r="L9" i="64" s="1"/>
  <c r="L9" i="75" s="1"/>
  <c r="K9" i="66"/>
  <c r="J9" i="66"/>
  <c r="I9" i="66"/>
  <c r="H9" i="66"/>
  <c r="G9" i="66"/>
  <c r="F9" i="66"/>
  <c r="E9" i="66"/>
  <c r="D9" i="66"/>
  <c r="C9" i="66"/>
  <c r="O47" i="65"/>
  <c r="O46" i="65"/>
  <c r="O45" i="65"/>
  <c r="O44" i="65"/>
  <c r="O43" i="65"/>
  <c r="O42" i="65"/>
  <c r="O41" i="65"/>
  <c r="O40" i="65"/>
  <c r="O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O26" i="65"/>
  <c r="O25" i="65"/>
  <c r="O24" i="65"/>
  <c r="O23" i="65"/>
  <c r="O22" i="65"/>
  <c r="O21" i="65"/>
  <c r="O20" i="65"/>
  <c r="O19" i="65"/>
  <c r="O18" i="65"/>
  <c r="O17" i="65"/>
  <c r="O16" i="65"/>
  <c r="O15" i="65"/>
  <c r="O14" i="65"/>
  <c r="O13" i="65"/>
  <c r="O12" i="65"/>
  <c r="O11" i="65"/>
  <c r="O10" i="65"/>
  <c r="O9" i="65"/>
  <c r="O47" i="66"/>
  <c r="O46" i="66"/>
  <c r="O45" i="66"/>
  <c r="O44" i="66"/>
  <c r="O43" i="66"/>
  <c r="O42" i="66"/>
  <c r="O41" i="66"/>
  <c r="O40" i="66"/>
  <c r="O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O26" i="66"/>
  <c r="O25" i="66"/>
  <c r="O24" i="66"/>
  <c r="O23" i="66"/>
  <c r="O22" i="66"/>
  <c r="O21" i="66"/>
  <c r="O20" i="66"/>
  <c r="O19" i="66"/>
  <c r="O18" i="66"/>
  <c r="O17" i="66"/>
  <c r="O16" i="66"/>
  <c r="O15" i="66"/>
  <c r="O14" i="66"/>
  <c r="O13" i="66"/>
  <c r="O12" i="66"/>
  <c r="O11" i="66"/>
  <c r="O10" i="66"/>
  <c r="O9" i="66"/>
  <c r="M48" i="65"/>
  <c r="L47" i="60"/>
  <c r="L46" i="60"/>
  <c r="L45" i="60"/>
  <c r="L44" i="60"/>
  <c r="L43" i="60"/>
  <c r="L42" i="60"/>
  <c r="L41" i="60"/>
  <c r="L40" i="60"/>
  <c r="L39" i="60"/>
  <c r="L38" i="60"/>
  <c r="L37" i="60"/>
  <c r="L36" i="60"/>
  <c r="L35" i="60"/>
  <c r="L34" i="60"/>
  <c r="L33" i="60"/>
  <c r="L32" i="60"/>
  <c r="L31" i="60"/>
  <c r="L30" i="60"/>
  <c r="L29" i="60"/>
  <c r="L28" i="60"/>
  <c r="L27" i="60"/>
  <c r="L26" i="60"/>
  <c r="L25" i="60"/>
  <c r="L24" i="60"/>
  <c r="L23" i="60"/>
  <c r="L22" i="60"/>
  <c r="L21" i="60"/>
  <c r="L20" i="60"/>
  <c r="L19" i="60"/>
  <c r="L18" i="60"/>
  <c r="L17" i="60"/>
  <c r="L16" i="60"/>
  <c r="L15" i="60"/>
  <c r="L14" i="60"/>
  <c r="L13" i="60"/>
  <c r="L12" i="60"/>
  <c r="L11" i="60"/>
  <c r="L10" i="60"/>
  <c r="L9" i="60"/>
  <c r="I42" i="64"/>
  <c r="L10" i="64" l="1"/>
  <c r="L10" i="75" s="1"/>
  <c r="L12" i="64"/>
  <c r="L12" i="75" s="1"/>
  <c r="L14" i="64"/>
  <c r="L14" i="75" s="1"/>
  <c r="L16" i="64"/>
  <c r="L16" i="75" s="1"/>
  <c r="L18" i="64"/>
  <c r="L18" i="75" s="1"/>
  <c r="L20" i="64"/>
  <c r="L20" i="75" s="1"/>
  <c r="L22" i="64"/>
  <c r="L22" i="75" s="1"/>
  <c r="L24" i="64"/>
  <c r="L24" i="75" s="1"/>
  <c r="L26" i="64"/>
  <c r="L26" i="75" s="1"/>
  <c r="L28" i="64"/>
  <c r="L28" i="75" s="1"/>
  <c r="L30" i="64"/>
  <c r="L30" i="75" s="1"/>
  <c r="L32" i="64"/>
  <c r="L32" i="75" s="1"/>
  <c r="L34" i="64"/>
  <c r="L34" i="75" s="1"/>
  <c r="L36" i="64"/>
  <c r="L36" i="75" s="1"/>
  <c r="L38" i="64"/>
  <c r="L38" i="75" s="1"/>
  <c r="L40" i="64"/>
  <c r="L40" i="75" s="1"/>
  <c r="L42" i="64"/>
  <c r="L42" i="75" s="1"/>
  <c r="L44" i="64"/>
  <c r="L44" i="75" s="1"/>
  <c r="L46" i="64"/>
  <c r="L46" i="75" s="1"/>
  <c r="H48" i="65"/>
  <c r="K48" i="65"/>
  <c r="G48" i="66"/>
  <c r="I10" i="75"/>
  <c r="I12" i="75"/>
  <c r="I14" i="75"/>
  <c r="I16" i="75"/>
  <c r="I18" i="75"/>
  <c r="I20" i="75"/>
  <c r="I22" i="75"/>
  <c r="I24" i="75"/>
  <c r="I26" i="75"/>
  <c r="I28" i="75"/>
  <c r="I30" i="75"/>
  <c r="I32" i="75"/>
  <c r="I34" i="75"/>
  <c r="I36" i="75"/>
  <c r="I38" i="75"/>
  <c r="I40" i="75"/>
  <c r="I42" i="75"/>
  <c r="I44" i="75"/>
  <c r="I46" i="75"/>
  <c r="C9" i="70"/>
  <c r="C9" i="77" s="1"/>
  <c r="C9" i="63"/>
  <c r="C9" i="87" s="1"/>
  <c r="C13" i="63"/>
  <c r="C13" i="87" s="1"/>
  <c r="C17" i="63"/>
  <c r="C17" i="87" s="1"/>
  <c r="C21" i="63"/>
  <c r="C21" i="87" s="1"/>
  <c r="C25" i="63"/>
  <c r="C25" i="87" s="1"/>
  <c r="C29" i="63"/>
  <c r="C29" i="87" s="1"/>
  <c r="C33" i="63"/>
  <c r="C33" i="87" s="1"/>
  <c r="C37" i="63"/>
  <c r="C37" i="87" s="1"/>
  <c r="C41" i="63"/>
  <c r="C41" i="87" s="1"/>
  <c r="C45" i="63"/>
  <c r="C45" i="87" s="1"/>
  <c r="C48" i="63"/>
  <c r="C48" i="87" s="1"/>
  <c r="D48" i="63"/>
  <c r="D48" i="87" s="1"/>
  <c r="D48" i="70"/>
  <c r="D48" i="77" s="1"/>
  <c r="C30" i="70"/>
  <c r="C30" i="77" s="1"/>
  <c r="M48" i="66"/>
  <c r="M48" i="64" s="1"/>
  <c r="M48" i="75" s="1"/>
  <c r="C48" i="71"/>
  <c r="C48" i="70" s="1"/>
  <c r="C48" i="77" s="1"/>
  <c r="L48" i="66"/>
  <c r="L48" i="64" s="1"/>
  <c r="L48" i="75" s="1"/>
  <c r="O9" i="64"/>
  <c r="O9" i="75" s="1"/>
  <c r="O11" i="64"/>
  <c r="O11" i="75" s="1"/>
  <c r="O13" i="64"/>
  <c r="O13" i="75" s="1"/>
  <c r="O15" i="64"/>
  <c r="O15" i="75" s="1"/>
  <c r="O17" i="64"/>
  <c r="O17" i="75" s="1"/>
  <c r="O19" i="64"/>
  <c r="O19" i="75" s="1"/>
  <c r="O21" i="64"/>
  <c r="O21" i="75" s="1"/>
  <c r="O23" i="64"/>
  <c r="O23" i="75" s="1"/>
  <c r="O25" i="64"/>
  <c r="O25" i="75" s="1"/>
  <c r="O27" i="64"/>
  <c r="O27" i="75" s="1"/>
  <c r="O29" i="64"/>
  <c r="O29" i="75" s="1"/>
  <c r="O31" i="64"/>
  <c r="O31" i="75" s="1"/>
  <c r="O33" i="64"/>
  <c r="O33" i="75" s="1"/>
  <c r="O35" i="64"/>
  <c r="O35" i="75" s="1"/>
  <c r="O37" i="64"/>
  <c r="O37" i="75" s="1"/>
  <c r="O39" i="64"/>
  <c r="O39" i="75" s="1"/>
  <c r="O41" i="64"/>
  <c r="O41" i="75" s="1"/>
  <c r="O43" i="64"/>
  <c r="O43" i="75" s="1"/>
  <c r="O45" i="64"/>
  <c r="O45" i="75" s="1"/>
  <c r="O47" i="64"/>
  <c r="O47" i="75" s="1"/>
  <c r="O10" i="64"/>
  <c r="O10" i="75" s="1"/>
  <c r="O12" i="64"/>
  <c r="O12" i="75" s="1"/>
  <c r="O14" i="64"/>
  <c r="O14" i="75" s="1"/>
  <c r="O16" i="64"/>
  <c r="O16" i="75" s="1"/>
  <c r="O18" i="64"/>
  <c r="O18" i="75" s="1"/>
  <c r="O20" i="64"/>
  <c r="O20" i="75" s="1"/>
  <c r="O22" i="64"/>
  <c r="O22" i="75" s="1"/>
  <c r="O24" i="64"/>
  <c r="O24" i="75" s="1"/>
  <c r="O26" i="64"/>
  <c r="O26" i="75" s="1"/>
  <c r="O28" i="64"/>
  <c r="O28" i="75" s="1"/>
  <c r="O30" i="64"/>
  <c r="O30" i="75" s="1"/>
  <c r="O32" i="64"/>
  <c r="O32" i="75" s="1"/>
  <c r="O34" i="64"/>
  <c r="O34" i="75" s="1"/>
  <c r="O36" i="64"/>
  <c r="O36" i="75" s="1"/>
  <c r="O38" i="64"/>
  <c r="O38" i="75" s="1"/>
  <c r="O40" i="64"/>
  <c r="O40" i="75" s="1"/>
  <c r="O42" i="64"/>
  <c r="O42" i="75" s="1"/>
  <c r="O44" i="64"/>
  <c r="O44" i="75" s="1"/>
  <c r="O46" i="64"/>
  <c r="O46" i="75" s="1"/>
  <c r="O48" i="65"/>
  <c r="N48" i="66"/>
  <c r="N48" i="64" s="1"/>
  <c r="N48" i="75" s="1"/>
  <c r="O48" i="66"/>
  <c r="L13" i="64"/>
  <c r="L13" i="75" s="1"/>
  <c r="K48" i="66"/>
  <c r="K48" i="64" s="1"/>
  <c r="K48" i="75" s="1"/>
  <c r="K9" i="64"/>
  <c r="K9" i="75" s="1"/>
  <c r="K11" i="64"/>
  <c r="K11" i="75" s="1"/>
  <c r="K13" i="64"/>
  <c r="K13" i="75" s="1"/>
  <c r="K15" i="64"/>
  <c r="K15" i="75" s="1"/>
  <c r="K17" i="64"/>
  <c r="K17" i="75" s="1"/>
  <c r="K19" i="64"/>
  <c r="K19" i="75" s="1"/>
  <c r="K21" i="64"/>
  <c r="K21" i="75" s="1"/>
  <c r="K23" i="64"/>
  <c r="K23" i="75" s="1"/>
  <c r="K25" i="64"/>
  <c r="K25" i="75" s="1"/>
  <c r="K27" i="64"/>
  <c r="K27" i="75" s="1"/>
  <c r="K29" i="64"/>
  <c r="K29" i="75" s="1"/>
  <c r="K31" i="64"/>
  <c r="K31" i="75" s="1"/>
  <c r="K33" i="64"/>
  <c r="K33" i="75" s="1"/>
  <c r="K35" i="64"/>
  <c r="K35" i="75" s="1"/>
  <c r="K37" i="64"/>
  <c r="K37" i="75" s="1"/>
  <c r="K39" i="64"/>
  <c r="K39" i="75" s="1"/>
  <c r="K41" i="64"/>
  <c r="K41" i="75" s="1"/>
  <c r="K43" i="64"/>
  <c r="K43" i="75" s="1"/>
  <c r="K45" i="64"/>
  <c r="K45" i="75" s="1"/>
  <c r="K47" i="64"/>
  <c r="K47" i="75" s="1"/>
  <c r="K10" i="64"/>
  <c r="K10" i="75" s="1"/>
  <c r="K12" i="64"/>
  <c r="K12" i="75" s="1"/>
  <c r="K14" i="64"/>
  <c r="K14" i="75" s="1"/>
  <c r="K16" i="64"/>
  <c r="K16" i="75" s="1"/>
  <c r="K18" i="64"/>
  <c r="K18" i="75" s="1"/>
  <c r="K20" i="64"/>
  <c r="K20" i="75" s="1"/>
  <c r="K22" i="64"/>
  <c r="K22" i="75" s="1"/>
  <c r="K24" i="64"/>
  <c r="K24" i="75" s="1"/>
  <c r="K26" i="64"/>
  <c r="K26" i="75" s="1"/>
  <c r="K28" i="64"/>
  <c r="K28" i="75" s="1"/>
  <c r="K30" i="64"/>
  <c r="K30" i="75" s="1"/>
  <c r="K32" i="64"/>
  <c r="K32" i="75" s="1"/>
  <c r="K34" i="64"/>
  <c r="K34" i="75" s="1"/>
  <c r="K36" i="64"/>
  <c r="K36" i="75" s="1"/>
  <c r="K38" i="64"/>
  <c r="K38" i="75" s="1"/>
  <c r="K40" i="64"/>
  <c r="K40" i="75" s="1"/>
  <c r="K42" i="64"/>
  <c r="K42" i="75" s="1"/>
  <c r="K44" i="64"/>
  <c r="K44" i="75" s="1"/>
  <c r="K46" i="64"/>
  <c r="K46" i="75" s="1"/>
  <c r="J9" i="64"/>
  <c r="J9" i="75" s="1"/>
  <c r="J11" i="64"/>
  <c r="J11" i="75" s="1"/>
  <c r="J13" i="64"/>
  <c r="J13" i="75" s="1"/>
  <c r="J15" i="64"/>
  <c r="J15" i="75" s="1"/>
  <c r="J17" i="64"/>
  <c r="J17" i="75" s="1"/>
  <c r="J19" i="64"/>
  <c r="J19" i="75" s="1"/>
  <c r="J21" i="64"/>
  <c r="J21" i="75" s="1"/>
  <c r="J23" i="64"/>
  <c r="J23" i="75" s="1"/>
  <c r="J25" i="64"/>
  <c r="J25" i="75" s="1"/>
  <c r="J27" i="64"/>
  <c r="J27" i="75" s="1"/>
  <c r="J29" i="64"/>
  <c r="J29" i="75" s="1"/>
  <c r="J31" i="64"/>
  <c r="J31" i="75" s="1"/>
  <c r="J33" i="64"/>
  <c r="J33" i="75" s="1"/>
  <c r="J35" i="64"/>
  <c r="J35" i="75" s="1"/>
  <c r="J37" i="64"/>
  <c r="J37" i="75" s="1"/>
  <c r="J39" i="64"/>
  <c r="J39" i="75" s="1"/>
  <c r="J41" i="64"/>
  <c r="J41" i="75" s="1"/>
  <c r="J43" i="64"/>
  <c r="J43" i="75" s="1"/>
  <c r="J45" i="64"/>
  <c r="J45" i="75" s="1"/>
  <c r="J47" i="64"/>
  <c r="J47" i="75" s="1"/>
  <c r="G48" i="65"/>
  <c r="I48" i="65"/>
  <c r="J48" i="64"/>
  <c r="J48" i="75" s="1"/>
  <c r="J10" i="64"/>
  <c r="J10" i="75" s="1"/>
  <c r="J12" i="64"/>
  <c r="J12" i="75" s="1"/>
  <c r="J14" i="64"/>
  <c r="J14" i="75" s="1"/>
  <c r="J16" i="64"/>
  <c r="J16" i="75" s="1"/>
  <c r="J18" i="64"/>
  <c r="J18" i="75" s="1"/>
  <c r="J20" i="64"/>
  <c r="J20" i="75" s="1"/>
  <c r="J22" i="64"/>
  <c r="J22" i="75" s="1"/>
  <c r="J24" i="64"/>
  <c r="J24" i="75" s="1"/>
  <c r="J26" i="64"/>
  <c r="J26" i="75" s="1"/>
  <c r="J28" i="64"/>
  <c r="J28" i="75" s="1"/>
  <c r="J30" i="64"/>
  <c r="J30" i="75" s="1"/>
  <c r="J32" i="64"/>
  <c r="J32" i="75" s="1"/>
  <c r="J34" i="64"/>
  <c r="J34" i="75" s="1"/>
  <c r="J36" i="64"/>
  <c r="J36" i="75" s="1"/>
  <c r="J38" i="64"/>
  <c r="J38" i="75" s="1"/>
  <c r="J40" i="64"/>
  <c r="J40" i="75" s="1"/>
  <c r="J42" i="64"/>
  <c r="J42" i="75" s="1"/>
  <c r="J44" i="64"/>
  <c r="J44" i="75" s="1"/>
  <c r="J46" i="64"/>
  <c r="J46" i="75" s="1"/>
  <c r="I9" i="64"/>
  <c r="I9" i="75" s="1"/>
  <c r="I11" i="64"/>
  <c r="I11" i="75" s="1"/>
  <c r="I15" i="64"/>
  <c r="I15" i="75" s="1"/>
  <c r="I17" i="64"/>
  <c r="I17" i="75" s="1"/>
  <c r="I19" i="64"/>
  <c r="I19" i="75" s="1"/>
  <c r="I21" i="64"/>
  <c r="I21" i="75" s="1"/>
  <c r="I23" i="64"/>
  <c r="I23" i="75" s="1"/>
  <c r="I25" i="64"/>
  <c r="I25" i="75" s="1"/>
  <c r="I27" i="64"/>
  <c r="I27" i="75" s="1"/>
  <c r="I29" i="64"/>
  <c r="I29" i="75" s="1"/>
  <c r="I31" i="64"/>
  <c r="I31" i="75" s="1"/>
  <c r="I33" i="64"/>
  <c r="I33" i="75" s="1"/>
  <c r="I35" i="64"/>
  <c r="I35" i="75" s="1"/>
  <c r="I37" i="64"/>
  <c r="I37" i="75" s="1"/>
  <c r="I39" i="64"/>
  <c r="I39" i="75" s="1"/>
  <c r="I41" i="64"/>
  <c r="I41" i="75" s="1"/>
  <c r="I43" i="64"/>
  <c r="I43" i="75" s="1"/>
  <c r="I45" i="64"/>
  <c r="I45" i="75" s="1"/>
  <c r="I47" i="64"/>
  <c r="I47" i="75" s="1"/>
  <c r="I48" i="66"/>
  <c r="I13" i="64"/>
  <c r="I13" i="75" s="1"/>
  <c r="G10" i="64"/>
  <c r="G10" i="75" s="1"/>
  <c r="G12" i="64"/>
  <c r="G12" i="75" s="1"/>
  <c r="G14" i="64"/>
  <c r="G14" i="75" s="1"/>
  <c r="G16" i="64"/>
  <c r="G16" i="75" s="1"/>
  <c r="G18" i="64"/>
  <c r="G18" i="75" s="1"/>
  <c r="G20" i="64"/>
  <c r="G20" i="75" s="1"/>
  <c r="G22" i="64"/>
  <c r="G22" i="75" s="1"/>
  <c r="G24" i="64"/>
  <c r="G24" i="75" s="1"/>
  <c r="G26" i="64"/>
  <c r="G26" i="75" s="1"/>
  <c r="G28" i="64"/>
  <c r="G28" i="75" s="1"/>
  <c r="G30" i="64"/>
  <c r="G30" i="75" s="1"/>
  <c r="G32" i="64"/>
  <c r="G32" i="75" s="1"/>
  <c r="G34" i="64"/>
  <c r="G34" i="75" s="1"/>
  <c r="G36" i="64"/>
  <c r="G36" i="75" s="1"/>
  <c r="G38" i="64"/>
  <c r="G38" i="75" s="1"/>
  <c r="G40" i="64"/>
  <c r="G40" i="75" s="1"/>
  <c r="G42" i="64"/>
  <c r="G42" i="75" s="1"/>
  <c r="G44" i="64"/>
  <c r="G44" i="75" s="1"/>
  <c r="G46" i="64"/>
  <c r="G46" i="75" s="1"/>
  <c r="H48" i="64"/>
  <c r="H48" i="75" s="1"/>
  <c r="H10" i="64"/>
  <c r="H10" i="75" s="1"/>
  <c r="H12" i="64"/>
  <c r="H12" i="75" s="1"/>
  <c r="H14" i="64"/>
  <c r="H14" i="75" s="1"/>
  <c r="H16" i="64"/>
  <c r="H16" i="75" s="1"/>
  <c r="H18" i="64"/>
  <c r="H18" i="75" s="1"/>
  <c r="H20" i="64"/>
  <c r="H20" i="75" s="1"/>
  <c r="H22" i="64"/>
  <c r="H22" i="75" s="1"/>
  <c r="H24" i="64"/>
  <c r="H24" i="75" s="1"/>
  <c r="H26" i="64"/>
  <c r="H26" i="75" s="1"/>
  <c r="H28" i="64"/>
  <c r="H28" i="75" s="1"/>
  <c r="H30" i="64"/>
  <c r="H30" i="75" s="1"/>
  <c r="H32" i="64"/>
  <c r="H32" i="75" s="1"/>
  <c r="H34" i="64"/>
  <c r="H34" i="75" s="1"/>
  <c r="H36" i="64"/>
  <c r="H36" i="75" s="1"/>
  <c r="H38" i="64"/>
  <c r="H38" i="75" s="1"/>
  <c r="H40" i="64"/>
  <c r="H40" i="75" s="1"/>
  <c r="H42" i="64"/>
  <c r="H42" i="75" s="1"/>
  <c r="H44" i="64"/>
  <c r="H44" i="75" s="1"/>
  <c r="H46" i="64"/>
  <c r="H46" i="75" s="1"/>
  <c r="G9" i="64"/>
  <c r="G9" i="75" s="1"/>
  <c r="G11" i="64"/>
  <c r="G11" i="75" s="1"/>
  <c r="G13" i="64"/>
  <c r="G13" i="75" s="1"/>
  <c r="G15" i="64"/>
  <c r="G15" i="75" s="1"/>
  <c r="G17" i="64"/>
  <c r="G17" i="75" s="1"/>
  <c r="G19" i="64"/>
  <c r="G19" i="75" s="1"/>
  <c r="G21" i="64"/>
  <c r="G21" i="75" s="1"/>
  <c r="G23" i="64"/>
  <c r="G23" i="75" s="1"/>
  <c r="G25" i="64"/>
  <c r="G25" i="75" s="1"/>
  <c r="G27" i="64"/>
  <c r="G27" i="75" s="1"/>
  <c r="G29" i="64"/>
  <c r="G29" i="75" s="1"/>
  <c r="G31" i="64"/>
  <c r="G31" i="75" s="1"/>
  <c r="G33" i="64"/>
  <c r="G33" i="75" s="1"/>
  <c r="G35" i="64"/>
  <c r="G35" i="75" s="1"/>
  <c r="G37" i="64"/>
  <c r="G37" i="75" s="1"/>
  <c r="G39" i="64"/>
  <c r="G39" i="75" s="1"/>
  <c r="G41" i="64"/>
  <c r="G41" i="75" s="1"/>
  <c r="G43" i="64"/>
  <c r="G43" i="75" s="1"/>
  <c r="G45" i="64"/>
  <c r="G45" i="75" s="1"/>
  <c r="G47" i="64"/>
  <c r="G47" i="75" s="1"/>
  <c r="H9" i="64"/>
  <c r="H9" i="75" s="1"/>
  <c r="H11" i="64"/>
  <c r="H11" i="75" s="1"/>
  <c r="H13" i="64"/>
  <c r="H13" i="75" s="1"/>
  <c r="H15" i="64"/>
  <c r="H15" i="75" s="1"/>
  <c r="H17" i="64"/>
  <c r="H17" i="75" s="1"/>
  <c r="H19" i="64"/>
  <c r="H19" i="75" s="1"/>
  <c r="H21" i="64"/>
  <c r="H21" i="75" s="1"/>
  <c r="H23" i="64"/>
  <c r="H23" i="75" s="1"/>
  <c r="H25" i="64"/>
  <c r="H25" i="75" s="1"/>
  <c r="H27" i="64"/>
  <c r="H27" i="75" s="1"/>
  <c r="H29" i="64"/>
  <c r="H29" i="75" s="1"/>
  <c r="H31" i="64"/>
  <c r="H31" i="75" s="1"/>
  <c r="H33" i="64"/>
  <c r="H33" i="75" s="1"/>
  <c r="H35" i="64"/>
  <c r="H35" i="75" s="1"/>
  <c r="H37" i="64"/>
  <c r="H37" i="75" s="1"/>
  <c r="H39" i="64"/>
  <c r="H39" i="75" s="1"/>
  <c r="H41" i="64"/>
  <c r="H41" i="75" s="1"/>
  <c r="H43" i="64"/>
  <c r="H43" i="75" s="1"/>
  <c r="H45" i="64"/>
  <c r="H45" i="75" s="1"/>
  <c r="H47" i="64"/>
  <c r="H47" i="75" s="1"/>
  <c r="F9" i="64"/>
  <c r="F9" i="75" s="1"/>
  <c r="F11" i="64"/>
  <c r="F11" i="75" s="1"/>
  <c r="F13" i="64"/>
  <c r="F13" i="75" s="1"/>
  <c r="F15" i="64"/>
  <c r="F15" i="75" s="1"/>
  <c r="F17" i="64"/>
  <c r="F17" i="75" s="1"/>
  <c r="F19" i="64"/>
  <c r="F19" i="75" s="1"/>
  <c r="F21" i="64"/>
  <c r="F21" i="75" s="1"/>
  <c r="F23" i="64"/>
  <c r="F23" i="75" s="1"/>
  <c r="F25" i="64"/>
  <c r="F25" i="75" s="1"/>
  <c r="F27" i="64"/>
  <c r="F27" i="75" s="1"/>
  <c r="F29" i="64"/>
  <c r="F29" i="75" s="1"/>
  <c r="F31" i="64"/>
  <c r="F31" i="75" s="1"/>
  <c r="F33" i="64"/>
  <c r="F33" i="75" s="1"/>
  <c r="F35" i="64"/>
  <c r="F35" i="75" s="1"/>
  <c r="F37" i="64"/>
  <c r="F37" i="75" s="1"/>
  <c r="F39" i="64"/>
  <c r="F39" i="75" s="1"/>
  <c r="F41" i="64"/>
  <c r="F41" i="75" s="1"/>
  <c r="F43" i="64"/>
  <c r="F43" i="75" s="1"/>
  <c r="F45" i="64"/>
  <c r="F45" i="75" s="1"/>
  <c r="F47" i="64"/>
  <c r="F47" i="75" s="1"/>
  <c r="F48" i="64"/>
  <c r="F48" i="75" s="1"/>
  <c r="F10" i="64"/>
  <c r="F10" i="75" s="1"/>
  <c r="F12" i="64"/>
  <c r="F12" i="75" s="1"/>
  <c r="F14" i="64"/>
  <c r="F14" i="75" s="1"/>
  <c r="F16" i="64"/>
  <c r="F16" i="75" s="1"/>
  <c r="F18" i="64"/>
  <c r="F18" i="75" s="1"/>
  <c r="F20" i="64"/>
  <c r="F20" i="75" s="1"/>
  <c r="F22" i="64"/>
  <c r="F22" i="75" s="1"/>
  <c r="F24" i="64"/>
  <c r="F24" i="75" s="1"/>
  <c r="F26" i="64"/>
  <c r="F26" i="75" s="1"/>
  <c r="F28" i="64"/>
  <c r="F28" i="75" s="1"/>
  <c r="F30" i="64"/>
  <c r="F30" i="75" s="1"/>
  <c r="F32" i="64"/>
  <c r="F32" i="75" s="1"/>
  <c r="F34" i="64"/>
  <c r="F34" i="75" s="1"/>
  <c r="F36" i="64"/>
  <c r="F36" i="75" s="1"/>
  <c r="F38" i="64"/>
  <c r="F38" i="75" s="1"/>
  <c r="F40" i="64"/>
  <c r="F40" i="75" s="1"/>
  <c r="F42" i="64"/>
  <c r="F42" i="75" s="1"/>
  <c r="F44" i="64"/>
  <c r="F44" i="75" s="1"/>
  <c r="F46" i="64"/>
  <c r="F46" i="75" s="1"/>
  <c r="C47" i="64"/>
  <c r="C47" i="75" s="1"/>
  <c r="C45" i="64"/>
  <c r="C45" i="75" s="1"/>
  <c r="C43" i="64"/>
  <c r="C43" i="75" s="1"/>
  <c r="C41" i="64"/>
  <c r="C41" i="75" s="1"/>
  <c r="C39" i="64"/>
  <c r="C39" i="75" s="1"/>
  <c r="C37" i="64"/>
  <c r="C37" i="75" s="1"/>
  <c r="C35" i="64"/>
  <c r="C35" i="75" s="1"/>
  <c r="C33" i="64"/>
  <c r="C33" i="75" s="1"/>
  <c r="C31" i="64"/>
  <c r="C31" i="75" s="1"/>
  <c r="C29" i="64"/>
  <c r="C29" i="75" s="1"/>
  <c r="C27" i="64"/>
  <c r="C27" i="75" s="1"/>
  <c r="C25" i="64"/>
  <c r="C25" i="75" s="1"/>
  <c r="C23" i="64"/>
  <c r="C23" i="75" s="1"/>
  <c r="C21" i="64"/>
  <c r="C21" i="75" s="1"/>
  <c r="C19" i="64"/>
  <c r="C19" i="75" s="1"/>
  <c r="C17" i="64"/>
  <c r="C17" i="75" s="1"/>
  <c r="C15" i="64"/>
  <c r="C15" i="75" s="1"/>
  <c r="E48" i="65"/>
  <c r="C48" i="65"/>
  <c r="C11" i="64"/>
  <c r="C11" i="75" s="1"/>
  <c r="D48" i="65"/>
  <c r="C9" i="64"/>
  <c r="D47" i="64"/>
  <c r="D47" i="75" s="1"/>
  <c r="D46" i="64"/>
  <c r="D46" i="75" s="1"/>
  <c r="D45" i="64"/>
  <c r="D45" i="75" s="1"/>
  <c r="D44" i="64"/>
  <c r="D44" i="75" s="1"/>
  <c r="D43" i="64"/>
  <c r="D43" i="75" s="1"/>
  <c r="D42" i="64"/>
  <c r="D42" i="75" s="1"/>
  <c r="D41" i="64"/>
  <c r="D41" i="75" s="1"/>
  <c r="D40" i="64"/>
  <c r="D40" i="75" s="1"/>
  <c r="D39" i="64"/>
  <c r="D39" i="75" s="1"/>
  <c r="D38" i="64"/>
  <c r="D38" i="75" s="1"/>
  <c r="D37" i="64"/>
  <c r="D37" i="75" s="1"/>
  <c r="D36" i="64"/>
  <c r="D36" i="75" s="1"/>
  <c r="D35" i="64"/>
  <c r="D35" i="75" s="1"/>
  <c r="D34" i="64"/>
  <c r="D34" i="75" s="1"/>
  <c r="D33" i="64"/>
  <c r="D33" i="75" s="1"/>
  <c r="D32" i="64"/>
  <c r="D32" i="75" s="1"/>
  <c r="D31" i="64"/>
  <c r="D31" i="75" s="1"/>
  <c r="D30" i="64"/>
  <c r="D30" i="75" s="1"/>
  <c r="D29" i="64"/>
  <c r="D29" i="75" s="1"/>
  <c r="D28" i="64"/>
  <c r="D28" i="75" s="1"/>
  <c r="D27" i="64"/>
  <c r="D27" i="75" s="1"/>
  <c r="D26" i="64"/>
  <c r="D26" i="75" s="1"/>
  <c r="D25" i="64"/>
  <c r="D25" i="75" s="1"/>
  <c r="D24" i="64"/>
  <c r="D24" i="75" s="1"/>
  <c r="D23" i="64"/>
  <c r="D23" i="75" s="1"/>
  <c r="D22" i="64"/>
  <c r="D22" i="75" s="1"/>
  <c r="D21" i="64"/>
  <c r="D21" i="75" s="1"/>
  <c r="D20" i="64"/>
  <c r="D20" i="75" s="1"/>
  <c r="D19" i="64"/>
  <c r="D19" i="75" s="1"/>
  <c r="D18" i="64"/>
  <c r="D18" i="75" s="1"/>
  <c r="D17" i="64"/>
  <c r="D17" i="75" s="1"/>
  <c r="D16" i="64"/>
  <c r="D16" i="75" s="1"/>
  <c r="D15" i="64"/>
  <c r="D15" i="75" s="1"/>
  <c r="D14" i="64"/>
  <c r="D14" i="75" s="1"/>
  <c r="D13" i="64"/>
  <c r="D13" i="75" s="1"/>
  <c r="D12" i="64"/>
  <c r="D12" i="75" s="1"/>
  <c r="D11" i="64"/>
  <c r="D11" i="75" s="1"/>
  <c r="D10" i="64"/>
  <c r="D10" i="75" s="1"/>
  <c r="D9" i="64"/>
  <c r="D9" i="75" s="1"/>
  <c r="E47" i="64"/>
  <c r="E47" i="75" s="1"/>
  <c r="E46" i="64"/>
  <c r="E46" i="75" s="1"/>
  <c r="E45" i="64"/>
  <c r="E45" i="75" s="1"/>
  <c r="E44" i="64"/>
  <c r="E44" i="75" s="1"/>
  <c r="E43" i="64"/>
  <c r="E43" i="75" s="1"/>
  <c r="E42" i="64"/>
  <c r="E42" i="75" s="1"/>
  <c r="E41" i="64"/>
  <c r="E41" i="75" s="1"/>
  <c r="E40" i="64"/>
  <c r="E40" i="75" s="1"/>
  <c r="E39" i="64"/>
  <c r="E39" i="75" s="1"/>
  <c r="E38" i="64"/>
  <c r="E38" i="75" s="1"/>
  <c r="E37" i="64"/>
  <c r="E37" i="75" s="1"/>
  <c r="E36" i="64"/>
  <c r="E36" i="75" s="1"/>
  <c r="E35" i="64"/>
  <c r="E35" i="75" s="1"/>
  <c r="E34" i="64"/>
  <c r="E34" i="75" s="1"/>
  <c r="E33" i="64"/>
  <c r="E33" i="75" s="1"/>
  <c r="E32" i="64"/>
  <c r="E32" i="75" s="1"/>
  <c r="E31" i="64"/>
  <c r="E31" i="75" s="1"/>
  <c r="E30" i="64"/>
  <c r="E30" i="75" s="1"/>
  <c r="E29" i="64"/>
  <c r="E29" i="75" s="1"/>
  <c r="E28" i="64"/>
  <c r="E28" i="75" s="1"/>
  <c r="E27" i="64"/>
  <c r="E27" i="75" s="1"/>
  <c r="E26" i="64"/>
  <c r="E26" i="75" s="1"/>
  <c r="E25" i="64"/>
  <c r="E25" i="75" s="1"/>
  <c r="E24" i="64"/>
  <c r="E24" i="75" s="1"/>
  <c r="E23" i="64"/>
  <c r="E23" i="75" s="1"/>
  <c r="E22" i="64"/>
  <c r="E22" i="75" s="1"/>
  <c r="E21" i="64"/>
  <c r="E21" i="75" s="1"/>
  <c r="E20" i="64"/>
  <c r="E20" i="75" s="1"/>
  <c r="E19" i="64"/>
  <c r="E19" i="75" s="1"/>
  <c r="E18" i="64"/>
  <c r="E18" i="75" s="1"/>
  <c r="E17" i="64"/>
  <c r="E17" i="75" s="1"/>
  <c r="E16" i="64"/>
  <c r="E16" i="75" s="1"/>
  <c r="E15" i="64"/>
  <c r="E15" i="75" s="1"/>
  <c r="E14" i="64"/>
  <c r="E14" i="75" s="1"/>
  <c r="E48" i="66"/>
  <c r="E48" i="64" s="1"/>
  <c r="E48" i="75" s="1"/>
  <c r="E12" i="64"/>
  <c r="E12" i="75" s="1"/>
  <c r="E11" i="64"/>
  <c r="E11" i="75" s="1"/>
  <c r="E10" i="64"/>
  <c r="E10" i="75" s="1"/>
  <c r="E9" i="64"/>
  <c r="E9" i="75" s="1"/>
  <c r="C46" i="64"/>
  <c r="C46" i="75" s="1"/>
  <c r="C44" i="64"/>
  <c r="C44" i="75" s="1"/>
  <c r="C42" i="64"/>
  <c r="C42" i="75" s="1"/>
  <c r="C40" i="64"/>
  <c r="C40" i="75" s="1"/>
  <c r="C38" i="64"/>
  <c r="C38" i="75" s="1"/>
  <c r="C36" i="64"/>
  <c r="C36" i="75" s="1"/>
  <c r="C34" i="64"/>
  <c r="C34" i="75" s="1"/>
  <c r="C32" i="64"/>
  <c r="C32" i="75" s="1"/>
  <c r="C30" i="64"/>
  <c r="C28" i="64"/>
  <c r="C28" i="75" s="1"/>
  <c r="C26" i="64"/>
  <c r="C26" i="75" s="1"/>
  <c r="C24" i="64"/>
  <c r="C24" i="75" s="1"/>
  <c r="C22" i="64"/>
  <c r="C22" i="75" s="1"/>
  <c r="C20" i="64"/>
  <c r="C20" i="75" s="1"/>
  <c r="C18" i="64"/>
  <c r="C18" i="75" s="1"/>
  <c r="C16" i="64"/>
  <c r="C16" i="75" s="1"/>
  <c r="C14" i="64"/>
  <c r="C14" i="75" s="1"/>
  <c r="C12" i="64"/>
  <c r="C12" i="75" s="1"/>
  <c r="C10" i="64"/>
  <c r="C10" i="75" s="1"/>
  <c r="N47" i="60"/>
  <c r="M47" i="60"/>
  <c r="K47" i="60"/>
  <c r="J47" i="60"/>
  <c r="I47" i="60"/>
  <c r="H47" i="60"/>
  <c r="G47" i="60"/>
  <c r="F47" i="60"/>
  <c r="E47" i="60"/>
  <c r="D47" i="60"/>
  <c r="C47" i="60"/>
  <c r="N46" i="60"/>
  <c r="M46" i="60"/>
  <c r="K46" i="60"/>
  <c r="J46" i="60"/>
  <c r="I46" i="60"/>
  <c r="H46" i="60"/>
  <c r="G46" i="60"/>
  <c r="F46" i="60"/>
  <c r="E46" i="60"/>
  <c r="D46" i="60"/>
  <c r="C46" i="60"/>
  <c r="N45" i="60"/>
  <c r="M45" i="60"/>
  <c r="K45" i="60"/>
  <c r="J45" i="60"/>
  <c r="I45" i="60"/>
  <c r="H45" i="60"/>
  <c r="G45" i="60"/>
  <c r="F45" i="60"/>
  <c r="E45" i="60"/>
  <c r="D45" i="60"/>
  <c r="C45" i="60"/>
  <c r="N44" i="60"/>
  <c r="M44" i="60"/>
  <c r="K44" i="60"/>
  <c r="J44" i="60"/>
  <c r="I44" i="60"/>
  <c r="H44" i="60"/>
  <c r="G44" i="60"/>
  <c r="F44" i="60"/>
  <c r="E44" i="60"/>
  <c r="D44" i="60"/>
  <c r="C44" i="60"/>
  <c r="N43" i="60"/>
  <c r="M43" i="60"/>
  <c r="K43" i="60"/>
  <c r="J43" i="60"/>
  <c r="I43" i="60"/>
  <c r="H43" i="60"/>
  <c r="G43" i="60"/>
  <c r="F43" i="60"/>
  <c r="E43" i="60"/>
  <c r="D43" i="60"/>
  <c r="C43" i="60"/>
  <c r="N42" i="60"/>
  <c r="M42" i="60"/>
  <c r="K42" i="60"/>
  <c r="J42" i="60"/>
  <c r="I42" i="60"/>
  <c r="H42" i="60"/>
  <c r="G42" i="60"/>
  <c r="F42" i="60"/>
  <c r="E42" i="60"/>
  <c r="D42" i="60"/>
  <c r="C42" i="60"/>
  <c r="N41" i="60"/>
  <c r="M41" i="60"/>
  <c r="K41" i="60"/>
  <c r="J41" i="60"/>
  <c r="I41" i="60"/>
  <c r="H41" i="60"/>
  <c r="G41" i="60"/>
  <c r="F41" i="60"/>
  <c r="E41" i="60"/>
  <c r="D41" i="60"/>
  <c r="C41" i="60"/>
  <c r="N40" i="60"/>
  <c r="M40" i="60"/>
  <c r="K40" i="60"/>
  <c r="J40" i="60"/>
  <c r="I40" i="60"/>
  <c r="H40" i="60"/>
  <c r="G40" i="60"/>
  <c r="F40" i="60"/>
  <c r="E40" i="60"/>
  <c r="D40" i="60"/>
  <c r="C40" i="60"/>
  <c r="N39" i="60"/>
  <c r="M39" i="60"/>
  <c r="K39" i="60"/>
  <c r="J39" i="60"/>
  <c r="I39" i="60"/>
  <c r="H39" i="60"/>
  <c r="G39" i="60"/>
  <c r="F39" i="60"/>
  <c r="E39" i="60"/>
  <c r="D39" i="60"/>
  <c r="C39" i="60"/>
  <c r="N38" i="60"/>
  <c r="M38" i="60"/>
  <c r="K38" i="60"/>
  <c r="J38" i="60"/>
  <c r="I38" i="60"/>
  <c r="H38" i="60"/>
  <c r="G38" i="60"/>
  <c r="F38" i="60"/>
  <c r="E38" i="60"/>
  <c r="D38" i="60"/>
  <c r="C38" i="60"/>
  <c r="N37" i="60"/>
  <c r="M37" i="60"/>
  <c r="K37" i="60"/>
  <c r="J37" i="60"/>
  <c r="I37" i="60"/>
  <c r="H37" i="60"/>
  <c r="G37" i="60"/>
  <c r="F37" i="60"/>
  <c r="E37" i="60"/>
  <c r="D37" i="60"/>
  <c r="C37" i="60"/>
  <c r="N36" i="60"/>
  <c r="M36" i="60"/>
  <c r="K36" i="60"/>
  <c r="J36" i="60"/>
  <c r="I36" i="60"/>
  <c r="H36" i="60"/>
  <c r="G36" i="60"/>
  <c r="F36" i="60"/>
  <c r="E36" i="60"/>
  <c r="D36" i="60"/>
  <c r="C36" i="60"/>
  <c r="N35" i="60"/>
  <c r="M35" i="60"/>
  <c r="K35" i="60"/>
  <c r="J35" i="60"/>
  <c r="I35" i="60"/>
  <c r="H35" i="60"/>
  <c r="G35" i="60"/>
  <c r="F35" i="60"/>
  <c r="E35" i="60"/>
  <c r="D35" i="60"/>
  <c r="C35" i="60"/>
  <c r="N34" i="60"/>
  <c r="M34" i="60"/>
  <c r="K34" i="60"/>
  <c r="J34" i="60"/>
  <c r="I34" i="60"/>
  <c r="H34" i="60"/>
  <c r="G34" i="60"/>
  <c r="F34" i="60"/>
  <c r="E34" i="60"/>
  <c r="D34" i="60"/>
  <c r="C34" i="60"/>
  <c r="N33" i="60"/>
  <c r="M33" i="60"/>
  <c r="K33" i="60"/>
  <c r="J33" i="60"/>
  <c r="I33" i="60"/>
  <c r="H33" i="60"/>
  <c r="G33" i="60"/>
  <c r="F33" i="60"/>
  <c r="E33" i="60"/>
  <c r="D33" i="60"/>
  <c r="C33" i="60"/>
  <c r="N32" i="60"/>
  <c r="M32" i="60"/>
  <c r="K32" i="60"/>
  <c r="J32" i="60"/>
  <c r="I32" i="60"/>
  <c r="H32" i="60"/>
  <c r="G32" i="60"/>
  <c r="F32" i="60"/>
  <c r="E32" i="60"/>
  <c r="D32" i="60"/>
  <c r="C32" i="60"/>
  <c r="N31" i="60"/>
  <c r="M31" i="60"/>
  <c r="K31" i="60"/>
  <c r="J31" i="60"/>
  <c r="I31" i="60"/>
  <c r="H31" i="60"/>
  <c r="G31" i="60"/>
  <c r="F31" i="60"/>
  <c r="E31" i="60"/>
  <c r="D31" i="60"/>
  <c r="C31" i="60"/>
  <c r="N30" i="60"/>
  <c r="M30" i="60"/>
  <c r="K30" i="60"/>
  <c r="J30" i="60"/>
  <c r="I30" i="60"/>
  <c r="H30" i="60"/>
  <c r="G30" i="60"/>
  <c r="F30" i="60"/>
  <c r="E30" i="60"/>
  <c r="D30" i="60"/>
  <c r="C30" i="60"/>
  <c r="N29" i="60"/>
  <c r="M29" i="60"/>
  <c r="K29" i="60"/>
  <c r="J29" i="60"/>
  <c r="I29" i="60"/>
  <c r="H29" i="60"/>
  <c r="G29" i="60"/>
  <c r="F29" i="60"/>
  <c r="E29" i="60"/>
  <c r="D29" i="60"/>
  <c r="C29" i="60"/>
  <c r="N28" i="60"/>
  <c r="M28" i="60"/>
  <c r="K28" i="60"/>
  <c r="J28" i="60"/>
  <c r="I28" i="60"/>
  <c r="H28" i="60"/>
  <c r="G28" i="60"/>
  <c r="F28" i="60"/>
  <c r="E28" i="60"/>
  <c r="D28" i="60"/>
  <c r="C28" i="60"/>
  <c r="N27" i="60"/>
  <c r="M27" i="60"/>
  <c r="K27" i="60"/>
  <c r="J27" i="60"/>
  <c r="I27" i="60"/>
  <c r="H27" i="60"/>
  <c r="G27" i="60"/>
  <c r="F27" i="60"/>
  <c r="E27" i="60"/>
  <c r="D27" i="60"/>
  <c r="C27" i="60"/>
  <c r="N26" i="60"/>
  <c r="M26" i="60"/>
  <c r="K26" i="60"/>
  <c r="J26" i="60"/>
  <c r="I26" i="60"/>
  <c r="H26" i="60"/>
  <c r="G26" i="60"/>
  <c r="F26" i="60"/>
  <c r="E26" i="60"/>
  <c r="D26" i="60"/>
  <c r="C26" i="60"/>
  <c r="N25" i="60"/>
  <c r="M25" i="60"/>
  <c r="K25" i="60"/>
  <c r="J25" i="60"/>
  <c r="I25" i="60"/>
  <c r="H25" i="60"/>
  <c r="G25" i="60"/>
  <c r="F25" i="60"/>
  <c r="E25" i="60"/>
  <c r="D25" i="60"/>
  <c r="C25" i="60"/>
  <c r="N24" i="60"/>
  <c r="M24" i="60"/>
  <c r="K24" i="60"/>
  <c r="J24" i="60"/>
  <c r="I24" i="60"/>
  <c r="H24" i="60"/>
  <c r="G24" i="60"/>
  <c r="F24" i="60"/>
  <c r="E24" i="60"/>
  <c r="D24" i="60"/>
  <c r="C24" i="60"/>
  <c r="N23" i="60"/>
  <c r="M23" i="60"/>
  <c r="K23" i="60"/>
  <c r="J23" i="60"/>
  <c r="I23" i="60"/>
  <c r="H23" i="60"/>
  <c r="G23" i="60"/>
  <c r="F23" i="60"/>
  <c r="E23" i="60"/>
  <c r="D23" i="60"/>
  <c r="C23" i="60"/>
  <c r="N22" i="60"/>
  <c r="M22" i="60"/>
  <c r="K22" i="60"/>
  <c r="J22" i="60"/>
  <c r="I22" i="60"/>
  <c r="H22" i="60"/>
  <c r="G22" i="60"/>
  <c r="F22" i="60"/>
  <c r="E22" i="60"/>
  <c r="D22" i="60"/>
  <c r="C22" i="60"/>
  <c r="N21" i="60"/>
  <c r="M21" i="60"/>
  <c r="K21" i="60"/>
  <c r="J21" i="60"/>
  <c r="I21" i="60"/>
  <c r="H21" i="60"/>
  <c r="G21" i="60"/>
  <c r="F21" i="60"/>
  <c r="E21" i="60"/>
  <c r="D21" i="60"/>
  <c r="C21" i="60"/>
  <c r="N20" i="60"/>
  <c r="M20" i="60"/>
  <c r="K20" i="60"/>
  <c r="J20" i="60"/>
  <c r="I20" i="60"/>
  <c r="H20" i="60"/>
  <c r="G20" i="60"/>
  <c r="F20" i="60"/>
  <c r="E20" i="60"/>
  <c r="D20" i="60"/>
  <c r="C20" i="60"/>
  <c r="N19" i="60"/>
  <c r="M19" i="60"/>
  <c r="K19" i="60"/>
  <c r="J19" i="60"/>
  <c r="I19" i="60"/>
  <c r="H19" i="60"/>
  <c r="G19" i="60"/>
  <c r="F19" i="60"/>
  <c r="E19" i="60"/>
  <c r="D19" i="60"/>
  <c r="C19" i="60"/>
  <c r="N18" i="60"/>
  <c r="M18" i="60"/>
  <c r="K18" i="60"/>
  <c r="J18" i="60"/>
  <c r="I18" i="60"/>
  <c r="H18" i="60"/>
  <c r="G18" i="60"/>
  <c r="F18" i="60"/>
  <c r="E18" i="60"/>
  <c r="D18" i="60"/>
  <c r="C18" i="60"/>
  <c r="N17" i="60"/>
  <c r="M17" i="60"/>
  <c r="K17" i="60"/>
  <c r="J17" i="60"/>
  <c r="I17" i="60"/>
  <c r="H17" i="60"/>
  <c r="G17" i="60"/>
  <c r="F17" i="60"/>
  <c r="E17" i="60"/>
  <c r="D17" i="60"/>
  <c r="C17" i="60"/>
  <c r="N16" i="60"/>
  <c r="M16" i="60"/>
  <c r="K16" i="60"/>
  <c r="J16" i="60"/>
  <c r="I16" i="60"/>
  <c r="H16" i="60"/>
  <c r="G16" i="60"/>
  <c r="F16" i="60"/>
  <c r="E16" i="60"/>
  <c r="D16" i="60"/>
  <c r="C16" i="60"/>
  <c r="N15" i="60"/>
  <c r="M15" i="60"/>
  <c r="K15" i="60"/>
  <c r="J15" i="60"/>
  <c r="I15" i="60"/>
  <c r="H15" i="60"/>
  <c r="G15" i="60"/>
  <c r="F15" i="60"/>
  <c r="E15" i="60"/>
  <c r="D15" i="60"/>
  <c r="C15" i="60"/>
  <c r="N14" i="60"/>
  <c r="M14" i="60"/>
  <c r="K14" i="60"/>
  <c r="J14" i="60"/>
  <c r="I14" i="60"/>
  <c r="H14" i="60"/>
  <c r="G14" i="60"/>
  <c r="F14" i="60"/>
  <c r="E14" i="60"/>
  <c r="D14" i="60"/>
  <c r="C14" i="60"/>
  <c r="N13" i="60"/>
  <c r="M13" i="60"/>
  <c r="K13" i="60"/>
  <c r="J13" i="60"/>
  <c r="I13" i="60"/>
  <c r="H13" i="60"/>
  <c r="G13" i="60"/>
  <c r="F13" i="60"/>
  <c r="E13" i="60"/>
  <c r="D13" i="60"/>
  <c r="C13" i="60"/>
  <c r="N12" i="60"/>
  <c r="M12" i="60"/>
  <c r="K12" i="60"/>
  <c r="J12" i="60"/>
  <c r="I12" i="60"/>
  <c r="H12" i="60"/>
  <c r="G12" i="60"/>
  <c r="F12" i="60"/>
  <c r="E12" i="60"/>
  <c r="D12" i="60"/>
  <c r="C12" i="60"/>
  <c r="N11" i="60"/>
  <c r="M11" i="60"/>
  <c r="K11" i="60"/>
  <c r="J11" i="60"/>
  <c r="I11" i="60"/>
  <c r="H11" i="60"/>
  <c r="G11" i="60"/>
  <c r="F11" i="60"/>
  <c r="E11" i="60"/>
  <c r="D11" i="60"/>
  <c r="C11" i="60"/>
  <c r="N10" i="60"/>
  <c r="M10" i="60"/>
  <c r="L48" i="60"/>
  <c r="K10" i="60"/>
  <c r="J10" i="60"/>
  <c r="I10" i="60"/>
  <c r="H10" i="60"/>
  <c r="G10" i="60"/>
  <c r="F10" i="60"/>
  <c r="E10" i="60"/>
  <c r="D10" i="60"/>
  <c r="C10" i="60"/>
  <c r="N9" i="60"/>
  <c r="M9" i="60"/>
  <c r="K9" i="60"/>
  <c r="J9" i="60"/>
  <c r="I9" i="60"/>
  <c r="H9" i="60"/>
  <c r="G9" i="60"/>
  <c r="F9" i="60"/>
  <c r="E9" i="60"/>
  <c r="D9" i="60"/>
  <c r="C9" i="60"/>
  <c r="C48" i="66"/>
  <c r="N47" i="59"/>
  <c r="M47" i="59"/>
  <c r="L47" i="59"/>
  <c r="K47" i="59"/>
  <c r="J47" i="59"/>
  <c r="I47" i="59"/>
  <c r="H47" i="59"/>
  <c r="G47" i="59"/>
  <c r="F47" i="59"/>
  <c r="E47" i="59"/>
  <c r="D47" i="59"/>
  <c r="C47" i="59"/>
  <c r="N46" i="59"/>
  <c r="M46" i="59"/>
  <c r="L46" i="59"/>
  <c r="K46" i="59"/>
  <c r="J46" i="59"/>
  <c r="I46" i="59"/>
  <c r="H46" i="59"/>
  <c r="G46" i="59"/>
  <c r="F46" i="59"/>
  <c r="E46" i="59"/>
  <c r="D46" i="59"/>
  <c r="C46" i="59"/>
  <c r="N45" i="59"/>
  <c r="M45" i="59"/>
  <c r="L45" i="59"/>
  <c r="K45" i="59"/>
  <c r="J45" i="59"/>
  <c r="I45" i="59"/>
  <c r="H45" i="59"/>
  <c r="G45" i="59"/>
  <c r="F45" i="59"/>
  <c r="E45" i="59"/>
  <c r="D45" i="59"/>
  <c r="C45" i="59"/>
  <c r="N44" i="59"/>
  <c r="M44" i="59"/>
  <c r="L44" i="59"/>
  <c r="K44" i="59"/>
  <c r="J44" i="59"/>
  <c r="I44" i="59"/>
  <c r="H44" i="59"/>
  <c r="G44" i="59"/>
  <c r="F44" i="59"/>
  <c r="E44" i="59"/>
  <c r="D44" i="59"/>
  <c r="C44" i="59"/>
  <c r="N43" i="59"/>
  <c r="M43" i="59"/>
  <c r="L43" i="59"/>
  <c r="L43" i="58" s="1"/>
  <c r="L43" i="67" s="1"/>
  <c r="K43" i="59"/>
  <c r="J43" i="59"/>
  <c r="I43" i="59"/>
  <c r="H43" i="59"/>
  <c r="G43" i="59"/>
  <c r="F43" i="59"/>
  <c r="E43" i="59"/>
  <c r="D43" i="59"/>
  <c r="C43" i="59"/>
  <c r="N42" i="59"/>
  <c r="M42" i="59"/>
  <c r="L42" i="59"/>
  <c r="K42" i="59"/>
  <c r="J42" i="59"/>
  <c r="I42" i="59"/>
  <c r="H42" i="59"/>
  <c r="G42" i="59"/>
  <c r="F42" i="59"/>
  <c r="E42" i="59"/>
  <c r="D42" i="59"/>
  <c r="C42" i="59"/>
  <c r="N41" i="59"/>
  <c r="M41" i="59"/>
  <c r="L41" i="59"/>
  <c r="K41" i="59"/>
  <c r="J41" i="59"/>
  <c r="I41" i="59"/>
  <c r="H41" i="59"/>
  <c r="G41" i="59"/>
  <c r="F41" i="59"/>
  <c r="E41" i="59"/>
  <c r="D41" i="59"/>
  <c r="C41" i="59"/>
  <c r="N40" i="59"/>
  <c r="M40" i="59"/>
  <c r="L40" i="59"/>
  <c r="K40" i="59"/>
  <c r="J40" i="59"/>
  <c r="I40" i="59"/>
  <c r="H40" i="59"/>
  <c r="G40" i="59"/>
  <c r="F40" i="59"/>
  <c r="E40" i="59"/>
  <c r="D40" i="59"/>
  <c r="C40" i="59"/>
  <c r="N39" i="59"/>
  <c r="M39" i="59"/>
  <c r="L39" i="59"/>
  <c r="K39" i="59"/>
  <c r="J39" i="59"/>
  <c r="I39" i="59"/>
  <c r="H39" i="59"/>
  <c r="G39" i="59"/>
  <c r="F39" i="59"/>
  <c r="E39" i="59"/>
  <c r="D39" i="59"/>
  <c r="C39" i="59"/>
  <c r="N38" i="59"/>
  <c r="M38" i="59"/>
  <c r="L38" i="59"/>
  <c r="K38" i="59"/>
  <c r="J38" i="59"/>
  <c r="I38" i="59"/>
  <c r="H38" i="59"/>
  <c r="G38" i="59"/>
  <c r="F38" i="59"/>
  <c r="E38" i="59"/>
  <c r="D38" i="59"/>
  <c r="C38" i="59"/>
  <c r="N37" i="59"/>
  <c r="M37" i="59"/>
  <c r="L37" i="59"/>
  <c r="K37" i="59"/>
  <c r="J37" i="59"/>
  <c r="I37" i="59"/>
  <c r="H37" i="59"/>
  <c r="G37" i="59"/>
  <c r="F37" i="59"/>
  <c r="E37" i="59"/>
  <c r="D37" i="59"/>
  <c r="C37" i="59"/>
  <c r="N36" i="59"/>
  <c r="M36" i="59"/>
  <c r="L36" i="59"/>
  <c r="K36" i="59"/>
  <c r="J36" i="59"/>
  <c r="I36" i="59"/>
  <c r="H36" i="59"/>
  <c r="G36" i="59"/>
  <c r="F36" i="59"/>
  <c r="E36" i="59"/>
  <c r="D36" i="59"/>
  <c r="C36" i="59"/>
  <c r="N35" i="59"/>
  <c r="M35" i="59"/>
  <c r="L35" i="59"/>
  <c r="L35" i="58" s="1"/>
  <c r="L35" i="67" s="1"/>
  <c r="K35" i="59"/>
  <c r="J35" i="59"/>
  <c r="I35" i="59"/>
  <c r="H35" i="59"/>
  <c r="G35" i="59"/>
  <c r="F35" i="59"/>
  <c r="E35" i="59"/>
  <c r="D35" i="59"/>
  <c r="C35" i="59"/>
  <c r="N34" i="59"/>
  <c r="M34" i="59"/>
  <c r="L34" i="59"/>
  <c r="K34" i="59"/>
  <c r="J34" i="59"/>
  <c r="I34" i="59"/>
  <c r="H34" i="59"/>
  <c r="G34" i="59"/>
  <c r="F34" i="59"/>
  <c r="E34" i="59"/>
  <c r="D34" i="59"/>
  <c r="C34" i="59"/>
  <c r="N33" i="59"/>
  <c r="M33" i="59"/>
  <c r="L33" i="59"/>
  <c r="K33" i="59"/>
  <c r="J33" i="59"/>
  <c r="I33" i="59"/>
  <c r="H33" i="59"/>
  <c r="G33" i="59"/>
  <c r="F33" i="59"/>
  <c r="E33" i="59"/>
  <c r="D33" i="59"/>
  <c r="C33" i="59"/>
  <c r="N32" i="59"/>
  <c r="M32" i="59"/>
  <c r="L32" i="59"/>
  <c r="K32" i="59"/>
  <c r="J32" i="59"/>
  <c r="I32" i="59"/>
  <c r="H32" i="59"/>
  <c r="G32" i="59"/>
  <c r="F32" i="59"/>
  <c r="E32" i="59"/>
  <c r="D32" i="59"/>
  <c r="C32" i="59"/>
  <c r="N31" i="59"/>
  <c r="M31" i="59"/>
  <c r="L31" i="59"/>
  <c r="K31" i="59"/>
  <c r="J31" i="59"/>
  <c r="I31" i="59"/>
  <c r="H31" i="59"/>
  <c r="G31" i="59"/>
  <c r="F31" i="59"/>
  <c r="E31" i="59"/>
  <c r="D31" i="59"/>
  <c r="C31" i="59"/>
  <c r="N30" i="59"/>
  <c r="M30" i="59"/>
  <c r="L30" i="59"/>
  <c r="K30" i="59"/>
  <c r="J30" i="59"/>
  <c r="I30" i="59"/>
  <c r="H30" i="59"/>
  <c r="G30" i="59"/>
  <c r="F30" i="59"/>
  <c r="E30" i="59"/>
  <c r="D30" i="59"/>
  <c r="C30" i="59"/>
  <c r="N29" i="59"/>
  <c r="M29" i="59"/>
  <c r="L29" i="59"/>
  <c r="L29" i="58" s="1"/>
  <c r="L29" i="67" s="1"/>
  <c r="K29" i="59"/>
  <c r="J29" i="59"/>
  <c r="I29" i="59"/>
  <c r="H29" i="59"/>
  <c r="G29" i="59"/>
  <c r="F29" i="59"/>
  <c r="E29" i="59"/>
  <c r="D29" i="59"/>
  <c r="C29" i="59"/>
  <c r="N28" i="59"/>
  <c r="M28" i="59"/>
  <c r="L28" i="59"/>
  <c r="K28" i="59"/>
  <c r="J28" i="59"/>
  <c r="I28" i="59"/>
  <c r="H28" i="59"/>
  <c r="G28" i="59"/>
  <c r="F28" i="59"/>
  <c r="E28" i="59"/>
  <c r="D28" i="59"/>
  <c r="C28" i="59"/>
  <c r="N27" i="59"/>
  <c r="M27" i="59"/>
  <c r="L27" i="59"/>
  <c r="K27" i="59"/>
  <c r="J27" i="59"/>
  <c r="I27" i="59"/>
  <c r="H27" i="59"/>
  <c r="G27" i="59"/>
  <c r="F27" i="59"/>
  <c r="E27" i="59"/>
  <c r="D27" i="59"/>
  <c r="C27" i="59"/>
  <c r="N26" i="59"/>
  <c r="M26" i="59"/>
  <c r="L26" i="59"/>
  <c r="K26" i="59"/>
  <c r="J26" i="59"/>
  <c r="I26" i="59"/>
  <c r="H26" i="59"/>
  <c r="G26" i="59"/>
  <c r="F26" i="59"/>
  <c r="E26" i="59"/>
  <c r="D26" i="59"/>
  <c r="C26" i="59"/>
  <c r="N25" i="59"/>
  <c r="M25" i="59"/>
  <c r="L25" i="59"/>
  <c r="K25" i="59"/>
  <c r="J25" i="59"/>
  <c r="I25" i="59"/>
  <c r="H25" i="59"/>
  <c r="G25" i="59"/>
  <c r="F25" i="59"/>
  <c r="E25" i="59"/>
  <c r="D25" i="59"/>
  <c r="C25" i="59"/>
  <c r="N24" i="59"/>
  <c r="M24" i="59"/>
  <c r="L24" i="59"/>
  <c r="K24" i="59"/>
  <c r="J24" i="59"/>
  <c r="I24" i="59"/>
  <c r="H24" i="59"/>
  <c r="G24" i="59"/>
  <c r="F24" i="59"/>
  <c r="E24" i="59"/>
  <c r="D24" i="59"/>
  <c r="C24" i="59"/>
  <c r="N23" i="59"/>
  <c r="M23" i="59"/>
  <c r="L23" i="59"/>
  <c r="K23" i="59"/>
  <c r="J23" i="59"/>
  <c r="I23" i="59"/>
  <c r="H23" i="59"/>
  <c r="G23" i="59"/>
  <c r="F23" i="59"/>
  <c r="E23" i="59"/>
  <c r="D23" i="59"/>
  <c r="C23" i="59"/>
  <c r="N22" i="59"/>
  <c r="M22" i="59"/>
  <c r="L22" i="59"/>
  <c r="K22" i="59"/>
  <c r="J22" i="59"/>
  <c r="I22" i="59"/>
  <c r="H22" i="59"/>
  <c r="G22" i="59"/>
  <c r="F22" i="59"/>
  <c r="E22" i="59"/>
  <c r="D22" i="59"/>
  <c r="C22" i="59"/>
  <c r="N21" i="59"/>
  <c r="M21" i="59"/>
  <c r="L21" i="59"/>
  <c r="K21" i="59"/>
  <c r="J21" i="59"/>
  <c r="I21" i="59"/>
  <c r="H21" i="59"/>
  <c r="G21" i="59"/>
  <c r="F21" i="59"/>
  <c r="E21" i="59"/>
  <c r="D21" i="59"/>
  <c r="C21" i="59"/>
  <c r="N20" i="59"/>
  <c r="M20" i="59"/>
  <c r="L20" i="59"/>
  <c r="K20" i="59"/>
  <c r="J20" i="59"/>
  <c r="I20" i="59"/>
  <c r="H20" i="59"/>
  <c r="G20" i="59"/>
  <c r="F20" i="59"/>
  <c r="E20" i="59"/>
  <c r="D20" i="59"/>
  <c r="C20" i="59"/>
  <c r="N19" i="59"/>
  <c r="M19" i="59"/>
  <c r="L19" i="59"/>
  <c r="L19" i="58" s="1"/>
  <c r="L19" i="67" s="1"/>
  <c r="K19" i="59"/>
  <c r="J19" i="59"/>
  <c r="I19" i="59"/>
  <c r="H19" i="59"/>
  <c r="G19" i="59"/>
  <c r="F19" i="59"/>
  <c r="E19" i="59"/>
  <c r="D19" i="59"/>
  <c r="C19" i="59"/>
  <c r="N18" i="59"/>
  <c r="M18" i="59"/>
  <c r="L18" i="59"/>
  <c r="K18" i="59"/>
  <c r="J18" i="59"/>
  <c r="I18" i="59"/>
  <c r="H18" i="59"/>
  <c r="G18" i="59"/>
  <c r="F18" i="59"/>
  <c r="E18" i="59"/>
  <c r="D18" i="59"/>
  <c r="C18" i="59"/>
  <c r="N17" i="59"/>
  <c r="M17" i="59"/>
  <c r="L17" i="59"/>
  <c r="K17" i="59"/>
  <c r="J17" i="59"/>
  <c r="I17" i="59"/>
  <c r="H17" i="59"/>
  <c r="G17" i="59"/>
  <c r="F17" i="59"/>
  <c r="E17" i="59"/>
  <c r="D17" i="59"/>
  <c r="C17" i="59"/>
  <c r="N16" i="59"/>
  <c r="M16" i="59"/>
  <c r="L16" i="59"/>
  <c r="K16" i="59"/>
  <c r="J16" i="59"/>
  <c r="I16" i="59"/>
  <c r="H16" i="59"/>
  <c r="G16" i="59"/>
  <c r="F16" i="59"/>
  <c r="E16" i="59"/>
  <c r="D16" i="59"/>
  <c r="C16" i="59"/>
  <c r="N15" i="59"/>
  <c r="M15" i="59"/>
  <c r="L15" i="59"/>
  <c r="K15" i="59"/>
  <c r="J15" i="59"/>
  <c r="I15" i="59"/>
  <c r="H15" i="59"/>
  <c r="G15" i="59"/>
  <c r="F15" i="59"/>
  <c r="E15" i="59"/>
  <c r="D15" i="59"/>
  <c r="C15" i="59"/>
  <c r="N14" i="59"/>
  <c r="M14" i="59"/>
  <c r="L14" i="59"/>
  <c r="K14" i="59"/>
  <c r="J14" i="59"/>
  <c r="I14" i="59"/>
  <c r="H14" i="59"/>
  <c r="G14" i="59"/>
  <c r="F14" i="59"/>
  <c r="E14" i="59"/>
  <c r="D14" i="59"/>
  <c r="C14" i="59"/>
  <c r="N13" i="59"/>
  <c r="M13" i="59"/>
  <c r="L13" i="59"/>
  <c r="L13" i="58" s="1"/>
  <c r="K13" i="59"/>
  <c r="J13" i="59"/>
  <c r="I13" i="59"/>
  <c r="H13" i="59"/>
  <c r="G13" i="59"/>
  <c r="F13" i="59"/>
  <c r="E13" i="59"/>
  <c r="D13" i="59"/>
  <c r="C13" i="59"/>
  <c r="N12" i="59"/>
  <c r="M12" i="59"/>
  <c r="L12" i="59"/>
  <c r="K12" i="59"/>
  <c r="J12" i="59"/>
  <c r="I12" i="59"/>
  <c r="H12" i="59"/>
  <c r="G12" i="59"/>
  <c r="F12" i="59"/>
  <c r="E12" i="59"/>
  <c r="D12" i="59"/>
  <c r="C12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N10" i="59"/>
  <c r="N48" i="59" s="1"/>
  <c r="M10" i="59"/>
  <c r="L10" i="59"/>
  <c r="L48" i="59" s="1"/>
  <c r="K10" i="59"/>
  <c r="J10" i="59"/>
  <c r="I10" i="59"/>
  <c r="H10" i="59"/>
  <c r="G10" i="59"/>
  <c r="G48" i="59" s="1"/>
  <c r="F10" i="59"/>
  <c r="E10" i="59"/>
  <c r="D10" i="59"/>
  <c r="D48" i="59" s="1"/>
  <c r="C10" i="59"/>
  <c r="N9" i="59"/>
  <c r="M9" i="59"/>
  <c r="L9" i="59"/>
  <c r="K9" i="59"/>
  <c r="J9" i="59"/>
  <c r="I9" i="59"/>
  <c r="H9" i="59"/>
  <c r="G9" i="59"/>
  <c r="F9" i="59"/>
  <c r="E9" i="59"/>
  <c r="D9" i="59"/>
  <c r="C9" i="59"/>
  <c r="O47" i="59"/>
  <c r="O46" i="59"/>
  <c r="O45" i="59"/>
  <c r="O44" i="59"/>
  <c r="O43" i="59"/>
  <c r="O42" i="59"/>
  <c r="O41" i="59"/>
  <c r="O40" i="59"/>
  <c r="O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O26" i="59"/>
  <c r="O25" i="59"/>
  <c r="O24" i="59"/>
  <c r="O23" i="59"/>
  <c r="O22" i="59"/>
  <c r="O21" i="59"/>
  <c r="O20" i="59"/>
  <c r="O19" i="59"/>
  <c r="O18" i="59"/>
  <c r="O17" i="59"/>
  <c r="O16" i="59"/>
  <c r="O15" i="59"/>
  <c r="O14" i="59"/>
  <c r="O13" i="59"/>
  <c r="O12" i="59"/>
  <c r="O11" i="59"/>
  <c r="O10" i="59"/>
  <c r="O9" i="59"/>
  <c r="O47" i="60"/>
  <c r="O46" i="60"/>
  <c r="O45" i="60"/>
  <c r="O44" i="60"/>
  <c r="O43" i="60"/>
  <c r="O42" i="60"/>
  <c r="O41" i="60"/>
  <c r="O40" i="60"/>
  <c r="O39" i="60"/>
  <c r="O38" i="60"/>
  <c r="O37" i="60"/>
  <c r="O36" i="60"/>
  <c r="O35" i="60"/>
  <c r="O34" i="60"/>
  <c r="O33" i="60"/>
  <c r="O32" i="60"/>
  <c r="O31" i="60"/>
  <c r="O30" i="60"/>
  <c r="O29" i="60"/>
  <c r="O28" i="60"/>
  <c r="O27" i="60"/>
  <c r="O26" i="60"/>
  <c r="O25" i="60"/>
  <c r="O24" i="60"/>
  <c r="O23" i="60"/>
  <c r="O22" i="60"/>
  <c r="O21" i="60"/>
  <c r="O20" i="60"/>
  <c r="O19" i="60"/>
  <c r="O18" i="60"/>
  <c r="O17" i="60"/>
  <c r="O16" i="60"/>
  <c r="O15" i="60"/>
  <c r="O14" i="60"/>
  <c r="O13" i="60"/>
  <c r="O12" i="60"/>
  <c r="O11" i="60"/>
  <c r="O10" i="60"/>
  <c r="O9" i="60"/>
  <c r="O46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O41" i="31"/>
  <c r="N41" i="31"/>
  <c r="M41" i="31"/>
  <c r="L41" i="31"/>
  <c r="K41" i="31"/>
  <c r="J41" i="31"/>
  <c r="I41" i="31"/>
  <c r="H41" i="31"/>
  <c r="G41" i="31"/>
  <c r="F41" i="31"/>
  <c r="E41" i="31"/>
  <c r="D41" i="31"/>
  <c r="C41" i="31"/>
  <c r="O40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C37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C34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O29" i="31"/>
  <c r="N29" i="31"/>
  <c r="M29" i="31"/>
  <c r="L29" i="31"/>
  <c r="K29" i="31"/>
  <c r="J29" i="31"/>
  <c r="I29" i="31"/>
  <c r="H29" i="31"/>
  <c r="G29" i="31"/>
  <c r="F29" i="31"/>
  <c r="E29" i="31"/>
  <c r="D29" i="31"/>
  <c r="C29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C27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C26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O47" i="54"/>
  <c r="O46" i="54"/>
  <c r="O45" i="54"/>
  <c r="O44" i="54"/>
  <c r="O43" i="54"/>
  <c r="O42" i="54"/>
  <c r="O41" i="54"/>
  <c r="O40" i="54"/>
  <c r="O39" i="54"/>
  <c r="O38" i="54"/>
  <c r="O37" i="54"/>
  <c r="O36" i="54"/>
  <c r="O35" i="54"/>
  <c r="O34" i="54"/>
  <c r="O33" i="54"/>
  <c r="O32" i="54"/>
  <c r="O31" i="54"/>
  <c r="O30" i="54"/>
  <c r="O29" i="54"/>
  <c r="O28" i="54"/>
  <c r="O27" i="54"/>
  <c r="O26" i="54"/>
  <c r="O25" i="54"/>
  <c r="O24" i="54"/>
  <c r="O23" i="54"/>
  <c r="O22" i="54"/>
  <c r="O21" i="54"/>
  <c r="O20" i="54"/>
  <c r="O19" i="54"/>
  <c r="O18" i="54"/>
  <c r="O17" i="54"/>
  <c r="O16" i="54"/>
  <c r="O15" i="54"/>
  <c r="O14" i="54"/>
  <c r="O13" i="54"/>
  <c r="O12" i="54"/>
  <c r="O11" i="54"/>
  <c r="O10" i="54"/>
  <c r="O9" i="54"/>
  <c r="O47" i="53"/>
  <c r="O46" i="53"/>
  <c r="O45" i="53"/>
  <c r="O44" i="53"/>
  <c r="O43" i="53"/>
  <c r="O42" i="53"/>
  <c r="O41" i="53"/>
  <c r="O40" i="53"/>
  <c r="O39" i="53"/>
  <c r="O38" i="53"/>
  <c r="O37" i="53"/>
  <c r="O36" i="53"/>
  <c r="O35" i="53"/>
  <c r="O34" i="53"/>
  <c r="O33" i="53"/>
  <c r="O32" i="53"/>
  <c r="O31" i="53"/>
  <c r="O30" i="53"/>
  <c r="O29" i="53"/>
  <c r="O28" i="53"/>
  <c r="O27" i="53"/>
  <c r="O26" i="53"/>
  <c r="O25" i="53"/>
  <c r="O24" i="53"/>
  <c r="O23" i="53"/>
  <c r="O22" i="53"/>
  <c r="O21" i="53"/>
  <c r="O20" i="53"/>
  <c r="O19" i="53"/>
  <c r="O18" i="53"/>
  <c r="O17" i="53"/>
  <c r="O16" i="53"/>
  <c r="O15" i="53"/>
  <c r="O14" i="53"/>
  <c r="O13" i="53"/>
  <c r="O12" i="53"/>
  <c r="O11" i="53"/>
  <c r="O10" i="53"/>
  <c r="O9" i="53"/>
  <c r="N47" i="54"/>
  <c r="M47" i="54"/>
  <c r="L47" i="54"/>
  <c r="K47" i="54"/>
  <c r="J47" i="54"/>
  <c r="I47" i="54"/>
  <c r="H47" i="54"/>
  <c r="G47" i="54"/>
  <c r="F47" i="54"/>
  <c r="E47" i="54"/>
  <c r="D47" i="54"/>
  <c r="C47" i="54"/>
  <c r="N46" i="54"/>
  <c r="M46" i="54"/>
  <c r="L46" i="54"/>
  <c r="K46" i="54"/>
  <c r="J46" i="54"/>
  <c r="I46" i="54"/>
  <c r="H46" i="54"/>
  <c r="G46" i="54"/>
  <c r="F46" i="54"/>
  <c r="E46" i="54"/>
  <c r="D46" i="54"/>
  <c r="C46" i="54"/>
  <c r="N45" i="54"/>
  <c r="M45" i="54"/>
  <c r="L45" i="54"/>
  <c r="K45" i="54"/>
  <c r="J45" i="54"/>
  <c r="I45" i="54"/>
  <c r="H45" i="54"/>
  <c r="G45" i="54"/>
  <c r="F45" i="54"/>
  <c r="E45" i="54"/>
  <c r="D45" i="54"/>
  <c r="C45" i="54"/>
  <c r="N44" i="54"/>
  <c r="M44" i="54"/>
  <c r="L44" i="54"/>
  <c r="K44" i="54"/>
  <c r="J44" i="54"/>
  <c r="I44" i="54"/>
  <c r="H44" i="54"/>
  <c r="G44" i="54"/>
  <c r="F44" i="54"/>
  <c r="E44" i="54"/>
  <c r="D44" i="54"/>
  <c r="C44" i="54"/>
  <c r="N43" i="54"/>
  <c r="M43" i="54"/>
  <c r="L43" i="54"/>
  <c r="K43" i="54"/>
  <c r="J43" i="54"/>
  <c r="I43" i="54"/>
  <c r="H43" i="54"/>
  <c r="G43" i="54"/>
  <c r="F43" i="54"/>
  <c r="E43" i="54"/>
  <c r="D43" i="54"/>
  <c r="C43" i="54"/>
  <c r="N42" i="54"/>
  <c r="M42" i="54"/>
  <c r="L42" i="54"/>
  <c r="K42" i="54"/>
  <c r="J42" i="54"/>
  <c r="I42" i="54"/>
  <c r="H42" i="54"/>
  <c r="G42" i="54"/>
  <c r="F42" i="54"/>
  <c r="E42" i="54"/>
  <c r="D42" i="54"/>
  <c r="C42" i="54"/>
  <c r="N41" i="54"/>
  <c r="M41" i="54"/>
  <c r="L41" i="54"/>
  <c r="K41" i="54"/>
  <c r="J41" i="54"/>
  <c r="I41" i="54"/>
  <c r="H41" i="54"/>
  <c r="G41" i="54"/>
  <c r="F41" i="54"/>
  <c r="E41" i="54"/>
  <c r="D41" i="54"/>
  <c r="C41" i="54"/>
  <c r="N40" i="54"/>
  <c r="M40" i="54"/>
  <c r="L40" i="54"/>
  <c r="K40" i="54"/>
  <c r="J40" i="54"/>
  <c r="I40" i="54"/>
  <c r="H40" i="54"/>
  <c r="G40" i="54"/>
  <c r="F40" i="54"/>
  <c r="E40" i="54"/>
  <c r="D40" i="54"/>
  <c r="C40" i="54"/>
  <c r="N39" i="54"/>
  <c r="M39" i="54"/>
  <c r="L39" i="54"/>
  <c r="K39" i="54"/>
  <c r="J39" i="54"/>
  <c r="I39" i="54"/>
  <c r="H39" i="54"/>
  <c r="G39" i="54"/>
  <c r="F39" i="54"/>
  <c r="E39" i="54"/>
  <c r="D39" i="54"/>
  <c r="C39" i="54"/>
  <c r="N38" i="54"/>
  <c r="M38" i="54"/>
  <c r="L38" i="54"/>
  <c r="K38" i="54"/>
  <c r="J38" i="54"/>
  <c r="I38" i="54"/>
  <c r="H38" i="54"/>
  <c r="G38" i="54"/>
  <c r="F38" i="54"/>
  <c r="E38" i="54"/>
  <c r="D38" i="54"/>
  <c r="C38" i="54"/>
  <c r="N37" i="54"/>
  <c r="M37" i="54"/>
  <c r="L37" i="54"/>
  <c r="K37" i="54"/>
  <c r="J37" i="54"/>
  <c r="I37" i="54"/>
  <c r="H37" i="54"/>
  <c r="G37" i="54"/>
  <c r="F37" i="54"/>
  <c r="E37" i="54"/>
  <c r="D37" i="54"/>
  <c r="C37" i="54"/>
  <c r="N36" i="54"/>
  <c r="M36" i="54"/>
  <c r="L36" i="54"/>
  <c r="K36" i="54"/>
  <c r="J36" i="54"/>
  <c r="I36" i="54"/>
  <c r="H36" i="54"/>
  <c r="G36" i="54"/>
  <c r="F36" i="54"/>
  <c r="E36" i="54"/>
  <c r="D36" i="54"/>
  <c r="C36" i="54"/>
  <c r="N35" i="54"/>
  <c r="M35" i="54"/>
  <c r="L35" i="54"/>
  <c r="K35" i="54"/>
  <c r="J35" i="54"/>
  <c r="I35" i="54"/>
  <c r="H35" i="54"/>
  <c r="G35" i="54"/>
  <c r="F35" i="54"/>
  <c r="E35" i="54"/>
  <c r="D35" i="54"/>
  <c r="C35" i="54"/>
  <c r="N34" i="54"/>
  <c r="M34" i="54"/>
  <c r="L34" i="54"/>
  <c r="K34" i="54"/>
  <c r="J34" i="54"/>
  <c r="I34" i="54"/>
  <c r="H34" i="54"/>
  <c r="G34" i="54"/>
  <c r="F34" i="54"/>
  <c r="E34" i="54"/>
  <c r="D34" i="54"/>
  <c r="C34" i="54"/>
  <c r="N33" i="54"/>
  <c r="M33" i="54"/>
  <c r="L33" i="54"/>
  <c r="K33" i="54"/>
  <c r="J33" i="54"/>
  <c r="I33" i="54"/>
  <c r="H33" i="54"/>
  <c r="G33" i="54"/>
  <c r="F33" i="54"/>
  <c r="E33" i="54"/>
  <c r="D33" i="54"/>
  <c r="C33" i="54"/>
  <c r="N32" i="54"/>
  <c r="M32" i="54"/>
  <c r="L32" i="54"/>
  <c r="K32" i="54"/>
  <c r="J32" i="54"/>
  <c r="I32" i="54"/>
  <c r="H32" i="54"/>
  <c r="G32" i="54"/>
  <c r="F32" i="54"/>
  <c r="E32" i="54"/>
  <c r="D32" i="54"/>
  <c r="C32" i="54"/>
  <c r="N31" i="54"/>
  <c r="M31" i="54"/>
  <c r="L31" i="54"/>
  <c r="K31" i="54"/>
  <c r="J31" i="54"/>
  <c r="I31" i="54"/>
  <c r="H31" i="54"/>
  <c r="G31" i="54"/>
  <c r="F31" i="54"/>
  <c r="E31" i="54"/>
  <c r="D31" i="54"/>
  <c r="C31" i="54"/>
  <c r="N30" i="54"/>
  <c r="M30" i="54"/>
  <c r="L30" i="54"/>
  <c r="K30" i="54"/>
  <c r="J30" i="54"/>
  <c r="I30" i="54"/>
  <c r="H30" i="54"/>
  <c r="G30" i="54"/>
  <c r="F30" i="54"/>
  <c r="E30" i="54"/>
  <c r="D30" i="54"/>
  <c r="C30" i="54"/>
  <c r="N29" i="54"/>
  <c r="M29" i="54"/>
  <c r="L29" i="54"/>
  <c r="K29" i="54"/>
  <c r="J29" i="54"/>
  <c r="I29" i="54"/>
  <c r="H29" i="54"/>
  <c r="G29" i="54"/>
  <c r="F29" i="54"/>
  <c r="E29" i="54"/>
  <c r="D29" i="54"/>
  <c r="C29" i="54"/>
  <c r="N28" i="54"/>
  <c r="M28" i="54"/>
  <c r="L28" i="54"/>
  <c r="K28" i="54"/>
  <c r="J28" i="54"/>
  <c r="I28" i="54"/>
  <c r="H28" i="54"/>
  <c r="G28" i="54"/>
  <c r="F28" i="54"/>
  <c r="E28" i="54"/>
  <c r="D28" i="54"/>
  <c r="C28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N26" i="54"/>
  <c r="M26" i="54"/>
  <c r="L26" i="54"/>
  <c r="K26" i="54"/>
  <c r="J26" i="54"/>
  <c r="I26" i="54"/>
  <c r="H26" i="54"/>
  <c r="G26" i="54"/>
  <c r="F26" i="54"/>
  <c r="E26" i="54"/>
  <c r="D26" i="54"/>
  <c r="C26" i="54"/>
  <c r="N25" i="54"/>
  <c r="M25" i="54"/>
  <c r="L25" i="54"/>
  <c r="K25" i="54"/>
  <c r="J25" i="54"/>
  <c r="I25" i="54"/>
  <c r="H25" i="54"/>
  <c r="G25" i="54"/>
  <c r="F25" i="54"/>
  <c r="E25" i="54"/>
  <c r="D25" i="54"/>
  <c r="C25" i="54"/>
  <c r="N24" i="54"/>
  <c r="M24" i="54"/>
  <c r="L24" i="54"/>
  <c r="K24" i="54"/>
  <c r="J24" i="54"/>
  <c r="I24" i="54"/>
  <c r="H24" i="54"/>
  <c r="G24" i="54"/>
  <c r="F24" i="54"/>
  <c r="E24" i="54"/>
  <c r="D24" i="54"/>
  <c r="C24" i="54"/>
  <c r="N23" i="54"/>
  <c r="M23" i="54"/>
  <c r="L23" i="54"/>
  <c r="K23" i="54"/>
  <c r="J23" i="54"/>
  <c r="I23" i="54"/>
  <c r="H23" i="54"/>
  <c r="G23" i="54"/>
  <c r="F23" i="54"/>
  <c r="E23" i="54"/>
  <c r="D23" i="54"/>
  <c r="C23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N21" i="54"/>
  <c r="M21" i="54"/>
  <c r="L21" i="54"/>
  <c r="K21" i="54"/>
  <c r="J21" i="54"/>
  <c r="I21" i="54"/>
  <c r="H21" i="54"/>
  <c r="G21" i="54"/>
  <c r="F21" i="54"/>
  <c r="E21" i="54"/>
  <c r="D21" i="54"/>
  <c r="C21" i="54"/>
  <c r="N20" i="54"/>
  <c r="M20" i="54"/>
  <c r="L20" i="54"/>
  <c r="K20" i="54"/>
  <c r="J20" i="54"/>
  <c r="I20" i="54"/>
  <c r="H20" i="54"/>
  <c r="G20" i="54"/>
  <c r="F20" i="54"/>
  <c r="E20" i="54"/>
  <c r="D20" i="54"/>
  <c r="C20" i="54"/>
  <c r="N19" i="54"/>
  <c r="M19" i="54"/>
  <c r="L19" i="54"/>
  <c r="K19" i="54"/>
  <c r="J19" i="54"/>
  <c r="I19" i="54"/>
  <c r="H19" i="54"/>
  <c r="G19" i="54"/>
  <c r="F19" i="54"/>
  <c r="E19" i="54"/>
  <c r="D19" i="54"/>
  <c r="C19" i="54"/>
  <c r="N18" i="54"/>
  <c r="M18" i="54"/>
  <c r="L18" i="54"/>
  <c r="K18" i="54"/>
  <c r="J18" i="54"/>
  <c r="I18" i="54"/>
  <c r="H18" i="54"/>
  <c r="G18" i="54"/>
  <c r="F18" i="54"/>
  <c r="E18" i="54"/>
  <c r="D18" i="54"/>
  <c r="C18" i="54"/>
  <c r="N17" i="54"/>
  <c r="M17" i="54"/>
  <c r="L17" i="54"/>
  <c r="K17" i="54"/>
  <c r="J17" i="54"/>
  <c r="I17" i="54"/>
  <c r="H17" i="54"/>
  <c r="G17" i="54"/>
  <c r="F17" i="54"/>
  <c r="E17" i="54"/>
  <c r="D17" i="54"/>
  <c r="C17" i="54"/>
  <c r="N16" i="54"/>
  <c r="M16" i="54"/>
  <c r="L16" i="54"/>
  <c r="K16" i="54"/>
  <c r="J16" i="54"/>
  <c r="I16" i="54"/>
  <c r="H16" i="54"/>
  <c r="G16" i="54"/>
  <c r="F16" i="54"/>
  <c r="E16" i="54"/>
  <c r="D16" i="54"/>
  <c r="C16" i="54"/>
  <c r="N15" i="54"/>
  <c r="M15" i="54"/>
  <c r="L15" i="54"/>
  <c r="K15" i="54"/>
  <c r="J15" i="54"/>
  <c r="I15" i="54"/>
  <c r="H15" i="54"/>
  <c r="G15" i="54"/>
  <c r="F15" i="54"/>
  <c r="E15" i="54"/>
  <c r="D15" i="54"/>
  <c r="C15" i="54"/>
  <c r="N14" i="54"/>
  <c r="M14" i="54"/>
  <c r="L14" i="54"/>
  <c r="K14" i="54"/>
  <c r="J14" i="54"/>
  <c r="I14" i="54"/>
  <c r="H14" i="54"/>
  <c r="G14" i="54"/>
  <c r="F14" i="54"/>
  <c r="E14" i="54"/>
  <c r="D14" i="54"/>
  <c r="C14" i="54"/>
  <c r="N13" i="54"/>
  <c r="M13" i="54"/>
  <c r="L13" i="54"/>
  <c r="K13" i="54"/>
  <c r="J13" i="54"/>
  <c r="I13" i="54"/>
  <c r="H13" i="54"/>
  <c r="G13" i="54"/>
  <c r="F13" i="54"/>
  <c r="E13" i="54"/>
  <c r="D13" i="54"/>
  <c r="C13" i="54"/>
  <c r="N12" i="54"/>
  <c r="M12" i="54"/>
  <c r="L12" i="54"/>
  <c r="K12" i="54"/>
  <c r="J12" i="54"/>
  <c r="I12" i="54"/>
  <c r="H12" i="54"/>
  <c r="G12" i="54"/>
  <c r="F12" i="54"/>
  <c r="E12" i="54"/>
  <c r="D12" i="54"/>
  <c r="C12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N10" i="54"/>
  <c r="M10" i="54"/>
  <c r="L10" i="54"/>
  <c r="K10" i="54"/>
  <c r="K48" i="54" s="1"/>
  <c r="J10" i="54"/>
  <c r="J48" i="54" s="1"/>
  <c r="I10" i="54"/>
  <c r="I48" i="54" s="1"/>
  <c r="H10" i="54"/>
  <c r="G10" i="54"/>
  <c r="F10" i="54"/>
  <c r="F48" i="54" s="1"/>
  <c r="E10" i="54"/>
  <c r="D10" i="54"/>
  <c r="D48" i="54" s="1"/>
  <c r="C10" i="54"/>
  <c r="C48" i="54" s="1"/>
  <c r="N9" i="54"/>
  <c r="M9" i="54"/>
  <c r="L9" i="54"/>
  <c r="K9" i="54"/>
  <c r="J9" i="54"/>
  <c r="I9" i="54"/>
  <c r="H9" i="54"/>
  <c r="G9" i="54"/>
  <c r="F9" i="54"/>
  <c r="E9" i="54"/>
  <c r="D9" i="54"/>
  <c r="C9" i="54"/>
  <c r="N47" i="53"/>
  <c r="N47" i="51" s="1"/>
  <c r="M47" i="53"/>
  <c r="L47" i="53"/>
  <c r="L47" i="51" s="1"/>
  <c r="K47" i="53"/>
  <c r="K47" i="51" s="1"/>
  <c r="J47" i="53"/>
  <c r="J47" i="51" s="1"/>
  <c r="I47" i="53"/>
  <c r="I47" i="51" s="1"/>
  <c r="H47" i="53"/>
  <c r="G47" i="53"/>
  <c r="F47" i="53"/>
  <c r="F47" i="51" s="1"/>
  <c r="E47" i="53"/>
  <c r="D47" i="53"/>
  <c r="D47" i="51" s="1"/>
  <c r="C47" i="53"/>
  <c r="C47" i="51" s="1"/>
  <c r="N46" i="53"/>
  <c r="N46" i="51" s="1"/>
  <c r="M46" i="53"/>
  <c r="M46" i="51" s="1"/>
  <c r="L46" i="53"/>
  <c r="K46" i="53"/>
  <c r="J46" i="53"/>
  <c r="J46" i="51" s="1"/>
  <c r="I46" i="53"/>
  <c r="H46" i="53"/>
  <c r="H46" i="51" s="1"/>
  <c r="G46" i="53"/>
  <c r="G46" i="51" s="1"/>
  <c r="F46" i="53"/>
  <c r="F46" i="51" s="1"/>
  <c r="E46" i="53"/>
  <c r="E46" i="51" s="1"/>
  <c r="D46" i="53"/>
  <c r="C46" i="53"/>
  <c r="C46" i="51" s="1"/>
  <c r="N45" i="53"/>
  <c r="N45" i="51" s="1"/>
  <c r="M45" i="53"/>
  <c r="L45" i="53"/>
  <c r="L45" i="51" s="1"/>
  <c r="K45" i="53"/>
  <c r="K45" i="51" s="1"/>
  <c r="J45" i="53"/>
  <c r="J45" i="51" s="1"/>
  <c r="I45" i="53"/>
  <c r="I45" i="51" s="1"/>
  <c r="H45" i="53"/>
  <c r="G45" i="53"/>
  <c r="G45" i="51" s="1"/>
  <c r="F45" i="53"/>
  <c r="F45" i="51" s="1"/>
  <c r="E45" i="53"/>
  <c r="D45" i="53"/>
  <c r="D45" i="51" s="1"/>
  <c r="C45" i="53"/>
  <c r="C45" i="51" s="1"/>
  <c r="N44" i="53"/>
  <c r="N44" i="51" s="1"/>
  <c r="M44" i="53"/>
  <c r="M44" i="51" s="1"/>
  <c r="L44" i="53"/>
  <c r="K44" i="53"/>
  <c r="K44" i="51" s="1"/>
  <c r="J44" i="53"/>
  <c r="J44" i="51" s="1"/>
  <c r="I44" i="53"/>
  <c r="H44" i="53"/>
  <c r="H44" i="51" s="1"/>
  <c r="G44" i="53"/>
  <c r="G44" i="51" s="1"/>
  <c r="F44" i="53"/>
  <c r="F44" i="51" s="1"/>
  <c r="E44" i="53"/>
  <c r="E44" i="51" s="1"/>
  <c r="D44" i="53"/>
  <c r="C44" i="53"/>
  <c r="C44" i="51" s="1"/>
  <c r="N43" i="53"/>
  <c r="N43" i="51" s="1"/>
  <c r="M43" i="53"/>
  <c r="L43" i="53"/>
  <c r="L43" i="51" s="1"/>
  <c r="K43" i="53"/>
  <c r="K43" i="51" s="1"/>
  <c r="J43" i="53"/>
  <c r="J43" i="51" s="1"/>
  <c r="I43" i="53"/>
  <c r="I43" i="51" s="1"/>
  <c r="H43" i="53"/>
  <c r="G43" i="53"/>
  <c r="G43" i="51" s="1"/>
  <c r="F43" i="53"/>
  <c r="F43" i="51" s="1"/>
  <c r="E43" i="53"/>
  <c r="D43" i="53"/>
  <c r="D43" i="51" s="1"/>
  <c r="C43" i="53"/>
  <c r="C43" i="51" s="1"/>
  <c r="N42" i="53"/>
  <c r="N42" i="51" s="1"/>
  <c r="M42" i="53"/>
  <c r="M42" i="51" s="1"/>
  <c r="L42" i="53"/>
  <c r="K42" i="53"/>
  <c r="K42" i="51" s="1"/>
  <c r="J42" i="53"/>
  <c r="J42" i="51" s="1"/>
  <c r="I42" i="53"/>
  <c r="H42" i="53"/>
  <c r="H42" i="51" s="1"/>
  <c r="G42" i="53"/>
  <c r="G42" i="51" s="1"/>
  <c r="F42" i="53"/>
  <c r="F42" i="51" s="1"/>
  <c r="E42" i="53"/>
  <c r="E42" i="51" s="1"/>
  <c r="D42" i="53"/>
  <c r="C42" i="53"/>
  <c r="C42" i="51" s="1"/>
  <c r="N41" i="53"/>
  <c r="N41" i="51" s="1"/>
  <c r="M41" i="53"/>
  <c r="L41" i="53"/>
  <c r="L41" i="51" s="1"/>
  <c r="K41" i="53"/>
  <c r="K41" i="51" s="1"/>
  <c r="J41" i="53"/>
  <c r="J41" i="51" s="1"/>
  <c r="I41" i="53"/>
  <c r="I41" i="51" s="1"/>
  <c r="H41" i="53"/>
  <c r="G41" i="53"/>
  <c r="G41" i="51" s="1"/>
  <c r="F41" i="53"/>
  <c r="F41" i="51" s="1"/>
  <c r="E41" i="53"/>
  <c r="D41" i="53"/>
  <c r="D41" i="51" s="1"/>
  <c r="C41" i="53"/>
  <c r="C41" i="51" s="1"/>
  <c r="N40" i="53"/>
  <c r="N40" i="51" s="1"/>
  <c r="M40" i="53"/>
  <c r="M40" i="51" s="1"/>
  <c r="L40" i="53"/>
  <c r="K40" i="53"/>
  <c r="K40" i="51" s="1"/>
  <c r="J40" i="53"/>
  <c r="J40" i="51" s="1"/>
  <c r="I40" i="53"/>
  <c r="H40" i="53"/>
  <c r="H40" i="51" s="1"/>
  <c r="G40" i="53"/>
  <c r="G40" i="51" s="1"/>
  <c r="F40" i="53"/>
  <c r="F40" i="51" s="1"/>
  <c r="E40" i="53"/>
  <c r="E40" i="51" s="1"/>
  <c r="D40" i="53"/>
  <c r="C40" i="53"/>
  <c r="C40" i="51" s="1"/>
  <c r="N39" i="53"/>
  <c r="N39" i="51" s="1"/>
  <c r="M39" i="53"/>
  <c r="L39" i="53"/>
  <c r="L39" i="51" s="1"/>
  <c r="K39" i="53"/>
  <c r="K39" i="51" s="1"/>
  <c r="J39" i="53"/>
  <c r="J39" i="51" s="1"/>
  <c r="I39" i="53"/>
  <c r="I39" i="51" s="1"/>
  <c r="H39" i="53"/>
  <c r="G39" i="53"/>
  <c r="G39" i="51" s="1"/>
  <c r="F39" i="53"/>
  <c r="F39" i="51" s="1"/>
  <c r="E39" i="53"/>
  <c r="D39" i="53"/>
  <c r="D39" i="51" s="1"/>
  <c r="C39" i="53"/>
  <c r="C39" i="51" s="1"/>
  <c r="N38" i="53"/>
  <c r="N38" i="51" s="1"/>
  <c r="M38" i="53"/>
  <c r="M38" i="51" s="1"/>
  <c r="L38" i="53"/>
  <c r="K38" i="53"/>
  <c r="K38" i="51" s="1"/>
  <c r="J38" i="53"/>
  <c r="J38" i="51" s="1"/>
  <c r="I38" i="53"/>
  <c r="H38" i="53"/>
  <c r="H38" i="51" s="1"/>
  <c r="G38" i="53"/>
  <c r="G38" i="51" s="1"/>
  <c r="F38" i="53"/>
  <c r="F38" i="51" s="1"/>
  <c r="E38" i="53"/>
  <c r="E38" i="51" s="1"/>
  <c r="D38" i="53"/>
  <c r="C38" i="53"/>
  <c r="C38" i="51" s="1"/>
  <c r="N37" i="53"/>
  <c r="N37" i="51" s="1"/>
  <c r="M37" i="53"/>
  <c r="L37" i="53"/>
  <c r="L37" i="51" s="1"/>
  <c r="K37" i="53"/>
  <c r="K37" i="51" s="1"/>
  <c r="J37" i="53"/>
  <c r="J37" i="51" s="1"/>
  <c r="I37" i="53"/>
  <c r="I37" i="51" s="1"/>
  <c r="H37" i="53"/>
  <c r="G37" i="53"/>
  <c r="G37" i="51" s="1"/>
  <c r="F37" i="53"/>
  <c r="F37" i="51" s="1"/>
  <c r="E37" i="53"/>
  <c r="D37" i="53"/>
  <c r="D37" i="51" s="1"/>
  <c r="C37" i="53"/>
  <c r="C37" i="51" s="1"/>
  <c r="N36" i="53"/>
  <c r="N36" i="51" s="1"/>
  <c r="M36" i="53"/>
  <c r="M36" i="51" s="1"/>
  <c r="L36" i="53"/>
  <c r="K36" i="53"/>
  <c r="K36" i="51" s="1"/>
  <c r="J36" i="53"/>
  <c r="J36" i="51" s="1"/>
  <c r="I36" i="53"/>
  <c r="H36" i="53"/>
  <c r="H36" i="51" s="1"/>
  <c r="G36" i="53"/>
  <c r="G36" i="51" s="1"/>
  <c r="F36" i="53"/>
  <c r="F36" i="51" s="1"/>
  <c r="E36" i="53"/>
  <c r="E36" i="51" s="1"/>
  <c r="D36" i="53"/>
  <c r="C36" i="53"/>
  <c r="C36" i="51" s="1"/>
  <c r="N35" i="53"/>
  <c r="N35" i="51" s="1"/>
  <c r="M35" i="53"/>
  <c r="L35" i="53"/>
  <c r="L35" i="51" s="1"/>
  <c r="K35" i="53"/>
  <c r="J35" i="53"/>
  <c r="J35" i="51" s="1"/>
  <c r="I35" i="53"/>
  <c r="I35" i="51" s="1"/>
  <c r="H35" i="53"/>
  <c r="G35" i="53"/>
  <c r="G35" i="51" s="1"/>
  <c r="F35" i="53"/>
  <c r="F35" i="51" s="1"/>
  <c r="E35" i="53"/>
  <c r="D35" i="53"/>
  <c r="D35" i="51" s="1"/>
  <c r="C35" i="53"/>
  <c r="C35" i="51" s="1"/>
  <c r="N34" i="53"/>
  <c r="N34" i="51" s="1"/>
  <c r="M34" i="53"/>
  <c r="M34" i="51" s="1"/>
  <c r="L34" i="53"/>
  <c r="K34" i="53"/>
  <c r="K34" i="51" s="1"/>
  <c r="J34" i="53"/>
  <c r="J34" i="51" s="1"/>
  <c r="I34" i="53"/>
  <c r="H34" i="53"/>
  <c r="H34" i="51" s="1"/>
  <c r="G34" i="53"/>
  <c r="G34" i="51" s="1"/>
  <c r="F34" i="53"/>
  <c r="F34" i="51" s="1"/>
  <c r="E34" i="53"/>
  <c r="E34" i="51" s="1"/>
  <c r="D34" i="53"/>
  <c r="C34" i="53"/>
  <c r="C34" i="51" s="1"/>
  <c r="N33" i="53"/>
  <c r="N33" i="51" s="1"/>
  <c r="M33" i="53"/>
  <c r="L33" i="53"/>
  <c r="L33" i="51" s="1"/>
  <c r="K33" i="53"/>
  <c r="K33" i="51" s="1"/>
  <c r="J33" i="53"/>
  <c r="J33" i="51" s="1"/>
  <c r="I33" i="53"/>
  <c r="I33" i="51" s="1"/>
  <c r="H33" i="53"/>
  <c r="G33" i="53"/>
  <c r="G33" i="51" s="1"/>
  <c r="F33" i="53"/>
  <c r="F33" i="51" s="1"/>
  <c r="E33" i="53"/>
  <c r="D33" i="53"/>
  <c r="D33" i="51" s="1"/>
  <c r="C33" i="53"/>
  <c r="C33" i="51" s="1"/>
  <c r="N32" i="53"/>
  <c r="N32" i="51" s="1"/>
  <c r="M32" i="53"/>
  <c r="M32" i="51" s="1"/>
  <c r="L32" i="53"/>
  <c r="K32" i="53"/>
  <c r="K32" i="51" s="1"/>
  <c r="J32" i="53"/>
  <c r="J32" i="51" s="1"/>
  <c r="I32" i="53"/>
  <c r="H32" i="53"/>
  <c r="H32" i="51" s="1"/>
  <c r="G32" i="53"/>
  <c r="G32" i="51" s="1"/>
  <c r="F32" i="53"/>
  <c r="F32" i="51" s="1"/>
  <c r="E32" i="53"/>
  <c r="E32" i="51" s="1"/>
  <c r="D32" i="53"/>
  <c r="C32" i="53"/>
  <c r="C32" i="51" s="1"/>
  <c r="N31" i="53"/>
  <c r="N31" i="51" s="1"/>
  <c r="M31" i="53"/>
  <c r="L31" i="53"/>
  <c r="L31" i="51" s="1"/>
  <c r="K31" i="53"/>
  <c r="K31" i="51" s="1"/>
  <c r="J31" i="53"/>
  <c r="J31" i="51" s="1"/>
  <c r="I31" i="53"/>
  <c r="I31" i="51" s="1"/>
  <c r="H31" i="53"/>
  <c r="G31" i="53"/>
  <c r="G31" i="51" s="1"/>
  <c r="F31" i="53"/>
  <c r="F31" i="51" s="1"/>
  <c r="E31" i="53"/>
  <c r="D31" i="53"/>
  <c r="D31" i="51" s="1"/>
  <c r="C31" i="53"/>
  <c r="C31" i="51" s="1"/>
  <c r="N30" i="53"/>
  <c r="N30" i="51" s="1"/>
  <c r="M30" i="53"/>
  <c r="M30" i="51" s="1"/>
  <c r="L30" i="53"/>
  <c r="K30" i="53"/>
  <c r="K30" i="51" s="1"/>
  <c r="J30" i="53"/>
  <c r="J30" i="51" s="1"/>
  <c r="I30" i="53"/>
  <c r="H30" i="53"/>
  <c r="H30" i="51" s="1"/>
  <c r="G30" i="53"/>
  <c r="G30" i="51" s="1"/>
  <c r="F30" i="53"/>
  <c r="F30" i="51" s="1"/>
  <c r="E30" i="53"/>
  <c r="E30" i="51" s="1"/>
  <c r="D30" i="53"/>
  <c r="C30" i="53"/>
  <c r="C30" i="51" s="1"/>
  <c r="N29" i="53"/>
  <c r="N29" i="51" s="1"/>
  <c r="M29" i="53"/>
  <c r="L29" i="53"/>
  <c r="L29" i="51" s="1"/>
  <c r="K29" i="53"/>
  <c r="K29" i="51" s="1"/>
  <c r="J29" i="53"/>
  <c r="J29" i="51" s="1"/>
  <c r="I29" i="53"/>
  <c r="I29" i="51" s="1"/>
  <c r="H29" i="53"/>
  <c r="G29" i="53"/>
  <c r="G29" i="51" s="1"/>
  <c r="F29" i="53"/>
  <c r="F29" i="51" s="1"/>
  <c r="E29" i="53"/>
  <c r="D29" i="53"/>
  <c r="D29" i="51" s="1"/>
  <c r="C29" i="53"/>
  <c r="C29" i="51" s="1"/>
  <c r="N28" i="53"/>
  <c r="N28" i="51" s="1"/>
  <c r="M28" i="53"/>
  <c r="M28" i="51" s="1"/>
  <c r="L28" i="53"/>
  <c r="K28" i="53"/>
  <c r="K28" i="51" s="1"/>
  <c r="J28" i="53"/>
  <c r="J28" i="51" s="1"/>
  <c r="I28" i="53"/>
  <c r="H28" i="53"/>
  <c r="H28" i="51" s="1"/>
  <c r="G28" i="53"/>
  <c r="G28" i="51" s="1"/>
  <c r="F28" i="53"/>
  <c r="F28" i="51" s="1"/>
  <c r="E28" i="53"/>
  <c r="E28" i="51" s="1"/>
  <c r="D28" i="53"/>
  <c r="C28" i="53"/>
  <c r="C28" i="51" s="1"/>
  <c r="N27" i="53"/>
  <c r="N27" i="51" s="1"/>
  <c r="M27" i="53"/>
  <c r="L27" i="53"/>
  <c r="L27" i="51" s="1"/>
  <c r="K27" i="53"/>
  <c r="K27" i="51" s="1"/>
  <c r="J27" i="53"/>
  <c r="J27" i="51" s="1"/>
  <c r="I27" i="53"/>
  <c r="I27" i="51" s="1"/>
  <c r="H27" i="53"/>
  <c r="G27" i="53"/>
  <c r="G27" i="51" s="1"/>
  <c r="F27" i="53"/>
  <c r="F27" i="51" s="1"/>
  <c r="E27" i="53"/>
  <c r="D27" i="53"/>
  <c r="D27" i="51" s="1"/>
  <c r="C27" i="53"/>
  <c r="C27" i="51" s="1"/>
  <c r="N26" i="53"/>
  <c r="N26" i="51" s="1"/>
  <c r="M26" i="53"/>
  <c r="M26" i="51" s="1"/>
  <c r="L26" i="53"/>
  <c r="K26" i="53"/>
  <c r="K26" i="51" s="1"/>
  <c r="J26" i="53"/>
  <c r="J26" i="51" s="1"/>
  <c r="I26" i="53"/>
  <c r="H26" i="53"/>
  <c r="H26" i="51" s="1"/>
  <c r="G26" i="53"/>
  <c r="G26" i="51" s="1"/>
  <c r="F26" i="53"/>
  <c r="F26" i="51" s="1"/>
  <c r="E26" i="53"/>
  <c r="E26" i="51" s="1"/>
  <c r="D26" i="53"/>
  <c r="C26" i="53"/>
  <c r="C26" i="51" s="1"/>
  <c r="N25" i="53"/>
  <c r="N25" i="51" s="1"/>
  <c r="M25" i="53"/>
  <c r="L25" i="53"/>
  <c r="L25" i="51" s="1"/>
  <c r="K25" i="53"/>
  <c r="K25" i="51" s="1"/>
  <c r="J25" i="53"/>
  <c r="J25" i="51" s="1"/>
  <c r="I25" i="53"/>
  <c r="I25" i="51" s="1"/>
  <c r="H25" i="53"/>
  <c r="G25" i="53"/>
  <c r="G25" i="51" s="1"/>
  <c r="F25" i="53"/>
  <c r="F25" i="51" s="1"/>
  <c r="E25" i="53"/>
  <c r="D25" i="53"/>
  <c r="D25" i="51" s="1"/>
  <c r="C25" i="53"/>
  <c r="C25" i="51" s="1"/>
  <c r="N24" i="53"/>
  <c r="N24" i="51" s="1"/>
  <c r="M24" i="53"/>
  <c r="M24" i="51" s="1"/>
  <c r="L24" i="53"/>
  <c r="K24" i="53"/>
  <c r="K24" i="51" s="1"/>
  <c r="J24" i="53"/>
  <c r="J24" i="51" s="1"/>
  <c r="I24" i="53"/>
  <c r="H24" i="53"/>
  <c r="H24" i="51" s="1"/>
  <c r="G24" i="53"/>
  <c r="G24" i="51" s="1"/>
  <c r="F24" i="53"/>
  <c r="F24" i="51" s="1"/>
  <c r="E24" i="53"/>
  <c r="E24" i="51" s="1"/>
  <c r="D24" i="53"/>
  <c r="C24" i="53"/>
  <c r="C24" i="51" s="1"/>
  <c r="N23" i="53"/>
  <c r="N23" i="51" s="1"/>
  <c r="M23" i="53"/>
  <c r="L23" i="53"/>
  <c r="L23" i="51" s="1"/>
  <c r="K23" i="53"/>
  <c r="K23" i="51" s="1"/>
  <c r="J23" i="53"/>
  <c r="J23" i="51" s="1"/>
  <c r="I23" i="53"/>
  <c r="I23" i="51" s="1"/>
  <c r="H23" i="53"/>
  <c r="G23" i="53"/>
  <c r="G23" i="51" s="1"/>
  <c r="F23" i="53"/>
  <c r="F23" i="51" s="1"/>
  <c r="E23" i="53"/>
  <c r="D23" i="53"/>
  <c r="D23" i="51" s="1"/>
  <c r="C23" i="53"/>
  <c r="C23" i="51" s="1"/>
  <c r="N22" i="53"/>
  <c r="N22" i="51" s="1"/>
  <c r="M22" i="53"/>
  <c r="M22" i="51" s="1"/>
  <c r="L22" i="53"/>
  <c r="K22" i="53"/>
  <c r="K22" i="51" s="1"/>
  <c r="J22" i="53"/>
  <c r="J22" i="51" s="1"/>
  <c r="I22" i="53"/>
  <c r="H22" i="53"/>
  <c r="H22" i="51" s="1"/>
  <c r="G22" i="53"/>
  <c r="G22" i="51" s="1"/>
  <c r="F22" i="53"/>
  <c r="F22" i="51" s="1"/>
  <c r="E22" i="53"/>
  <c r="E22" i="51" s="1"/>
  <c r="D22" i="53"/>
  <c r="C22" i="53"/>
  <c r="C22" i="51" s="1"/>
  <c r="N21" i="53"/>
  <c r="N21" i="51" s="1"/>
  <c r="M21" i="53"/>
  <c r="L21" i="53"/>
  <c r="L21" i="51" s="1"/>
  <c r="K21" i="53"/>
  <c r="K21" i="51" s="1"/>
  <c r="J21" i="53"/>
  <c r="J21" i="51" s="1"/>
  <c r="I21" i="53"/>
  <c r="I21" i="51" s="1"/>
  <c r="H21" i="53"/>
  <c r="G21" i="53"/>
  <c r="G21" i="51" s="1"/>
  <c r="F21" i="53"/>
  <c r="F21" i="51" s="1"/>
  <c r="E21" i="53"/>
  <c r="D21" i="53"/>
  <c r="D21" i="51" s="1"/>
  <c r="C21" i="53"/>
  <c r="C21" i="51" s="1"/>
  <c r="N20" i="53"/>
  <c r="N20" i="51" s="1"/>
  <c r="M20" i="53"/>
  <c r="M20" i="51" s="1"/>
  <c r="L20" i="53"/>
  <c r="K20" i="53"/>
  <c r="K20" i="51" s="1"/>
  <c r="J20" i="53"/>
  <c r="J20" i="51" s="1"/>
  <c r="I20" i="53"/>
  <c r="H20" i="53"/>
  <c r="H20" i="51" s="1"/>
  <c r="G20" i="53"/>
  <c r="G20" i="51" s="1"/>
  <c r="F20" i="53"/>
  <c r="F20" i="51" s="1"/>
  <c r="E20" i="53"/>
  <c r="E20" i="51" s="1"/>
  <c r="D20" i="53"/>
  <c r="C20" i="53"/>
  <c r="C20" i="51" s="1"/>
  <c r="N19" i="53"/>
  <c r="N19" i="51" s="1"/>
  <c r="M19" i="53"/>
  <c r="L19" i="53"/>
  <c r="L19" i="51" s="1"/>
  <c r="K19" i="53"/>
  <c r="K19" i="51" s="1"/>
  <c r="J19" i="53"/>
  <c r="J19" i="51" s="1"/>
  <c r="I19" i="53"/>
  <c r="I19" i="51" s="1"/>
  <c r="H19" i="53"/>
  <c r="G19" i="53"/>
  <c r="G19" i="51" s="1"/>
  <c r="F19" i="53"/>
  <c r="F19" i="51" s="1"/>
  <c r="E19" i="53"/>
  <c r="D19" i="53"/>
  <c r="D19" i="51" s="1"/>
  <c r="C19" i="53"/>
  <c r="C19" i="51" s="1"/>
  <c r="N18" i="53"/>
  <c r="N18" i="51" s="1"/>
  <c r="M18" i="53"/>
  <c r="M18" i="51" s="1"/>
  <c r="L18" i="53"/>
  <c r="K18" i="53"/>
  <c r="K18" i="51" s="1"/>
  <c r="J18" i="53"/>
  <c r="J18" i="51" s="1"/>
  <c r="I18" i="53"/>
  <c r="H18" i="53"/>
  <c r="H18" i="51" s="1"/>
  <c r="G18" i="53"/>
  <c r="G18" i="51" s="1"/>
  <c r="F18" i="53"/>
  <c r="F18" i="51" s="1"/>
  <c r="E18" i="53"/>
  <c r="E18" i="51" s="1"/>
  <c r="D18" i="53"/>
  <c r="C18" i="53"/>
  <c r="C18" i="51" s="1"/>
  <c r="N17" i="53"/>
  <c r="N17" i="51" s="1"/>
  <c r="M17" i="53"/>
  <c r="L17" i="53"/>
  <c r="L17" i="51" s="1"/>
  <c r="K17" i="53"/>
  <c r="K17" i="51" s="1"/>
  <c r="J17" i="53"/>
  <c r="J17" i="51" s="1"/>
  <c r="I17" i="53"/>
  <c r="I17" i="51" s="1"/>
  <c r="H17" i="53"/>
  <c r="G17" i="53"/>
  <c r="G17" i="51" s="1"/>
  <c r="F17" i="53"/>
  <c r="F17" i="51" s="1"/>
  <c r="E17" i="53"/>
  <c r="D17" i="53"/>
  <c r="D17" i="51" s="1"/>
  <c r="C17" i="53"/>
  <c r="C17" i="51" s="1"/>
  <c r="N16" i="53"/>
  <c r="N16" i="51" s="1"/>
  <c r="M16" i="53"/>
  <c r="M16" i="51" s="1"/>
  <c r="L16" i="53"/>
  <c r="K16" i="53"/>
  <c r="K16" i="51" s="1"/>
  <c r="J16" i="53"/>
  <c r="J16" i="51" s="1"/>
  <c r="I16" i="53"/>
  <c r="H16" i="53"/>
  <c r="H16" i="51" s="1"/>
  <c r="G16" i="53"/>
  <c r="G16" i="51" s="1"/>
  <c r="F16" i="53"/>
  <c r="F16" i="51" s="1"/>
  <c r="E16" i="53"/>
  <c r="E16" i="51" s="1"/>
  <c r="D16" i="53"/>
  <c r="C16" i="53"/>
  <c r="C16" i="51" s="1"/>
  <c r="N15" i="53"/>
  <c r="N15" i="51" s="1"/>
  <c r="M15" i="53"/>
  <c r="L15" i="53"/>
  <c r="L15" i="51" s="1"/>
  <c r="K15" i="53"/>
  <c r="K15" i="51" s="1"/>
  <c r="J15" i="53"/>
  <c r="J15" i="51" s="1"/>
  <c r="I15" i="53"/>
  <c r="I15" i="51" s="1"/>
  <c r="H15" i="53"/>
  <c r="G15" i="53"/>
  <c r="G15" i="51" s="1"/>
  <c r="F15" i="53"/>
  <c r="F15" i="51" s="1"/>
  <c r="E15" i="53"/>
  <c r="D15" i="53"/>
  <c r="D15" i="51" s="1"/>
  <c r="C15" i="53"/>
  <c r="C15" i="51" s="1"/>
  <c r="N14" i="53"/>
  <c r="N14" i="51" s="1"/>
  <c r="M14" i="53"/>
  <c r="M14" i="51" s="1"/>
  <c r="L14" i="53"/>
  <c r="K14" i="53"/>
  <c r="K14" i="51" s="1"/>
  <c r="J14" i="53"/>
  <c r="J14" i="51" s="1"/>
  <c r="I14" i="53"/>
  <c r="H14" i="53"/>
  <c r="H14" i="51" s="1"/>
  <c r="G14" i="53"/>
  <c r="G14" i="51" s="1"/>
  <c r="F14" i="53"/>
  <c r="F14" i="51" s="1"/>
  <c r="E14" i="53"/>
  <c r="E14" i="51" s="1"/>
  <c r="D14" i="53"/>
  <c r="C14" i="53"/>
  <c r="C14" i="51" s="1"/>
  <c r="N13" i="53"/>
  <c r="N13" i="51" s="1"/>
  <c r="M13" i="53"/>
  <c r="L13" i="53"/>
  <c r="K13" i="53"/>
  <c r="K13" i="51" s="1"/>
  <c r="J13" i="53"/>
  <c r="J13" i="51" s="1"/>
  <c r="I13" i="53"/>
  <c r="H13" i="53"/>
  <c r="G13" i="53"/>
  <c r="F13" i="53"/>
  <c r="F13" i="51" s="1"/>
  <c r="E13" i="53"/>
  <c r="D13" i="53"/>
  <c r="D13" i="51" s="1"/>
  <c r="C13" i="53"/>
  <c r="C13" i="51" s="1"/>
  <c r="N12" i="53"/>
  <c r="N12" i="51" s="1"/>
  <c r="M12" i="53"/>
  <c r="M12" i="51" s="1"/>
  <c r="L12" i="53"/>
  <c r="K12" i="53"/>
  <c r="K12" i="51" s="1"/>
  <c r="J12" i="53"/>
  <c r="J12" i="51" s="1"/>
  <c r="I12" i="53"/>
  <c r="H12" i="53"/>
  <c r="H12" i="51" s="1"/>
  <c r="G12" i="53"/>
  <c r="G12" i="51" s="1"/>
  <c r="F12" i="53"/>
  <c r="F12" i="51" s="1"/>
  <c r="E12" i="53"/>
  <c r="E12" i="51" s="1"/>
  <c r="D12" i="53"/>
  <c r="C12" i="53"/>
  <c r="C12" i="51" s="1"/>
  <c r="N11" i="53"/>
  <c r="N11" i="51" s="1"/>
  <c r="M11" i="53"/>
  <c r="L11" i="53"/>
  <c r="L11" i="51" s="1"/>
  <c r="K11" i="53"/>
  <c r="K11" i="51" s="1"/>
  <c r="J11" i="53"/>
  <c r="J11" i="51" s="1"/>
  <c r="I11" i="53"/>
  <c r="I11" i="51" s="1"/>
  <c r="H11" i="53"/>
  <c r="G11" i="53"/>
  <c r="G11" i="51" s="1"/>
  <c r="F11" i="53"/>
  <c r="F11" i="51" s="1"/>
  <c r="E11" i="53"/>
  <c r="D11" i="53"/>
  <c r="D11" i="51" s="1"/>
  <c r="C11" i="53"/>
  <c r="C11" i="51" s="1"/>
  <c r="N10" i="53"/>
  <c r="N10" i="51" s="1"/>
  <c r="M10" i="53"/>
  <c r="M10" i="51" s="1"/>
  <c r="L10" i="53"/>
  <c r="K10" i="53"/>
  <c r="J10" i="53"/>
  <c r="J10" i="51" s="1"/>
  <c r="I10" i="53"/>
  <c r="H10" i="53"/>
  <c r="H48" i="53" s="1"/>
  <c r="G10" i="53"/>
  <c r="F10" i="53"/>
  <c r="F10" i="51" s="1"/>
  <c r="E10" i="53"/>
  <c r="D10" i="53"/>
  <c r="C10" i="53"/>
  <c r="N9" i="53"/>
  <c r="N9" i="51" s="1"/>
  <c r="M9" i="53"/>
  <c r="L9" i="53"/>
  <c r="L9" i="51" s="1"/>
  <c r="K9" i="53"/>
  <c r="K9" i="51" s="1"/>
  <c r="J9" i="53"/>
  <c r="J9" i="51" s="1"/>
  <c r="I9" i="53"/>
  <c r="I9" i="51" s="1"/>
  <c r="H9" i="53"/>
  <c r="G9" i="53"/>
  <c r="G9" i="51" s="1"/>
  <c r="F9" i="53"/>
  <c r="F9" i="51" s="1"/>
  <c r="E9" i="53"/>
  <c r="D9" i="53"/>
  <c r="D9" i="51" s="1"/>
  <c r="C9" i="53"/>
  <c r="C9" i="51" s="1"/>
  <c r="N47" i="55"/>
  <c r="N46" i="55"/>
  <c r="N45" i="55"/>
  <c r="N44" i="55"/>
  <c r="N43" i="55"/>
  <c r="N42" i="55"/>
  <c r="N41" i="55"/>
  <c r="N40" i="55"/>
  <c r="N39" i="55"/>
  <c r="N38" i="55"/>
  <c r="N37" i="55"/>
  <c r="N36" i="55"/>
  <c r="N35" i="55"/>
  <c r="N34" i="55"/>
  <c r="N33" i="55"/>
  <c r="N32" i="55"/>
  <c r="N31" i="55"/>
  <c r="N30" i="55"/>
  <c r="N29" i="55"/>
  <c r="N28" i="55"/>
  <c r="N27" i="55"/>
  <c r="N26" i="55"/>
  <c r="N25" i="55"/>
  <c r="N24" i="55"/>
  <c r="N23" i="55"/>
  <c r="N22" i="55"/>
  <c r="N21" i="55"/>
  <c r="N20" i="55"/>
  <c r="N19" i="55"/>
  <c r="N18" i="55"/>
  <c r="N17" i="55"/>
  <c r="N16" i="55"/>
  <c r="N15" i="55"/>
  <c r="N14" i="55"/>
  <c r="N13" i="55"/>
  <c r="N12" i="55"/>
  <c r="N11" i="55"/>
  <c r="N10" i="55"/>
  <c r="N9" i="55"/>
  <c r="M47" i="55"/>
  <c r="L47" i="55"/>
  <c r="K47" i="55"/>
  <c r="J47" i="55"/>
  <c r="I47" i="55"/>
  <c r="H47" i="55"/>
  <c r="G47" i="55"/>
  <c r="F47" i="55"/>
  <c r="E47" i="55"/>
  <c r="D47" i="55"/>
  <c r="C47" i="55"/>
  <c r="M46" i="55"/>
  <c r="L46" i="55"/>
  <c r="K46" i="55"/>
  <c r="J46" i="55"/>
  <c r="I46" i="55"/>
  <c r="H46" i="55"/>
  <c r="G46" i="55"/>
  <c r="F46" i="55"/>
  <c r="E46" i="55"/>
  <c r="D46" i="55"/>
  <c r="C46" i="55"/>
  <c r="M45" i="55"/>
  <c r="L45" i="55"/>
  <c r="K45" i="55"/>
  <c r="J45" i="55"/>
  <c r="I45" i="55"/>
  <c r="H45" i="55"/>
  <c r="G45" i="55"/>
  <c r="F45" i="55"/>
  <c r="E45" i="55"/>
  <c r="D45" i="55"/>
  <c r="C45" i="55"/>
  <c r="M44" i="55"/>
  <c r="L44" i="55"/>
  <c r="K44" i="55"/>
  <c r="J44" i="55"/>
  <c r="I44" i="55"/>
  <c r="H44" i="55"/>
  <c r="G44" i="55"/>
  <c r="F44" i="55"/>
  <c r="E44" i="55"/>
  <c r="D44" i="55"/>
  <c r="C44" i="55"/>
  <c r="M43" i="55"/>
  <c r="L43" i="55"/>
  <c r="K43" i="55"/>
  <c r="J43" i="55"/>
  <c r="I43" i="55"/>
  <c r="H43" i="55"/>
  <c r="G43" i="55"/>
  <c r="F43" i="55"/>
  <c r="E43" i="55"/>
  <c r="D43" i="55"/>
  <c r="C43" i="55"/>
  <c r="M42" i="55"/>
  <c r="L42" i="55"/>
  <c r="K42" i="55"/>
  <c r="J42" i="55"/>
  <c r="I42" i="55"/>
  <c r="H42" i="55"/>
  <c r="G42" i="55"/>
  <c r="F42" i="55"/>
  <c r="E42" i="55"/>
  <c r="D42" i="55"/>
  <c r="C42" i="55"/>
  <c r="M41" i="55"/>
  <c r="L41" i="55"/>
  <c r="K41" i="55"/>
  <c r="J41" i="55"/>
  <c r="I41" i="55"/>
  <c r="H41" i="55"/>
  <c r="G41" i="55"/>
  <c r="F41" i="55"/>
  <c r="E41" i="55"/>
  <c r="D41" i="55"/>
  <c r="C41" i="55"/>
  <c r="M40" i="55"/>
  <c r="L40" i="55"/>
  <c r="K40" i="55"/>
  <c r="J40" i="55"/>
  <c r="I40" i="55"/>
  <c r="H40" i="55"/>
  <c r="G40" i="55"/>
  <c r="F40" i="55"/>
  <c r="E40" i="55"/>
  <c r="D40" i="55"/>
  <c r="C40" i="55"/>
  <c r="M39" i="55"/>
  <c r="L39" i="55"/>
  <c r="K39" i="55"/>
  <c r="J39" i="55"/>
  <c r="I39" i="55"/>
  <c r="H39" i="55"/>
  <c r="G39" i="55"/>
  <c r="F39" i="55"/>
  <c r="E39" i="55"/>
  <c r="D39" i="55"/>
  <c r="C39" i="55"/>
  <c r="M38" i="55"/>
  <c r="L38" i="55"/>
  <c r="K38" i="55"/>
  <c r="J38" i="55"/>
  <c r="I38" i="55"/>
  <c r="H38" i="55"/>
  <c r="G38" i="55"/>
  <c r="F38" i="55"/>
  <c r="E38" i="55"/>
  <c r="D38" i="55"/>
  <c r="C38" i="55"/>
  <c r="M37" i="55"/>
  <c r="L37" i="55"/>
  <c r="K37" i="55"/>
  <c r="J37" i="55"/>
  <c r="I37" i="55"/>
  <c r="H37" i="55"/>
  <c r="G37" i="55"/>
  <c r="F37" i="55"/>
  <c r="E37" i="55"/>
  <c r="D37" i="55"/>
  <c r="C37" i="55"/>
  <c r="M36" i="55"/>
  <c r="L36" i="55"/>
  <c r="K36" i="55"/>
  <c r="J36" i="55"/>
  <c r="I36" i="55"/>
  <c r="H36" i="55"/>
  <c r="G36" i="55"/>
  <c r="F36" i="55"/>
  <c r="E36" i="55"/>
  <c r="D36" i="55"/>
  <c r="C36" i="55"/>
  <c r="M35" i="55"/>
  <c r="L35" i="55"/>
  <c r="K35" i="55"/>
  <c r="J35" i="55"/>
  <c r="I35" i="55"/>
  <c r="H35" i="55"/>
  <c r="G35" i="55"/>
  <c r="F35" i="55"/>
  <c r="E35" i="55"/>
  <c r="D35" i="55"/>
  <c r="C35" i="55"/>
  <c r="M34" i="55"/>
  <c r="L34" i="55"/>
  <c r="K34" i="55"/>
  <c r="J34" i="55"/>
  <c r="I34" i="55"/>
  <c r="H34" i="55"/>
  <c r="G34" i="55"/>
  <c r="F34" i="55"/>
  <c r="E34" i="55"/>
  <c r="D34" i="55"/>
  <c r="C34" i="55"/>
  <c r="M33" i="55"/>
  <c r="L33" i="55"/>
  <c r="K33" i="55"/>
  <c r="J33" i="55"/>
  <c r="I33" i="55"/>
  <c r="H33" i="55"/>
  <c r="G33" i="55"/>
  <c r="F33" i="55"/>
  <c r="E33" i="55"/>
  <c r="D33" i="55"/>
  <c r="C33" i="55"/>
  <c r="M32" i="55"/>
  <c r="L32" i="55"/>
  <c r="K32" i="55"/>
  <c r="J32" i="55"/>
  <c r="I32" i="55"/>
  <c r="H32" i="55"/>
  <c r="G32" i="55"/>
  <c r="F32" i="55"/>
  <c r="E32" i="55"/>
  <c r="D32" i="55"/>
  <c r="C32" i="55"/>
  <c r="M31" i="55"/>
  <c r="L31" i="55"/>
  <c r="K31" i="55"/>
  <c r="J31" i="55"/>
  <c r="I31" i="55"/>
  <c r="H31" i="55"/>
  <c r="G31" i="55"/>
  <c r="F31" i="55"/>
  <c r="E31" i="55"/>
  <c r="D31" i="55"/>
  <c r="C31" i="55"/>
  <c r="M30" i="55"/>
  <c r="L30" i="55"/>
  <c r="K30" i="55"/>
  <c r="J30" i="55"/>
  <c r="I30" i="55"/>
  <c r="H30" i="55"/>
  <c r="G30" i="55"/>
  <c r="F30" i="55"/>
  <c r="E30" i="55"/>
  <c r="D30" i="55"/>
  <c r="C30" i="55"/>
  <c r="M29" i="55"/>
  <c r="L29" i="55"/>
  <c r="K29" i="55"/>
  <c r="J29" i="55"/>
  <c r="I29" i="55"/>
  <c r="H29" i="55"/>
  <c r="G29" i="55"/>
  <c r="F29" i="55"/>
  <c r="E29" i="55"/>
  <c r="D29" i="55"/>
  <c r="C29" i="55"/>
  <c r="M28" i="55"/>
  <c r="L28" i="55"/>
  <c r="K28" i="55"/>
  <c r="J28" i="55"/>
  <c r="I28" i="55"/>
  <c r="H28" i="55"/>
  <c r="G28" i="55"/>
  <c r="F28" i="55"/>
  <c r="E28" i="55"/>
  <c r="D28" i="55"/>
  <c r="C28" i="55"/>
  <c r="M27" i="55"/>
  <c r="L27" i="55"/>
  <c r="K27" i="55"/>
  <c r="J27" i="55"/>
  <c r="I27" i="55"/>
  <c r="H27" i="55"/>
  <c r="G27" i="55"/>
  <c r="F27" i="55"/>
  <c r="E27" i="55"/>
  <c r="D27" i="55"/>
  <c r="C27" i="55"/>
  <c r="M26" i="55"/>
  <c r="L26" i="55"/>
  <c r="K26" i="55"/>
  <c r="J26" i="55"/>
  <c r="I26" i="55"/>
  <c r="H26" i="55"/>
  <c r="G26" i="55"/>
  <c r="F26" i="55"/>
  <c r="E26" i="55"/>
  <c r="D26" i="55"/>
  <c r="C26" i="55"/>
  <c r="M25" i="55"/>
  <c r="L25" i="55"/>
  <c r="K25" i="55"/>
  <c r="J25" i="55"/>
  <c r="I25" i="55"/>
  <c r="H25" i="55"/>
  <c r="G25" i="55"/>
  <c r="F25" i="55"/>
  <c r="E25" i="55"/>
  <c r="D25" i="55"/>
  <c r="C25" i="55"/>
  <c r="M24" i="55"/>
  <c r="L24" i="55"/>
  <c r="K24" i="55"/>
  <c r="J24" i="55"/>
  <c r="I24" i="55"/>
  <c r="H24" i="55"/>
  <c r="G24" i="55"/>
  <c r="F24" i="55"/>
  <c r="E24" i="55"/>
  <c r="D24" i="55"/>
  <c r="C24" i="55"/>
  <c r="M23" i="55"/>
  <c r="L23" i="55"/>
  <c r="K23" i="55"/>
  <c r="J23" i="55"/>
  <c r="I23" i="55"/>
  <c r="H23" i="55"/>
  <c r="G23" i="55"/>
  <c r="F23" i="55"/>
  <c r="E23" i="55"/>
  <c r="D23" i="55"/>
  <c r="C23" i="55"/>
  <c r="M22" i="55"/>
  <c r="L22" i="55"/>
  <c r="K22" i="55"/>
  <c r="J22" i="55"/>
  <c r="I22" i="55"/>
  <c r="H22" i="55"/>
  <c r="G22" i="55"/>
  <c r="F22" i="55"/>
  <c r="E22" i="55"/>
  <c r="D22" i="55"/>
  <c r="C22" i="55"/>
  <c r="M21" i="55"/>
  <c r="L21" i="55"/>
  <c r="K21" i="55"/>
  <c r="J21" i="55"/>
  <c r="I21" i="55"/>
  <c r="H21" i="55"/>
  <c r="G21" i="55"/>
  <c r="F21" i="55"/>
  <c r="E21" i="55"/>
  <c r="D21" i="55"/>
  <c r="C21" i="55"/>
  <c r="M20" i="55"/>
  <c r="L20" i="55"/>
  <c r="K20" i="55"/>
  <c r="J20" i="55"/>
  <c r="I20" i="55"/>
  <c r="H20" i="55"/>
  <c r="G20" i="55"/>
  <c r="F20" i="55"/>
  <c r="E20" i="55"/>
  <c r="D20" i="55"/>
  <c r="C20" i="55"/>
  <c r="M19" i="55"/>
  <c r="L19" i="55"/>
  <c r="K19" i="55"/>
  <c r="J19" i="55"/>
  <c r="I19" i="55"/>
  <c r="H19" i="55"/>
  <c r="G19" i="55"/>
  <c r="F19" i="55"/>
  <c r="E19" i="55"/>
  <c r="D19" i="55"/>
  <c r="C19" i="55"/>
  <c r="M18" i="55"/>
  <c r="L18" i="55"/>
  <c r="K18" i="55"/>
  <c r="J18" i="55"/>
  <c r="I18" i="55"/>
  <c r="H18" i="55"/>
  <c r="G18" i="55"/>
  <c r="F18" i="55"/>
  <c r="E18" i="55"/>
  <c r="D18" i="55"/>
  <c r="C18" i="55"/>
  <c r="M17" i="55"/>
  <c r="L17" i="55"/>
  <c r="K17" i="55"/>
  <c r="J17" i="55"/>
  <c r="I17" i="55"/>
  <c r="H17" i="55"/>
  <c r="G17" i="55"/>
  <c r="F17" i="55"/>
  <c r="E17" i="55"/>
  <c r="D17" i="55"/>
  <c r="C17" i="55"/>
  <c r="M16" i="55"/>
  <c r="L16" i="55"/>
  <c r="K16" i="55"/>
  <c r="J16" i="55"/>
  <c r="I16" i="55"/>
  <c r="H16" i="55"/>
  <c r="G16" i="55"/>
  <c r="F16" i="55"/>
  <c r="E16" i="55"/>
  <c r="D16" i="55"/>
  <c r="C16" i="55"/>
  <c r="M15" i="55"/>
  <c r="L15" i="55"/>
  <c r="K15" i="55"/>
  <c r="J15" i="55"/>
  <c r="I15" i="55"/>
  <c r="H15" i="55"/>
  <c r="G15" i="55"/>
  <c r="F15" i="55"/>
  <c r="E15" i="55"/>
  <c r="D15" i="55"/>
  <c r="C15" i="55"/>
  <c r="M14" i="55"/>
  <c r="L14" i="55"/>
  <c r="K14" i="55"/>
  <c r="J14" i="55"/>
  <c r="I14" i="55"/>
  <c r="H14" i="55"/>
  <c r="G14" i="55"/>
  <c r="F14" i="55"/>
  <c r="E14" i="55"/>
  <c r="D14" i="55"/>
  <c r="C14" i="55"/>
  <c r="M13" i="55"/>
  <c r="L13" i="55"/>
  <c r="K13" i="55"/>
  <c r="J13" i="55"/>
  <c r="I13" i="55"/>
  <c r="H13" i="55"/>
  <c r="G13" i="55"/>
  <c r="F13" i="55"/>
  <c r="E13" i="55"/>
  <c r="D13" i="55"/>
  <c r="C13" i="55"/>
  <c r="M12" i="55"/>
  <c r="L12" i="55"/>
  <c r="K12" i="55"/>
  <c r="J12" i="55"/>
  <c r="I12" i="55"/>
  <c r="H12" i="55"/>
  <c r="G12" i="55"/>
  <c r="F12" i="55"/>
  <c r="E12" i="55"/>
  <c r="D12" i="55"/>
  <c r="C12" i="55"/>
  <c r="M11" i="55"/>
  <c r="L11" i="55"/>
  <c r="K11" i="55"/>
  <c r="J11" i="55"/>
  <c r="I11" i="55"/>
  <c r="H11" i="55"/>
  <c r="G11" i="55"/>
  <c r="F11" i="55"/>
  <c r="E11" i="55"/>
  <c r="D11" i="55"/>
  <c r="C11" i="55"/>
  <c r="M10" i="55"/>
  <c r="L10" i="55"/>
  <c r="K10" i="55"/>
  <c r="J10" i="55"/>
  <c r="I10" i="55"/>
  <c r="H10" i="55"/>
  <c r="G10" i="55"/>
  <c r="F10" i="55"/>
  <c r="E10" i="55"/>
  <c r="D10" i="55"/>
  <c r="C10" i="55"/>
  <c r="M9" i="55"/>
  <c r="L9" i="55"/>
  <c r="K9" i="55"/>
  <c r="J9" i="55"/>
  <c r="I9" i="55"/>
  <c r="H9" i="55"/>
  <c r="G9" i="55"/>
  <c r="F9" i="55"/>
  <c r="E9" i="55"/>
  <c r="D9" i="55"/>
  <c r="C9" i="55"/>
  <c r="N48" i="54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K35" i="51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O46" i="32"/>
  <c r="N46" i="32"/>
  <c r="M46" i="32"/>
  <c r="L46" i="32"/>
  <c r="K46" i="32"/>
  <c r="J46" i="32"/>
  <c r="I46" i="32"/>
  <c r="H46" i="32"/>
  <c r="D46" i="32"/>
  <c r="C46" i="32"/>
  <c r="O45" i="32"/>
  <c r="N45" i="32"/>
  <c r="M45" i="32"/>
  <c r="L45" i="32"/>
  <c r="K45" i="32"/>
  <c r="J45" i="32"/>
  <c r="I45" i="32"/>
  <c r="H45" i="32"/>
  <c r="D45" i="32"/>
  <c r="C45" i="32"/>
  <c r="O44" i="32"/>
  <c r="N44" i="32"/>
  <c r="M44" i="32"/>
  <c r="L44" i="32"/>
  <c r="K44" i="32"/>
  <c r="J44" i="32"/>
  <c r="I44" i="32"/>
  <c r="H44" i="32"/>
  <c r="D44" i="32"/>
  <c r="C44" i="32"/>
  <c r="O43" i="32"/>
  <c r="N43" i="32"/>
  <c r="M43" i="32"/>
  <c r="L43" i="32"/>
  <c r="K43" i="32"/>
  <c r="J43" i="32"/>
  <c r="I43" i="32"/>
  <c r="H43" i="32"/>
  <c r="D43" i="32"/>
  <c r="C43" i="32"/>
  <c r="O42" i="32"/>
  <c r="N42" i="32"/>
  <c r="M42" i="32"/>
  <c r="L42" i="32"/>
  <c r="K42" i="32"/>
  <c r="J42" i="32"/>
  <c r="I42" i="32"/>
  <c r="H42" i="32"/>
  <c r="D42" i="32"/>
  <c r="C42" i="32"/>
  <c r="O41" i="32"/>
  <c r="N41" i="32"/>
  <c r="M41" i="32"/>
  <c r="L41" i="32"/>
  <c r="K41" i="32"/>
  <c r="J41" i="32"/>
  <c r="I41" i="32"/>
  <c r="H41" i="32"/>
  <c r="D41" i="32"/>
  <c r="C41" i="32"/>
  <c r="O40" i="32"/>
  <c r="N40" i="32"/>
  <c r="M40" i="32"/>
  <c r="L40" i="32"/>
  <c r="K40" i="32"/>
  <c r="J40" i="32"/>
  <c r="I40" i="32"/>
  <c r="H40" i="32"/>
  <c r="D40" i="32"/>
  <c r="C40" i="32"/>
  <c r="O39" i="32"/>
  <c r="N39" i="32"/>
  <c r="M39" i="32"/>
  <c r="L39" i="32"/>
  <c r="K39" i="32"/>
  <c r="J39" i="32"/>
  <c r="I39" i="32"/>
  <c r="H39" i="32"/>
  <c r="D39" i="32"/>
  <c r="C39" i="32"/>
  <c r="O38" i="32"/>
  <c r="N38" i="32"/>
  <c r="M38" i="32"/>
  <c r="L38" i="32"/>
  <c r="K38" i="32"/>
  <c r="J38" i="32"/>
  <c r="I38" i="32"/>
  <c r="H38" i="32"/>
  <c r="D38" i="32"/>
  <c r="C38" i="32"/>
  <c r="O37" i="32"/>
  <c r="N37" i="32"/>
  <c r="M37" i="32"/>
  <c r="L37" i="32"/>
  <c r="K37" i="32"/>
  <c r="J37" i="32"/>
  <c r="I37" i="32"/>
  <c r="H37" i="32"/>
  <c r="D37" i="32"/>
  <c r="C37" i="32"/>
  <c r="O36" i="32"/>
  <c r="N36" i="32"/>
  <c r="M36" i="32"/>
  <c r="L36" i="32"/>
  <c r="K36" i="32"/>
  <c r="J36" i="32"/>
  <c r="I36" i="32"/>
  <c r="H36" i="32"/>
  <c r="D36" i="32"/>
  <c r="C36" i="32"/>
  <c r="O35" i="32"/>
  <c r="N35" i="32"/>
  <c r="M35" i="32"/>
  <c r="L35" i="32"/>
  <c r="K35" i="32"/>
  <c r="J35" i="32"/>
  <c r="I35" i="32"/>
  <c r="H35" i="32"/>
  <c r="D35" i="32"/>
  <c r="C35" i="32"/>
  <c r="O34" i="32"/>
  <c r="N34" i="32"/>
  <c r="M34" i="32"/>
  <c r="L34" i="32"/>
  <c r="K34" i="32"/>
  <c r="J34" i="32"/>
  <c r="I34" i="32"/>
  <c r="H34" i="32"/>
  <c r="D34" i="32"/>
  <c r="C34" i="32"/>
  <c r="O33" i="32"/>
  <c r="N33" i="32"/>
  <c r="M33" i="32"/>
  <c r="L33" i="32"/>
  <c r="K33" i="32"/>
  <c r="J33" i="32"/>
  <c r="I33" i="32"/>
  <c r="H33" i="32"/>
  <c r="D33" i="32"/>
  <c r="C33" i="32"/>
  <c r="O32" i="32"/>
  <c r="N32" i="32"/>
  <c r="M32" i="32"/>
  <c r="L32" i="32"/>
  <c r="K32" i="32"/>
  <c r="J32" i="32"/>
  <c r="I32" i="32"/>
  <c r="H32" i="32"/>
  <c r="D32" i="32"/>
  <c r="C32" i="32"/>
  <c r="O31" i="32"/>
  <c r="N31" i="32"/>
  <c r="M31" i="32"/>
  <c r="L31" i="32"/>
  <c r="K31" i="32"/>
  <c r="J31" i="32"/>
  <c r="I31" i="32"/>
  <c r="H31" i="32"/>
  <c r="D31" i="32"/>
  <c r="C31" i="32"/>
  <c r="O30" i="32"/>
  <c r="N30" i="32"/>
  <c r="M30" i="32"/>
  <c r="L30" i="32"/>
  <c r="K30" i="32"/>
  <c r="J30" i="32"/>
  <c r="I30" i="32"/>
  <c r="H30" i="32"/>
  <c r="D30" i="32"/>
  <c r="C30" i="32"/>
  <c r="O29" i="32"/>
  <c r="N29" i="32"/>
  <c r="M29" i="32"/>
  <c r="L29" i="32"/>
  <c r="K29" i="32"/>
  <c r="J29" i="32"/>
  <c r="I29" i="32"/>
  <c r="H29" i="32"/>
  <c r="D29" i="32"/>
  <c r="C29" i="32"/>
  <c r="O28" i="32"/>
  <c r="N28" i="32"/>
  <c r="M28" i="32"/>
  <c r="L28" i="32"/>
  <c r="K28" i="32"/>
  <c r="J28" i="32"/>
  <c r="I28" i="32"/>
  <c r="H28" i="32"/>
  <c r="D28" i="32"/>
  <c r="C28" i="32"/>
  <c r="O27" i="32"/>
  <c r="N27" i="32"/>
  <c r="M27" i="32"/>
  <c r="L27" i="32"/>
  <c r="K27" i="32"/>
  <c r="J27" i="32"/>
  <c r="I27" i="32"/>
  <c r="H27" i="32"/>
  <c r="D27" i="32"/>
  <c r="C27" i="32"/>
  <c r="O26" i="32"/>
  <c r="N26" i="32"/>
  <c r="M26" i="32"/>
  <c r="L26" i="32"/>
  <c r="K26" i="32"/>
  <c r="J26" i="32"/>
  <c r="I26" i="32"/>
  <c r="H26" i="32"/>
  <c r="D26" i="32"/>
  <c r="C26" i="32"/>
  <c r="O25" i="32"/>
  <c r="N25" i="32"/>
  <c r="M25" i="32"/>
  <c r="L25" i="32"/>
  <c r="K25" i="32"/>
  <c r="J25" i="32"/>
  <c r="I25" i="32"/>
  <c r="H25" i="32"/>
  <c r="D25" i="32"/>
  <c r="C25" i="32"/>
  <c r="O24" i="32"/>
  <c r="N24" i="32"/>
  <c r="M24" i="32"/>
  <c r="L24" i="32"/>
  <c r="K24" i="32"/>
  <c r="J24" i="32"/>
  <c r="I24" i="32"/>
  <c r="H24" i="32"/>
  <c r="D24" i="32"/>
  <c r="C24" i="32"/>
  <c r="O23" i="32"/>
  <c r="N23" i="32"/>
  <c r="M23" i="32"/>
  <c r="L23" i="32"/>
  <c r="K23" i="32"/>
  <c r="J23" i="32"/>
  <c r="I23" i="32"/>
  <c r="H23" i="32"/>
  <c r="D23" i="32"/>
  <c r="C23" i="32"/>
  <c r="O22" i="32"/>
  <c r="N22" i="32"/>
  <c r="M22" i="32"/>
  <c r="L22" i="32"/>
  <c r="K22" i="32"/>
  <c r="J22" i="32"/>
  <c r="I22" i="32"/>
  <c r="H22" i="32"/>
  <c r="D22" i="32"/>
  <c r="C22" i="32"/>
  <c r="O21" i="32"/>
  <c r="N21" i="32"/>
  <c r="M21" i="32"/>
  <c r="L21" i="32"/>
  <c r="K21" i="32"/>
  <c r="J21" i="32"/>
  <c r="I21" i="32"/>
  <c r="H21" i="32"/>
  <c r="D21" i="32"/>
  <c r="D21" i="4" s="1"/>
  <c r="C21" i="32"/>
  <c r="O20" i="32"/>
  <c r="N20" i="32"/>
  <c r="M20" i="32"/>
  <c r="L20" i="32"/>
  <c r="K20" i="32"/>
  <c r="J20" i="32"/>
  <c r="I20" i="32"/>
  <c r="H20" i="32"/>
  <c r="D20" i="32"/>
  <c r="C20" i="32"/>
  <c r="O19" i="32"/>
  <c r="N19" i="32"/>
  <c r="M19" i="32"/>
  <c r="L19" i="32"/>
  <c r="K19" i="32"/>
  <c r="J19" i="32"/>
  <c r="I19" i="32"/>
  <c r="H19" i="32"/>
  <c r="D19" i="32"/>
  <c r="C19" i="32"/>
  <c r="O18" i="32"/>
  <c r="N18" i="32"/>
  <c r="M18" i="32"/>
  <c r="L18" i="32"/>
  <c r="K18" i="32"/>
  <c r="J18" i="32"/>
  <c r="I18" i="32"/>
  <c r="H18" i="32"/>
  <c r="D18" i="32"/>
  <c r="C18" i="32"/>
  <c r="O17" i="32"/>
  <c r="N17" i="32"/>
  <c r="M17" i="32"/>
  <c r="L17" i="32"/>
  <c r="K17" i="32"/>
  <c r="J17" i="32"/>
  <c r="I17" i="32"/>
  <c r="H17" i="32"/>
  <c r="D17" i="32"/>
  <c r="C17" i="32"/>
  <c r="O16" i="32"/>
  <c r="N16" i="32"/>
  <c r="M16" i="32"/>
  <c r="L16" i="32"/>
  <c r="K16" i="32"/>
  <c r="J16" i="32"/>
  <c r="I16" i="32"/>
  <c r="H16" i="32"/>
  <c r="D16" i="32"/>
  <c r="C16" i="32"/>
  <c r="O15" i="32"/>
  <c r="N15" i="32"/>
  <c r="M15" i="32"/>
  <c r="L15" i="32"/>
  <c r="K15" i="32"/>
  <c r="J15" i="32"/>
  <c r="I15" i="32"/>
  <c r="H15" i="32"/>
  <c r="D15" i="32"/>
  <c r="C15" i="32"/>
  <c r="O14" i="32"/>
  <c r="N14" i="32"/>
  <c r="M14" i="32"/>
  <c r="L14" i="32"/>
  <c r="K14" i="32"/>
  <c r="J14" i="32"/>
  <c r="I14" i="32"/>
  <c r="H14" i="32"/>
  <c r="D14" i="32"/>
  <c r="C14" i="32"/>
  <c r="O13" i="32"/>
  <c r="N13" i="32"/>
  <c r="M13" i="32"/>
  <c r="L13" i="32"/>
  <c r="K13" i="32"/>
  <c r="J13" i="32"/>
  <c r="I13" i="32"/>
  <c r="H13" i="32"/>
  <c r="D13" i="32"/>
  <c r="C13" i="32"/>
  <c r="O12" i="32"/>
  <c r="O12" i="4" s="1"/>
  <c r="N12" i="32"/>
  <c r="M12" i="32"/>
  <c r="L12" i="32"/>
  <c r="K12" i="32"/>
  <c r="K12" i="4" s="1"/>
  <c r="J12" i="32"/>
  <c r="I12" i="32"/>
  <c r="I12" i="4" s="1"/>
  <c r="H12" i="32"/>
  <c r="D12" i="32"/>
  <c r="C12" i="32"/>
  <c r="O11" i="32"/>
  <c r="N11" i="32"/>
  <c r="M11" i="32"/>
  <c r="L11" i="32"/>
  <c r="K11" i="32"/>
  <c r="J11" i="32"/>
  <c r="I11" i="32"/>
  <c r="H11" i="32"/>
  <c r="D11" i="32"/>
  <c r="C11" i="32"/>
  <c r="O10" i="32"/>
  <c r="N10" i="32"/>
  <c r="M10" i="32"/>
  <c r="L10" i="32"/>
  <c r="K10" i="32"/>
  <c r="J10" i="32"/>
  <c r="I10" i="32"/>
  <c r="H10" i="32"/>
  <c r="D10" i="32"/>
  <c r="C10" i="32"/>
  <c r="O9" i="32"/>
  <c r="N9" i="32"/>
  <c r="M9" i="32"/>
  <c r="L9" i="32"/>
  <c r="K9" i="32"/>
  <c r="J9" i="32"/>
  <c r="I9" i="32"/>
  <c r="H9" i="32"/>
  <c r="D9" i="32"/>
  <c r="D9" i="4" s="1"/>
  <c r="C9" i="32"/>
  <c r="O9" i="49"/>
  <c r="O9" i="50"/>
  <c r="O10" i="49"/>
  <c r="O10" i="50"/>
  <c r="O11" i="49"/>
  <c r="O11" i="50"/>
  <c r="O12" i="49"/>
  <c r="O12" i="50"/>
  <c r="O13" i="49"/>
  <c r="O13" i="50"/>
  <c r="O14" i="49"/>
  <c r="O14" i="50"/>
  <c r="O15" i="49"/>
  <c r="O15" i="50"/>
  <c r="O16" i="49"/>
  <c r="O16" i="50"/>
  <c r="O17" i="49"/>
  <c r="O17" i="50"/>
  <c r="O18" i="49"/>
  <c r="O18" i="50"/>
  <c r="O19" i="49"/>
  <c r="O19" i="50"/>
  <c r="O20" i="49"/>
  <c r="O20" i="50"/>
  <c r="O21" i="49"/>
  <c r="O21" i="50"/>
  <c r="O22" i="49"/>
  <c r="O22" i="50"/>
  <c r="O23" i="49"/>
  <c r="O23" i="50"/>
  <c r="O24" i="49"/>
  <c r="O24" i="50"/>
  <c r="O25" i="49"/>
  <c r="O25" i="50"/>
  <c r="O26" i="49"/>
  <c r="O26" i="50"/>
  <c r="O27" i="49"/>
  <c r="O27" i="50"/>
  <c r="O28" i="49"/>
  <c r="O28" i="50"/>
  <c r="O29" i="49"/>
  <c r="O29" i="50"/>
  <c r="O30" i="49"/>
  <c r="O30" i="50"/>
  <c r="O31" i="49"/>
  <c r="O31" i="50"/>
  <c r="O32" i="49"/>
  <c r="O32" i="50"/>
  <c r="O33" i="49"/>
  <c r="O33" i="50"/>
  <c r="O34" i="49"/>
  <c r="O34" i="50"/>
  <c r="O35" i="49"/>
  <c r="O35" i="50"/>
  <c r="O36" i="49"/>
  <c r="O36" i="50"/>
  <c r="O37" i="49"/>
  <c r="O37" i="50"/>
  <c r="O38" i="49"/>
  <c r="O38" i="50"/>
  <c r="O39" i="49"/>
  <c r="O39" i="50"/>
  <c r="O40" i="49"/>
  <c r="O40" i="50"/>
  <c r="O41" i="49"/>
  <c r="O41" i="50"/>
  <c r="O42" i="49"/>
  <c r="O42" i="50"/>
  <c r="O43" i="49"/>
  <c r="O43" i="50"/>
  <c r="O44" i="49"/>
  <c r="O44" i="50"/>
  <c r="O45" i="49"/>
  <c r="O45" i="50"/>
  <c r="N9" i="49"/>
  <c r="N9" i="50"/>
  <c r="N10" i="49"/>
  <c r="N10" i="50"/>
  <c r="N11" i="49"/>
  <c r="N11" i="50"/>
  <c r="N12" i="49"/>
  <c r="N12" i="50"/>
  <c r="N13" i="49"/>
  <c r="N13" i="50"/>
  <c r="N14" i="49"/>
  <c r="N14" i="50"/>
  <c r="N15" i="49"/>
  <c r="N15" i="50"/>
  <c r="N16" i="49"/>
  <c r="N16" i="50"/>
  <c r="N17" i="49"/>
  <c r="N17" i="50"/>
  <c r="N18" i="49"/>
  <c r="N18" i="50"/>
  <c r="N19" i="49"/>
  <c r="N19" i="50"/>
  <c r="N20" i="49"/>
  <c r="N20" i="50"/>
  <c r="N21" i="49"/>
  <c r="N21" i="50"/>
  <c r="N22" i="49"/>
  <c r="N22" i="50"/>
  <c r="N23" i="49"/>
  <c r="N23" i="50"/>
  <c r="N24" i="49"/>
  <c r="N24" i="50"/>
  <c r="N25" i="49"/>
  <c r="N25" i="50"/>
  <c r="N26" i="49"/>
  <c r="N26" i="50"/>
  <c r="N27" i="49"/>
  <c r="N27" i="50"/>
  <c r="N28" i="49"/>
  <c r="N28" i="50"/>
  <c r="N29" i="49"/>
  <c r="N29" i="50"/>
  <c r="N30" i="49"/>
  <c r="N30" i="50"/>
  <c r="N31" i="49"/>
  <c r="N31" i="50"/>
  <c r="N32" i="49"/>
  <c r="N32" i="50"/>
  <c r="N33" i="49"/>
  <c r="N33" i="50"/>
  <c r="N34" i="49"/>
  <c r="N34" i="50"/>
  <c r="N35" i="49"/>
  <c r="N35" i="50"/>
  <c r="N36" i="49"/>
  <c r="N36" i="50"/>
  <c r="N37" i="49"/>
  <c r="N37" i="50"/>
  <c r="N38" i="49"/>
  <c r="N38" i="50"/>
  <c r="N39" i="49"/>
  <c r="N39" i="50"/>
  <c r="N40" i="49"/>
  <c r="N40" i="50"/>
  <c r="N41" i="49"/>
  <c r="N41" i="50"/>
  <c r="N42" i="49"/>
  <c r="N42" i="50"/>
  <c r="N43" i="49"/>
  <c r="N43" i="50"/>
  <c r="N44" i="49"/>
  <c r="N44" i="50"/>
  <c r="N45" i="49"/>
  <c r="N45" i="50"/>
  <c r="M9" i="49"/>
  <c r="M9" i="50"/>
  <c r="M10" i="49"/>
  <c r="M10" i="50"/>
  <c r="M11" i="49"/>
  <c r="M11" i="50"/>
  <c r="M12" i="49"/>
  <c r="M12" i="50"/>
  <c r="M13" i="49"/>
  <c r="M13" i="50"/>
  <c r="M14" i="49"/>
  <c r="M14" i="50"/>
  <c r="M15" i="49"/>
  <c r="M15" i="50"/>
  <c r="M16" i="49"/>
  <c r="M16" i="50"/>
  <c r="M17" i="49"/>
  <c r="M17" i="50"/>
  <c r="M18" i="49"/>
  <c r="M18" i="50"/>
  <c r="M19" i="49"/>
  <c r="M19" i="50"/>
  <c r="M20" i="49"/>
  <c r="M20" i="50"/>
  <c r="M21" i="49"/>
  <c r="M21" i="50"/>
  <c r="M22" i="49"/>
  <c r="M22" i="50"/>
  <c r="M23" i="49"/>
  <c r="M23" i="50"/>
  <c r="M24" i="49"/>
  <c r="M24" i="50"/>
  <c r="M25" i="49"/>
  <c r="M25" i="50"/>
  <c r="M26" i="49"/>
  <c r="M26" i="50"/>
  <c r="M27" i="49"/>
  <c r="M27" i="50"/>
  <c r="M28" i="49"/>
  <c r="M28" i="50"/>
  <c r="M29" i="49"/>
  <c r="M29" i="50"/>
  <c r="M30" i="49"/>
  <c r="M30" i="50"/>
  <c r="M31" i="49"/>
  <c r="M31" i="50"/>
  <c r="M32" i="49"/>
  <c r="M32" i="50"/>
  <c r="M33" i="49"/>
  <c r="M33" i="50"/>
  <c r="M34" i="49"/>
  <c r="M34" i="50"/>
  <c r="M35" i="49"/>
  <c r="M35" i="50"/>
  <c r="M36" i="49"/>
  <c r="M36" i="50"/>
  <c r="M37" i="49"/>
  <c r="M37" i="50"/>
  <c r="M38" i="49"/>
  <c r="M38" i="50"/>
  <c r="M39" i="49"/>
  <c r="M39" i="50"/>
  <c r="M40" i="49"/>
  <c r="M40" i="50"/>
  <c r="M41" i="49"/>
  <c r="M41" i="50"/>
  <c r="M42" i="49"/>
  <c r="M42" i="50"/>
  <c r="M43" i="49"/>
  <c r="M43" i="50"/>
  <c r="M44" i="49"/>
  <c r="M44" i="50"/>
  <c r="M45" i="49"/>
  <c r="M45" i="50"/>
  <c r="L9" i="49"/>
  <c r="L9" i="50"/>
  <c r="L10" i="49"/>
  <c r="L10" i="50"/>
  <c r="L11" i="49"/>
  <c r="L11" i="50"/>
  <c r="L12" i="49"/>
  <c r="L12" i="50"/>
  <c r="L13" i="49"/>
  <c r="L13" i="50"/>
  <c r="L14" i="49"/>
  <c r="L14" i="50"/>
  <c r="L15" i="49"/>
  <c r="L15" i="50"/>
  <c r="L16" i="49"/>
  <c r="L16" i="50"/>
  <c r="L17" i="49"/>
  <c r="L17" i="50"/>
  <c r="L18" i="49"/>
  <c r="L18" i="50"/>
  <c r="L19" i="49"/>
  <c r="L19" i="50"/>
  <c r="L20" i="49"/>
  <c r="L20" i="50"/>
  <c r="L21" i="49"/>
  <c r="L21" i="50"/>
  <c r="L22" i="49"/>
  <c r="L22" i="50"/>
  <c r="L23" i="49"/>
  <c r="L23" i="50"/>
  <c r="L24" i="49"/>
  <c r="L24" i="50"/>
  <c r="L25" i="49"/>
  <c r="L25" i="50"/>
  <c r="L26" i="49"/>
  <c r="L26" i="50"/>
  <c r="L27" i="49"/>
  <c r="L27" i="50"/>
  <c r="L28" i="49"/>
  <c r="L28" i="50"/>
  <c r="L29" i="49"/>
  <c r="L29" i="50"/>
  <c r="L30" i="49"/>
  <c r="L30" i="50"/>
  <c r="L31" i="49"/>
  <c r="L31" i="50"/>
  <c r="L32" i="49"/>
  <c r="L32" i="50"/>
  <c r="L33" i="49"/>
  <c r="L33" i="50"/>
  <c r="L34" i="49"/>
  <c r="L34" i="50"/>
  <c r="L35" i="49"/>
  <c r="L35" i="50"/>
  <c r="L36" i="49"/>
  <c r="L36" i="50"/>
  <c r="L37" i="49"/>
  <c r="L37" i="50"/>
  <c r="L38" i="49"/>
  <c r="L38" i="50"/>
  <c r="L39" i="49"/>
  <c r="L39" i="50"/>
  <c r="L40" i="49"/>
  <c r="L40" i="50"/>
  <c r="L41" i="49"/>
  <c r="L41" i="50"/>
  <c r="L42" i="49"/>
  <c r="L42" i="50"/>
  <c r="L43" i="49"/>
  <c r="L43" i="50"/>
  <c r="L44" i="49"/>
  <c r="L44" i="50"/>
  <c r="L45" i="49"/>
  <c r="L45" i="50"/>
  <c r="K9" i="49"/>
  <c r="K9" i="50"/>
  <c r="K10" i="49"/>
  <c r="K10" i="50"/>
  <c r="K11" i="49"/>
  <c r="K11" i="50"/>
  <c r="K12" i="49"/>
  <c r="K12" i="50"/>
  <c r="K13" i="49"/>
  <c r="K13" i="50"/>
  <c r="K14" i="49"/>
  <c r="K14" i="50"/>
  <c r="K15" i="49"/>
  <c r="K15" i="50"/>
  <c r="K16" i="49"/>
  <c r="K16" i="50"/>
  <c r="K17" i="49"/>
  <c r="K17" i="50"/>
  <c r="K18" i="49"/>
  <c r="K18" i="50"/>
  <c r="K19" i="49"/>
  <c r="K19" i="50"/>
  <c r="K20" i="49"/>
  <c r="K20" i="50"/>
  <c r="K21" i="49"/>
  <c r="K21" i="50"/>
  <c r="K22" i="49"/>
  <c r="K22" i="50"/>
  <c r="K23" i="49"/>
  <c r="K23" i="50"/>
  <c r="K24" i="49"/>
  <c r="K24" i="50"/>
  <c r="K25" i="49"/>
  <c r="K25" i="50"/>
  <c r="K26" i="49"/>
  <c r="K26" i="50"/>
  <c r="K27" i="49"/>
  <c r="K27" i="50"/>
  <c r="K28" i="49"/>
  <c r="K28" i="50"/>
  <c r="K29" i="49"/>
  <c r="K29" i="50"/>
  <c r="K30" i="49"/>
  <c r="K30" i="50"/>
  <c r="K31" i="49"/>
  <c r="K31" i="50"/>
  <c r="K32" i="49"/>
  <c r="K32" i="50"/>
  <c r="K33" i="49"/>
  <c r="K33" i="50"/>
  <c r="K34" i="49"/>
  <c r="K34" i="50"/>
  <c r="K35" i="49"/>
  <c r="K35" i="50"/>
  <c r="K36" i="49"/>
  <c r="K36" i="50"/>
  <c r="K37" i="49"/>
  <c r="K37" i="50"/>
  <c r="K38" i="49"/>
  <c r="K38" i="50"/>
  <c r="K39" i="49"/>
  <c r="K39" i="50"/>
  <c r="K40" i="49"/>
  <c r="K40" i="50"/>
  <c r="K41" i="49"/>
  <c r="K41" i="50"/>
  <c r="K42" i="49"/>
  <c r="K42" i="50"/>
  <c r="K43" i="49"/>
  <c r="K43" i="50"/>
  <c r="K44" i="49"/>
  <c r="K44" i="50"/>
  <c r="K45" i="49"/>
  <c r="K45" i="50"/>
  <c r="J9" i="49"/>
  <c r="J9" i="50"/>
  <c r="J10" i="49"/>
  <c r="J10" i="50"/>
  <c r="J11" i="49"/>
  <c r="J11" i="50"/>
  <c r="J12" i="49"/>
  <c r="J12" i="50"/>
  <c r="J13" i="49"/>
  <c r="J13" i="50"/>
  <c r="J14" i="49"/>
  <c r="J14" i="50"/>
  <c r="J15" i="49"/>
  <c r="J15" i="50"/>
  <c r="J16" i="49"/>
  <c r="J16" i="50"/>
  <c r="J17" i="49"/>
  <c r="J17" i="50"/>
  <c r="J18" i="49"/>
  <c r="J18" i="50"/>
  <c r="J19" i="49"/>
  <c r="J19" i="50"/>
  <c r="J20" i="49"/>
  <c r="J20" i="50"/>
  <c r="J21" i="49"/>
  <c r="J21" i="50"/>
  <c r="J22" i="49"/>
  <c r="J22" i="50"/>
  <c r="J23" i="49"/>
  <c r="J23" i="50"/>
  <c r="J24" i="49"/>
  <c r="J24" i="50"/>
  <c r="J25" i="49"/>
  <c r="J25" i="50"/>
  <c r="J26" i="49"/>
  <c r="J26" i="50"/>
  <c r="J27" i="49"/>
  <c r="J27" i="50"/>
  <c r="J28" i="49"/>
  <c r="J28" i="50"/>
  <c r="J29" i="49"/>
  <c r="J29" i="50"/>
  <c r="J30" i="49"/>
  <c r="J30" i="50"/>
  <c r="J31" i="49"/>
  <c r="J31" i="50"/>
  <c r="J32" i="49"/>
  <c r="J32" i="50"/>
  <c r="J33" i="49"/>
  <c r="J33" i="50"/>
  <c r="J34" i="49"/>
  <c r="J34" i="50"/>
  <c r="J35" i="49"/>
  <c r="J35" i="50"/>
  <c r="J36" i="49"/>
  <c r="J36" i="50"/>
  <c r="J37" i="49"/>
  <c r="J37" i="50"/>
  <c r="J38" i="49"/>
  <c r="J38" i="50"/>
  <c r="J39" i="49"/>
  <c r="J39" i="50"/>
  <c r="J40" i="49"/>
  <c r="J40" i="50"/>
  <c r="J41" i="49"/>
  <c r="J41" i="50"/>
  <c r="J42" i="49"/>
  <c r="J42" i="50"/>
  <c r="J43" i="49"/>
  <c r="J43" i="50"/>
  <c r="J44" i="49"/>
  <c r="J44" i="50"/>
  <c r="J45" i="49"/>
  <c r="J45" i="50"/>
  <c r="I9" i="49"/>
  <c r="I9" i="50"/>
  <c r="I10" i="49"/>
  <c r="I10" i="50"/>
  <c r="I11" i="49"/>
  <c r="I11" i="50"/>
  <c r="I12" i="49"/>
  <c r="I12" i="50"/>
  <c r="I13" i="49"/>
  <c r="I13" i="50"/>
  <c r="I14" i="49"/>
  <c r="I14" i="50"/>
  <c r="I15" i="49"/>
  <c r="I15" i="50"/>
  <c r="I16" i="49"/>
  <c r="I16" i="50"/>
  <c r="I17" i="49"/>
  <c r="I17" i="50"/>
  <c r="I18" i="49"/>
  <c r="I18" i="50"/>
  <c r="I19" i="49"/>
  <c r="I19" i="50"/>
  <c r="I20" i="49"/>
  <c r="I20" i="50"/>
  <c r="I21" i="49"/>
  <c r="I21" i="50"/>
  <c r="I22" i="49"/>
  <c r="I22" i="50"/>
  <c r="I23" i="49"/>
  <c r="I23" i="50"/>
  <c r="I24" i="49"/>
  <c r="I24" i="50"/>
  <c r="I25" i="49"/>
  <c r="I25" i="50"/>
  <c r="I26" i="49"/>
  <c r="I26" i="50"/>
  <c r="I27" i="49"/>
  <c r="I27" i="50"/>
  <c r="I28" i="49"/>
  <c r="I28" i="50"/>
  <c r="I29" i="49"/>
  <c r="I29" i="50"/>
  <c r="I30" i="49"/>
  <c r="I30" i="50"/>
  <c r="I31" i="49"/>
  <c r="I31" i="50"/>
  <c r="I32" i="49"/>
  <c r="I32" i="50"/>
  <c r="I33" i="49"/>
  <c r="I33" i="50"/>
  <c r="I34" i="49"/>
  <c r="I34" i="50"/>
  <c r="I35" i="49"/>
  <c r="I35" i="50"/>
  <c r="I36" i="49"/>
  <c r="I36" i="50"/>
  <c r="I37" i="49"/>
  <c r="I37" i="50"/>
  <c r="I38" i="49"/>
  <c r="I38" i="50"/>
  <c r="I39" i="49"/>
  <c r="I39" i="50"/>
  <c r="I40" i="49"/>
  <c r="I40" i="50"/>
  <c r="I41" i="49"/>
  <c r="I41" i="50"/>
  <c r="I42" i="49"/>
  <c r="I42" i="50"/>
  <c r="I43" i="49"/>
  <c r="I43" i="50"/>
  <c r="I44" i="49"/>
  <c r="I44" i="50"/>
  <c r="I45" i="49"/>
  <c r="I45" i="50"/>
  <c r="H9" i="49"/>
  <c r="H9" i="50"/>
  <c r="H10" i="49"/>
  <c r="H10" i="50"/>
  <c r="H11" i="49"/>
  <c r="H11" i="50"/>
  <c r="H12" i="49"/>
  <c r="H12" i="50"/>
  <c r="H13" i="49"/>
  <c r="H13" i="50"/>
  <c r="H14" i="49"/>
  <c r="H14" i="50"/>
  <c r="H15" i="49"/>
  <c r="H15" i="50"/>
  <c r="H16" i="49"/>
  <c r="H16" i="50"/>
  <c r="H17" i="49"/>
  <c r="H17" i="50"/>
  <c r="H18" i="49"/>
  <c r="H18" i="50"/>
  <c r="H19" i="49"/>
  <c r="H19" i="50"/>
  <c r="H20" i="49"/>
  <c r="H20" i="50"/>
  <c r="H21" i="49"/>
  <c r="H21" i="50"/>
  <c r="H22" i="49"/>
  <c r="H22" i="50"/>
  <c r="H23" i="49"/>
  <c r="H23" i="50"/>
  <c r="H24" i="49"/>
  <c r="H24" i="50"/>
  <c r="H25" i="49"/>
  <c r="H25" i="50"/>
  <c r="H26" i="49"/>
  <c r="H26" i="50"/>
  <c r="H27" i="49"/>
  <c r="H27" i="50"/>
  <c r="H28" i="49"/>
  <c r="H28" i="50"/>
  <c r="H29" i="49"/>
  <c r="H29" i="50"/>
  <c r="H30" i="49"/>
  <c r="H30" i="50"/>
  <c r="H31" i="49"/>
  <c r="H31" i="50"/>
  <c r="H32" i="49"/>
  <c r="H32" i="50"/>
  <c r="H33" i="49"/>
  <c r="H33" i="50"/>
  <c r="H34" i="49"/>
  <c r="H34" i="50"/>
  <c r="H35" i="49"/>
  <c r="H35" i="50"/>
  <c r="H36" i="49"/>
  <c r="H36" i="50"/>
  <c r="H37" i="49"/>
  <c r="H37" i="50"/>
  <c r="H38" i="49"/>
  <c r="H38" i="50"/>
  <c r="H39" i="49"/>
  <c r="H39" i="50"/>
  <c r="H40" i="49"/>
  <c r="H40" i="50"/>
  <c r="H41" i="49"/>
  <c r="H41" i="50"/>
  <c r="H42" i="49"/>
  <c r="H42" i="50"/>
  <c r="H43" i="49"/>
  <c r="H43" i="50"/>
  <c r="H44" i="49"/>
  <c r="H44" i="50"/>
  <c r="H45" i="49"/>
  <c r="H45" i="50"/>
  <c r="G9" i="49"/>
  <c r="G9" i="50"/>
  <c r="G10" i="49"/>
  <c r="G10" i="50"/>
  <c r="G11" i="49"/>
  <c r="G11" i="50"/>
  <c r="G12" i="49"/>
  <c r="G12" i="50"/>
  <c r="G13" i="49"/>
  <c r="G13" i="50"/>
  <c r="G14" i="49"/>
  <c r="G14" i="50"/>
  <c r="G15" i="49"/>
  <c r="G15" i="50"/>
  <c r="G16" i="49"/>
  <c r="G16" i="50"/>
  <c r="G17" i="49"/>
  <c r="G17" i="50"/>
  <c r="G18" i="49"/>
  <c r="G18" i="50"/>
  <c r="G19" i="49"/>
  <c r="G19" i="50"/>
  <c r="G20" i="49"/>
  <c r="G20" i="50"/>
  <c r="G21" i="49"/>
  <c r="G21" i="50"/>
  <c r="G22" i="49"/>
  <c r="G22" i="50"/>
  <c r="G23" i="49"/>
  <c r="G23" i="50"/>
  <c r="G24" i="49"/>
  <c r="G24" i="50"/>
  <c r="G25" i="49"/>
  <c r="G25" i="50"/>
  <c r="G26" i="49"/>
  <c r="G26" i="50"/>
  <c r="G27" i="49"/>
  <c r="G27" i="50"/>
  <c r="G28" i="49"/>
  <c r="G28" i="50"/>
  <c r="G29" i="49"/>
  <c r="G29" i="50"/>
  <c r="G30" i="49"/>
  <c r="G30" i="50"/>
  <c r="G31" i="49"/>
  <c r="G31" i="50"/>
  <c r="G32" i="49"/>
  <c r="G32" i="50"/>
  <c r="G33" i="49"/>
  <c r="G33" i="50"/>
  <c r="G34" i="49"/>
  <c r="G34" i="50"/>
  <c r="G35" i="49"/>
  <c r="G35" i="50"/>
  <c r="G36" i="49"/>
  <c r="G36" i="50"/>
  <c r="G37" i="49"/>
  <c r="G37" i="50"/>
  <c r="G38" i="49"/>
  <c r="G38" i="50"/>
  <c r="G39" i="49"/>
  <c r="G39" i="50"/>
  <c r="G40" i="49"/>
  <c r="G40" i="50"/>
  <c r="G41" i="49"/>
  <c r="G41" i="50"/>
  <c r="G42" i="49"/>
  <c r="G42" i="50"/>
  <c r="G43" i="49"/>
  <c r="G43" i="50"/>
  <c r="G44" i="49"/>
  <c r="G44" i="50"/>
  <c r="G45" i="49"/>
  <c r="G45" i="50"/>
  <c r="F9" i="49"/>
  <c r="F9" i="50"/>
  <c r="F10" i="49"/>
  <c r="F10" i="50"/>
  <c r="F11" i="49"/>
  <c r="F11" i="50"/>
  <c r="F12" i="49"/>
  <c r="F12" i="50"/>
  <c r="F13" i="49"/>
  <c r="F13" i="50"/>
  <c r="F14" i="49"/>
  <c r="F14" i="50"/>
  <c r="F15" i="49"/>
  <c r="F15" i="50"/>
  <c r="F16" i="49"/>
  <c r="F16" i="50"/>
  <c r="F17" i="49"/>
  <c r="F17" i="50"/>
  <c r="F18" i="49"/>
  <c r="F18" i="50"/>
  <c r="F19" i="49"/>
  <c r="F19" i="50"/>
  <c r="F20" i="49"/>
  <c r="F20" i="50"/>
  <c r="F21" i="49"/>
  <c r="F21" i="50"/>
  <c r="F22" i="49"/>
  <c r="F22" i="50"/>
  <c r="F23" i="49"/>
  <c r="F23" i="50"/>
  <c r="F24" i="49"/>
  <c r="F24" i="50"/>
  <c r="F25" i="49"/>
  <c r="F25" i="50"/>
  <c r="F26" i="49"/>
  <c r="F26" i="50"/>
  <c r="F27" i="49"/>
  <c r="F27" i="50"/>
  <c r="F28" i="49"/>
  <c r="F28" i="50"/>
  <c r="F29" i="49"/>
  <c r="F29" i="50"/>
  <c r="F30" i="49"/>
  <c r="F30" i="50"/>
  <c r="F31" i="49"/>
  <c r="F31" i="50"/>
  <c r="F32" i="49"/>
  <c r="F32" i="50"/>
  <c r="F33" i="49"/>
  <c r="F33" i="50"/>
  <c r="F34" i="49"/>
  <c r="F34" i="50"/>
  <c r="F35" i="49"/>
  <c r="F35" i="50"/>
  <c r="F36" i="49"/>
  <c r="F36" i="50"/>
  <c r="F37" i="49"/>
  <c r="F37" i="50"/>
  <c r="F38" i="49"/>
  <c r="F38" i="50"/>
  <c r="F39" i="49"/>
  <c r="F39" i="50"/>
  <c r="F40" i="49"/>
  <c r="F40" i="50"/>
  <c r="F41" i="49"/>
  <c r="F41" i="50"/>
  <c r="F42" i="49"/>
  <c r="F42" i="50"/>
  <c r="F43" i="49"/>
  <c r="F43" i="50"/>
  <c r="F44" i="49"/>
  <c r="F44" i="50"/>
  <c r="F45" i="49"/>
  <c r="F45" i="50"/>
  <c r="E9" i="49"/>
  <c r="E9" i="50"/>
  <c r="E10" i="49"/>
  <c r="E10" i="50"/>
  <c r="E11" i="49"/>
  <c r="E11" i="50"/>
  <c r="E12" i="49"/>
  <c r="E12" i="50"/>
  <c r="E13" i="49"/>
  <c r="E13" i="50"/>
  <c r="E14" i="49"/>
  <c r="E14" i="50"/>
  <c r="E15" i="49"/>
  <c r="E15" i="50"/>
  <c r="E16" i="49"/>
  <c r="E16" i="50"/>
  <c r="E17" i="49"/>
  <c r="E17" i="50"/>
  <c r="E18" i="49"/>
  <c r="E18" i="50"/>
  <c r="E19" i="49"/>
  <c r="E19" i="50"/>
  <c r="E20" i="49"/>
  <c r="E20" i="50"/>
  <c r="E21" i="49"/>
  <c r="E21" i="50"/>
  <c r="E22" i="49"/>
  <c r="E22" i="50"/>
  <c r="E23" i="49"/>
  <c r="E23" i="50"/>
  <c r="E24" i="49"/>
  <c r="E24" i="50"/>
  <c r="E25" i="49"/>
  <c r="E25" i="50"/>
  <c r="E26" i="49"/>
  <c r="E26" i="50"/>
  <c r="E27" i="49"/>
  <c r="E27" i="50"/>
  <c r="E28" i="49"/>
  <c r="E28" i="50"/>
  <c r="E29" i="49"/>
  <c r="E29" i="50"/>
  <c r="E30" i="49"/>
  <c r="E30" i="50"/>
  <c r="E31" i="49"/>
  <c r="E31" i="50"/>
  <c r="E32" i="49"/>
  <c r="E32" i="50"/>
  <c r="E33" i="49"/>
  <c r="E33" i="50"/>
  <c r="E34" i="49"/>
  <c r="E34" i="50"/>
  <c r="E35" i="49"/>
  <c r="E35" i="50"/>
  <c r="E36" i="49"/>
  <c r="E36" i="50"/>
  <c r="E37" i="49"/>
  <c r="E37" i="50"/>
  <c r="E38" i="49"/>
  <c r="E38" i="50"/>
  <c r="E39" i="49"/>
  <c r="E39" i="50"/>
  <c r="E40" i="49"/>
  <c r="E40" i="50"/>
  <c r="E41" i="49"/>
  <c r="E41" i="50"/>
  <c r="E42" i="49"/>
  <c r="E42" i="50"/>
  <c r="E43" i="49"/>
  <c r="E43" i="50"/>
  <c r="E44" i="49"/>
  <c r="E44" i="50"/>
  <c r="E45" i="49"/>
  <c r="E45" i="50"/>
  <c r="E46" i="49"/>
  <c r="E46" i="50"/>
  <c r="D10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10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39" i="47" s="1"/>
  <c r="D40" i="50"/>
  <c r="D41" i="50"/>
  <c r="D42" i="50"/>
  <c r="D43" i="50"/>
  <c r="D44" i="50"/>
  <c r="D45" i="50"/>
  <c r="D46" i="50"/>
  <c r="C10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6" i="49"/>
  <c r="C10" i="50"/>
  <c r="C12" i="50"/>
  <c r="C13" i="50"/>
  <c r="C13" i="47" s="1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29" i="47" s="1"/>
  <c r="C30" i="50"/>
  <c r="C31" i="50"/>
  <c r="C32" i="50"/>
  <c r="C33" i="50"/>
  <c r="C33" i="47" s="1"/>
  <c r="C34" i="50"/>
  <c r="C35" i="50"/>
  <c r="C36" i="50"/>
  <c r="C37" i="50"/>
  <c r="C38" i="50"/>
  <c r="C39" i="50"/>
  <c r="C40" i="50"/>
  <c r="C41" i="50"/>
  <c r="C42" i="50"/>
  <c r="C43" i="50"/>
  <c r="C44" i="50"/>
  <c r="C45" i="50"/>
  <c r="C45" i="47" s="1"/>
  <c r="C46" i="50"/>
  <c r="D11" i="49"/>
  <c r="D11" i="50"/>
  <c r="C11" i="49"/>
  <c r="C11" i="50"/>
  <c r="D9" i="49"/>
  <c r="D9" i="50"/>
  <c r="C9" i="49"/>
  <c r="C9" i="50"/>
  <c r="O9" i="44"/>
  <c r="O9" i="45"/>
  <c r="O10" i="44"/>
  <c r="O10" i="45"/>
  <c r="O11" i="44"/>
  <c r="O11" i="45"/>
  <c r="O12" i="44"/>
  <c r="O12" i="45"/>
  <c r="O13" i="44"/>
  <c r="O13" i="45"/>
  <c r="O14" i="44"/>
  <c r="O14" i="45"/>
  <c r="O15" i="44"/>
  <c r="O15" i="45"/>
  <c r="O16" i="44"/>
  <c r="O16" i="45"/>
  <c r="O17" i="44"/>
  <c r="O17" i="45"/>
  <c r="O18" i="44"/>
  <c r="O18" i="45"/>
  <c r="O19" i="44"/>
  <c r="O19" i="45"/>
  <c r="O20" i="44"/>
  <c r="O20" i="45"/>
  <c r="O21" i="44"/>
  <c r="O21" i="45"/>
  <c r="O22" i="44"/>
  <c r="O22" i="45"/>
  <c r="O23" i="44"/>
  <c r="O23" i="45"/>
  <c r="O24" i="44"/>
  <c r="O24" i="45"/>
  <c r="O25" i="44"/>
  <c r="O25" i="45"/>
  <c r="O26" i="44"/>
  <c r="O26" i="45"/>
  <c r="O27" i="44"/>
  <c r="O27" i="45"/>
  <c r="O28" i="44"/>
  <c r="O28" i="45"/>
  <c r="O29" i="44"/>
  <c r="O29" i="45"/>
  <c r="O30" i="44"/>
  <c r="O30" i="45"/>
  <c r="O31" i="44"/>
  <c r="O31" i="45"/>
  <c r="O32" i="44"/>
  <c r="O32" i="45"/>
  <c r="O33" i="44"/>
  <c r="O33" i="45"/>
  <c r="O34" i="44"/>
  <c r="O34" i="45"/>
  <c r="O35" i="44"/>
  <c r="O35" i="45"/>
  <c r="O36" i="44"/>
  <c r="O36" i="45"/>
  <c r="O37" i="44"/>
  <c r="O37" i="45"/>
  <c r="O38" i="44"/>
  <c r="O38" i="45"/>
  <c r="O39" i="44"/>
  <c r="O39" i="45"/>
  <c r="O40" i="44"/>
  <c r="O40" i="45"/>
  <c r="O41" i="44"/>
  <c r="O41" i="45"/>
  <c r="O42" i="44"/>
  <c r="O42" i="45"/>
  <c r="O43" i="44"/>
  <c r="O43" i="45"/>
  <c r="O44" i="44"/>
  <c r="O44" i="45"/>
  <c r="O45" i="44"/>
  <c r="O45" i="45"/>
  <c r="O46" i="49"/>
  <c r="O46" i="50"/>
  <c r="N46" i="49"/>
  <c r="M46" i="49"/>
  <c r="L46" i="49"/>
  <c r="K46" i="49"/>
  <c r="J46" i="49"/>
  <c r="I46" i="49"/>
  <c r="H46" i="49"/>
  <c r="G46" i="49"/>
  <c r="F46" i="49"/>
  <c r="N46" i="50"/>
  <c r="M46" i="50"/>
  <c r="L46" i="50"/>
  <c r="K46" i="50"/>
  <c r="J46" i="50"/>
  <c r="I46" i="50"/>
  <c r="H46" i="50"/>
  <c r="G46" i="50"/>
  <c r="F46" i="50"/>
  <c r="N9" i="44"/>
  <c r="N9" i="45"/>
  <c r="N10" i="44"/>
  <c r="N10" i="45"/>
  <c r="N11" i="44"/>
  <c r="N11" i="45"/>
  <c r="N12" i="44"/>
  <c r="N12" i="45"/>
  <c r="N13" i="44"/>
  <c r="N13" i="45"/>
  <c r="N14" i="44"/>
  <c r="N14" i="45"/>
  <c r="N15" i="44"/>
  <c r="N15" i="45"/>
  <c r="N16" i="44"/>
  <c r="N16" i="45"/>
  <c r="N17" i="44"/>
  <c r="N17" i="45"/>
  <c r="N18" i="44"/>
  <c r="N18" i="45"/>
  <c r="N19" i="44"/>
  <c r="N19" i="45"/>
  <c r="N20" i="44"/>
  <c r="N20" i="45"/>
  <c r="N21" i="44"/>
  <c r="N21" i="45"/>
  <c r="N22" i="44"/>
  <c r="N22" i="45"/>
  <c r="N23" i="44"/>
  <c r="N23" i="45"/>
  <c r="N24" i="44"/>
  <c r="N24" i="45"/>
  <c r="N25" i="44"/>
  <c r="N25" i="45"/>
  <c r="N26" i="44"/>
  <c r="N26" i="45"/>
  <c r="N27" i="44"/>
  <c r="N27" i="45"/>
  <c r="N28" i="44"/>
  <c r="N28" i="45"/>
  <c r="N29" i="44"/>
  <c r="N29" i="45"/>
  <c r="N30" i="44"/>
  <c r="N30" i="45"/>
  <c r="N31" i="44"/>
  <c r="N31" i="45"/>
  <c r="N32" i="44"/>
  <c r="N32" i="45"/>
  <c r="N33" i="44"/>
  <c r="N33" i="45"/>
  <c r="N34" i="44"/>
  <c r="N34" i="45"/>
  <c r="N35" i="44"/>
  <c r="N35" i="45"/>
  <c r="N36" i="44"/>
  <c r="N36" i="45"/>
  <c r="N37" i="44"/>
  <c r="N37" i="45"/>
  <c r="N38" i="44"/>
  <c r="N38" i="45"/>
  <c r="N39" i="44"/>
  <c r="N39" i="45"/>
  <c r="N40" i="44"/>
  <c r="N40" i="45"/>
  <c r="N41" i="44"/>
  <c r="N41" i="45"/>
  <c r="N42" i="44"/>
  <c r="N42" i="45"/>
  <c r="N43" i="44"/>
  <c r="N43" i="45"/>
  <c r="N44" i="44"/>
  <c r="N44" i="45"/>
  <c r="N45" i="44"/>
  <c r="N45" i="45"/>
  <c r="M9" i="44"/>
  <c r="M9" i="45"/>
  <c r="M10" i="44"/>
  <c r="M10" i="45"/>
  <c r="M11" i="44"/>
  <c r="M11" i="45"/>
  <c r="M12" i="44"/>
  <c r="M12" i="45"/>
  <c r="M13" i="44"/>
  <c r="M13" i="45"/>
  <c r="M14" i="44"/>
  <c r="M14" i="45"/>
  <c r="M15" i="44"/>
  <c r="M15" i="45"/>
  <c r="M16" i="44"/>
  <c r="M16" i="45"/>
  <c r="M17" i="44"/>
  <c r="M17" i="45"/>
  <c r="M18" i="44"/>
  <c r="M18" i="45"/>
  <c r="M19" i="44"/>
  <c r="M19" i="45"/>
  <c r="M20" i="44"/>
  <c r="M20" i="45"/>
  <c r="M21" i="44"/>
  <c r="M21" i="45"/>
  <c r="M22" i="44"/>
  <c r="M22" i="45"/>
  <c r="M23" i="44"/>
  <c r="M23" i="45"/>
  <c r="M24" i="44"/>
  <c r="M24" i="45"/>
  <c r="M25" i="44"/>
  <c r="M25" i="45"/>
  <c r="M26" i="44"/>
  <c r="M26" i="45"/>
  <c r="M27" i="44"/>
  <c r="M27" i="45"/>
  <c r="M28" i="44"/>
  <c r="M28" i="45"/>
  <c r="M29" i="44"/>
  <c r="M29" i="45"/>
  <c r="M30" i="44"/>
  <c r="M30" i="45"/>
  <c r="M31" i="44"/>
  <c r="M31" i="45"/>
  <c r="M32" i="44"/>
  <c r="M32" i="45"/>
  <c r="M33" i="44"/>
  <c r="M33" i="45"/>
  <c r="M34" i="44"/>
  <c r="M34" i="45"/>
  <c r="M35" i="44"/>
  <c r="M35" i="45"/>
  <c r="M36" i="44"/>
  <c r="M36" i="45"/>
  <c r="M37" i="44"/>
  <c r="M37" i="45"/>
  <c r="M38" i="44"/>
  <c r="M38" i="45"/>
  <c r="M39" i="44"/>
  <c r="M39" i="45"/>
  <c r="M40" i="44"/>
  <c r="M40" i="45"/>
  <c r="M41" i="44"/>
  <c r="M41" i="45"/>
  <c r="M42" i="44"/>
  <c r="M42" i="45"/>
  <c r="M43" i="44"/>
  <c r="M43" i="45"/>
  <c r="M44" i="44"/>
  <c r="M44" i="45"/>
  <c r="M45" i="44"/>
  <c r="M45" i="45"/>
  <c r="L9" i="44"/>
  <c r="L9" i="45"/>
  <c r="L10" i="44"/>
  <c r="L10" i="45"/>
  <c r="L11" i="44"/>
  <c r="L11" i="45"/>
  <c r="L12" i="44"/>
  <c r="L12" i="45"/>
  <c r="L13" i="44"/>
  <c r="L13" i="45"/>
  <c r="L14" i="44"/>
  <c r="L14" i="45"/>
  <c r="L15" i="44"/>
  <c r="L15" i="45"/>
  <c r="L16" i="44"/>
  <c r="L16" i="45"/>
  <c r="L17" i="44"/>
  <c r="L17" i="45"/>
  <c r="L18" i="44"/>
  <c r="L18" i="45"/>
  <c r="L19" i="44"/>
  <c r="L19" i="45"/>
  <c r="L20" i="44"/>
  <c r="L20" i="45"/>
  <c r="L21" i="44"/>
  <c r="L21" i="45"/>
  <c r="L22" i="44"/>
  <c r="L22" i="45"/>
  <c r="L23" i="44"/>
  <c r="L23" i="45"/>
  <c r="L24" i="44"/>
  <c r="L24" i="45"/>
  <c r="L25" i="44"/>
  <c r="L25" i="45"/>
  <c r="L26" i="44"/>
  <c r="L26" i="45"/>
  <c r="L27" i="44"/>
  <c r="L27" i="45"/>
  <c r="L28" i="44"/>
  <c r="L28" i="45"/>
  <c r="L29" i="44"/>
  <c r="L29" i="45"/>
  <c r="L30" i="44"/>
  <c r="L30" i="45"/>
  <c r="L31" i="44"/>
  <c r="L31" i="45"/>
  <c r="L32" i="44"/>
  <c r="L32" i="45"/>
  <c r="L33" i="44"/>
  <c r="L33" i="45"/>
  <c r="L34" i="44"/>
  <c r="L34" i="45"/>
  <c r="L35" i="44"/>
  <c r="L35" i="45"/>
  <c r="L36" i="44"/>
  <c r="L36" i="45"/>
  <c r="L37" i="44"/>
  <c r="L37" i="45"/>
  <c r="L38" i="44"/>
  <c r="L38" i="45"/>
  <c r="L39" i="44"/>
  <c r="L39" i="45"/>
  <c r="L40" i="44"/>
  <c r="L40" i="45"/>
  <c r="L41" i="44"/>
  <c r="L41" i="45"/>
  <c r="L42" i="44"/>
  <c r="L42" i="45"/>
  <c r="L43" i="44"/>
  <c r="L43" i="45"/>
  <c r="L44" i="44"/>
  <c r="L44" i="45"/>
  <c r="L45" i="44"/>
  <c r="L45" i="45"/>
  <c r="K9" i="44"/>
  <c r="K9" i="45"/>
  <c r="K10" i="44"/>
  <c r="K10" i="45"/>
  <c r="K11" i="44"/>
  <c r="K11" i="45"/>
  <c r="K12" i="44"/>
  <c r="K12" i="45"/>
  <c r="K13" i="44"/>
  <c r="K13" i="45"/>
  <c r="K14" i="44"/>
  <c r="K14" i="45"/>
  <c r="K15" i="44"/>
  <c r="K15" i="45"/>
  <c r="K16" i="44"/>
  <c r="K16" i="45"/>
  <c r="K17" i="44"/>
  <c r="K17" i="45"/>
  <c r="K18" i="44"/>
  <c r="K18" i="45"/>
  <c r="K19" i="44"/>
  <c r="K19" i="45"/>
  <c r="K20" i="44"/>
  <c r="K20" i="45"/>
  <c r="K21" i="44"/>
  <c r="K21" i="45"/>
  <c r="K22" i="44"/>
  <c r="K22" i="45"/>
  <c r="K23" i="44"/>
  <c r="K23" i="45"/>
  <c r="K24" i="44"/>
  <c r="K24" i="45"/>
  <c r="K25" i="44"/>
  <c r="K25" i="45"/>
  <c r="K26" i="44"/>
  <c r="K26" i="45"/>
  <c r="K27" i="44"/>
  <c r="K27" i="45"/>
  <c r="K28" i="44"/>
  <c r="K28" i="45"/>
  <c r="K29" i="44"/>
  <c r="K29" i="45"/>
  <c r="K30" i="44"/>
  <c r="K30" i="45"/>
  <c r="K31" i="44"/>
  <c r="K31" i="45"/>
  <c r="K32" i="44"/>
  <c r="K32" i="45"/>
  <c r="K33" i="44"/>
  <c r="K33" i="45"/>
  <c r="K34" i="44"/>
  <c r="K34" i="45"/>
  <c r="K35" i="44"/>
  <c r="K35" i="45"/>
  <c r="K36" i="44"/>
  <c r="K36" i="45"/>
  <c r="K37" i="44"/>
  <c r="K37" i="45"/>
  <c r="K38" i="44"/>
  <c r="K38" i="45"/>
  <c r="K39" i="44"/>
  <c r="K39" i="45"/>
  <c r="K40" i="44"/>
  <c r="K40" i="45"/>
  <c r="K41" i="44"/>
  <c r="K41" i="45"/>
  <c r="K42" i="44"/>
  <c r="K42" i="45"/>
  <c r="K43" i="44"/>
  <c r="K43" i="45"/>
  <c r="K44" i="44"/>
  <c r="K44" i="45"/>
  <c r="K45" i="44"/>
  <c r="K45" i="45"/>
  <c r="J9" i="44"/>
  <c r="J9" i="45"/>
  <c r="J10" i="44"/>
  <c r="J10" i="45"/>
  <c r="J11" i="44"/>
  <c r="J11" i="45"/>
  <c r="J12" i="44"/>
  <c r="J12" i="45"/>
  <c r="J13" i="44"/>
  <c r="J13" i="45"/>
  <c r="J14" i="44"/>
  <c r="J14" i="45"/>
  <c r="J15" i="44"/>
  <c r="J15" i="45"/>
  <c r="J16" i="44"/>
  <c r="J16" i="45"/>
  <c r="J17" i="44"/>
  <c r="J17" i="45"/>
  <c r="J18" i="44"/>
  <c r="J18" i="45"/>
  <c r="J19" i="44"/>
  <c r="J19" i="45"/>
  <c r="J20" i="44"/>
  <c r="J20" i="45"/>
  <c r="J21" i="44"/>
  <c r="J21" i="45"/>
  <c r="J22" i="44"/>
  <c r="J22" i="45"/>
  <c r="J23" i="44"/>
  <c r="J23" i="45"/>
  <c r="J24" i="44"/>
  <c r="J24" i="45"/>
  <c r="J25" i="44"/>
  <c r="J25" i="45"/>
  <c r="J26" i="44"/>
  <c r="J26" i="45"/>
  <c r="J27" i="44"/>
  <c r="J27" i="45"/>
  <c r="J28" i="44"/>
  <c r="J28" i="45"/>
  <c r="J29" i="44"/>
  <c r="J29" i="45"/>
  <c r="J30" i="44"/>
  <c r="J30" i="45"/>
  <c r="J31" i="44"/>
  <c r="J31" i="45"/>
  <c r="J32" i="44"/>
  <c r="J32" i="45"/>
  <c r="J33" i="44"/>
  <c r="J33" i="45"/>
  <c r="J34" i="44"/>
  <c r="J34" i="45"/>
  <c r="J35" i="44"/>
  <c r="J35" i="45"/>
  <c r="J36" i="44"/>
  <c r="J36" i="45"/>
  <c r="J37" i="44"/>
  <c r="J37" i="45"/>
  <c r="J38" i="44"/>
  <c r="J38" i="45"/>
  <c r="J39" i="44"/>
  <c r="J39" i="45"/>
  <c r="J40" i="44"/>
  <c r="J40" i="45"/>
  <c r="J41" i="44"/>
  <c r="J41" i="45"/>
  <c r="J42" i="44"/>
  <c r="J42" i="45"/>
  <c r="J43" i="44"/>
  <c r="J43" i="45"/>
  <c r="J44" i="44"/>
  <c r="J44" i="45"/>
  <c r="J45" i="44"/>
  <c r="J45" i="45"/>
  <c r="I9" i="44"/>
  <c r="I9" i="45"/>
  <c r="I10" i="44"/>
  <c r="I10" i="45"/>
  <c r="I11" i="44"/>
  <c r="I11" i="45"/>
  <c r="I12" i="44"/>
  <c r="I12" i="45"/>
  <c r="I13" i="44"/>
  <c r="I13" i="45"/>
  <c r="I14" i="44"/>
  <c r="I14" i="45"/>
  <c r="I15" i="44"/>
  <c r="I15" i="45"/>
  <c r="I16" i="44"/>
  <c r="I16" i="45"/>
  <c r="I17" i="44"/>
  <c r="I17" i="45"/>
  <c r="I18" i="44"/>
  <c r="I18" i="45"/>
  <c r="I19" i="44"/>
  <c r="I19" i="45"/>
  <c r="I20" i="44"/>
  <c r="I20" i="45"/>
  <c r="I21" i="44"/>
  <c r="I21" i="45"/>
  <c r="I22" i="44"/>
  <c r="I22" i="45"/>
  <c r="I23" i="44"/>
  <c r="I23" i="45"/>
  <c r="I24" i="44"/>
  <c r="I24" i="45"/>
  <c r="I25" i="44"/>
  <c r="I25" i="45"/>
  <c r="I26" i="44"/>
  <c r="I26" i="45"/>
  <c r="I27" i="44"/>
  <c r="I27" i="45"/>
  <c r="I28" i="44"/>
  <c r="I28" i="45"/>
  <c r="I29" i="44"/>
  <c r="I29" i="45"/>
  <c r="I30" i="44"/>
  <c r="I30" i="45"/>
  <c r="I31" i="44"/>
  <c r="I31" i="45"/>
  <c r="I32" i="44"/>
  <c r="I32" i="45"/>
  <c r="I33" i="44"/>
  <c r="I33" i="45"/>
  <c r="I34" i="44"/>
  <c r="I34" i="45"/>
  <c r="I35" i="44"/>
  <c r="I35" i="45"/>
  <c r="I36" i="44"/>
  <c r="I36" i="45"/>
  <c r="I37" i="44"/>
  <c r="I37" i="45"/>
  <c r="I38" i="44"/>
  <c r="I38" i="45"/>
  <c r="I39" i="44"/>
  <c r="I39" i="45"/>
  <c r="I40" i="44"/>
  <c r="I40" i="45"/>
  <c r="I41" i="44"/>
  <c r="I41" i="45"/>
  <c r="I42" i="44"/>
  <c r="I42" i="45"/>
  <c r="I43" i="44"/>
  <c r="I43" i="45"/>
  <c r="I44" i="44"/>
  <c r="I44" i="45"/>
  <c r="I45" i="44"/>
  <c r="I45" i="45"/>
  <c r="H9" i="44"/>
  <c r="H9" i="45"/>
  <c r="H10" i="44"/>
  <c r="H10" i="45"/>
  <c r="H11" i="44"/>
  <c r="H11" i="45"/>
  <c r="H12" i="44"/>
  <c r="H12" i="45"/>
  <c r="H13" i="44"/>
  <c r="H13" i="45"/>
  <c r="H14" i="44"/>
  <c r="H14" i="45"/>
  <c r="H15" i="44"/>
  <c r="H15" i="45"/>
  <c r="H16" i="44"/>
  <c r="H16" i="45"/>
  <c r="H17" i="44"/>
  <c r="H17" i="45"/>
  <c r="H18" i="44"/>
  <c r="H18" i="45"/>
  <c r="H19" i="44"/>
  <c r="H19" i="45"/>
  <c r="H20" i="44"/>
  <c r="H20" i="45"/>
  <c r="H21" i="44"/>
  <c r="H21" i="45"/>
  <c r="H22" i="44"/>
  <c r="H22" i="45"/>
  <c r="H23" i="44"/>
  <c r="H23" i="45"/>
  <c r="H24" i="44"/>
  <c r="H24" i="45"/>
  <c r="H25" i="44"/>
  <c r="H25" i="45"/>
  <c r="H26" i="44"/>
  <c r="H26" i="45"/>
  <c r="H27" i="44"/>
  <c r="H27" i="45"/>
  <c r="H28" i="44"/>
  <c r="H28" i="45"/>
  <c r="H29" i="44"/>
  <c r="H29" i="45"/>
  <c r="H30" i="44"/>
  <c r="H30" i="45"/>
  <c r="H31" i="44"/>
  <c r="H31" i="45"/>
  <c r="H32" i="44"/>
  <c r="H32" i="45"/>
  <c r="H33" i="44"/>
  <c r="H33" i="45"/>
  <c r="H34" i="44"/>
  <c r="H34" i="45"/>
  <c r="H35" i="44"/>
  <c r="H35" i="45"/>
  <c r="H36" i="44"/>
  <c r="H36" i="45"/>
  <c r="H37" i="44"/>
  <c r="H37" i="45"/>
  <c r="H38" i="44"/>
  <c r="H38" i="45"/>
  <c r="H39" i="44"/>
  <c r="H39" i="45"/>
  <c r="H40" i="44"/>
  <c r="H40" i="45"/>
  <c r="H41" i="44"/>
  <c r="H41" i="45"/>
  <c r="H42" i="44"/>
  <c r="H42" i="45"/>
  <c r="H43" i="44"/>
  <c r="H43" i="45"/>
  <c r="H44" i="44"/>
  <c r="H44" i="45"/>
  <c r="H45" i="44"/>
  <c r="H45" i="45"/>
  <c r="G9" i="44"/>
  <c r="G9" i="45"/>
  <c r="G10" i="44"/>
  <c r="G10" i="45"/>
  <c r="G11" i="44"/>
  <c r="G11" i="45"/>
  <c r="G12" i="44"/>
  <c r="G12" i="45"/>
  <c r="G13" i="44"/>
  <c r="G13" i="45"/>
  <c r="G14" i="44"/>
  <c r="G14" i="45"/>
  <c r="G15" i="44"/>
  <c r="G15" i="45"/>
  <c r="G16" i="44"/>
  <c r="G16" i="45"/>
  <c r="G17" i="44"/>
  <c r="G17" i="45"/>
  <c r="G18" i="44"/>
  <c r="G18" i="45"/>
  <c r="G19" i="44"/>
  <c r="G19" i="45"/>
  <c r="G20" i="44"/>
  <c r="G20" i="45"/>
  <c r="G21" i="44"/>
  <c r="G21" i="45"/>
  <c r="G22" i="44"/>
  <c r="G22" i="45"/>
  <c r="G23" i="44"/>
  <c r="G23" i="45"/>
  <c r="G24" i="44"/>
  <c r="G24" i="45"/>
  <c r="G25" i="44"/>
  <c r="G25" i="45"/>
  <c r="G26" i="44"/>
  <c r="G26" i="45"/>
  <c r="G27" i="44"/>
  <c r="G27" i="45"/>
  <c r="G28" i="44"/>
  <c r="G28" i="45"/>
  <c r="G29" i="44"/>
  <c r="G29" i="45"/>
  <c r="G30" i="44"/>
  <c r="G30" i="45"/>
  <c r="G31" i="44"/>
  <c r="G31" i="45"/>
  <c r="G32" i="44"/>
  <c r="G32" i="45"/>
  <c r="G33" i="44"/>
  <c r="G33" i="45"/>
  <c r="G34" i="44"/>
  <c r="G34" i="45"/>
  <c r="G35" i="44"/>
  <c r="G35" i="45"/>
  <c r="G36" i="44"/>
  <c r="G36" i="45"/>
  <c r="G37" i="44"/>
  <c r="G37" i="45"/>
  <c r="G38" i="44"/>
  <c r="G38" i="45"/>
  <c r="G39" i="44"/>
  <c r="G39" i="45"/>
  <c r="G40" i="44"/>
  <c r="G40" i="45"/>
  <c r="G41" i="44"/>
  <c r="G41" i="45"/>
  <c r="G42" i="44"/>
  <c r="G42" i="45"/>
  <c r="G43" i="44"/>
  <c r="G43" i="45"/>
  <c r="G44" i="44"/>
  <c r="G44" i="45"/>
  <c r="G45" i="44"/>
  <c r="G45" i="45"/>
  <c r="F9" i="44"/>
  <c r="F9" i="45"/>
  <c r="F10" i="44"/>
  <c r="F10" i="45"/>
  <c r="F11" i="44"/>
  <c r="F11" i="45"/>
  <c r="F12" i="44"/>
  <c r="F12" i="45"/>
  <c r="F13" i="44"/>
  <c r="F13" i="45"/>
  <c r="F14" i="44"/>
  <c r="F14" i="45"/>
  <c r="F15" i="44"/>
  <c r="F15" i="45"/>
  <c r="F16" i="44"/>
  <c r="F16" i="45"/>
  <c r="F17" i="44"/>
  <c r="F17" i="45"/>
  <c r="F18" i="44"/>
  <c r="F18" i="45"/>
  <c r="F19" i="44"/>
  <c r="F19" i="45"/>
  <c r="F20" i="44"/>
  <c r="F20" i="45"/>
  <c r="F21" i="44"/>
  <c r="F21" i="45"/>
  <c r="F22" i="44"/>
  <c r="F22" i="45"/>
  <c r="F23" i="44"/>
  <c r="F23" i="45"/>
  <c r="F24" i="44"/>
  <c r="F24" i="45"/>
  <c r="F25" i="44"/>
  <c r="F25" i="45"/>
  <c r="F26" i="44"/>
  <c r="F26" i="45"/>
  <c r="F27" i="44"/>
  <c r="F27" i="45"/>
  <c r="F28" i="44"/>
  <c r="F28" i="45"/>
  <c r="F29" i="44"/>
  <c r="F29" i="45"/>
  <c r="F30" i="44"/>
  <c r="F30" i="45"/>
  <c r="F31" i="44"/>
  <c r="F31" i="45"/>
  <c r="F32" i="44"/>
  <c r="F32" i="45"/>
  <c r="F33" i="44"/>
  <c r="F33" i="45"/>
  <c r="F34" i="44"/>
  <c r="F34" i="45"/>
  <c r="F35" i="44"/>
  <c r="F35" i="45"/>
  <c r="F36" i="44"/>
  <c r="F36" i="45"/>
  <c r="F37" i="44"/>
  <c r="F37" i="45"/>
  <c r="F38" i="44"/>
  <c r="F38" i="45"/>
  <c r="F39" i="44"/>
  <c r="F39" i="45"/>
  <c r="F40" i="44"/>
  <c r="F40" i="45"/>
  <c r="F41" i="44"/>
  <c r="F41" i="45"/>
  <c r="F42" i="44"/>
  <c r="F42" i="45"/>
  <c r="F43" i="44"/>
  <c r="F43" i="45"/>
  <c r="F44" i="44"/>
  <c r="F44" i="45"/>
  <c r="F45" i="44"/>
  <c r="F45" i="45"/>
  <c r="F46" i="48"/>
  <c r="F48" i="48"/>
  <c r="E9" i="44"/>
  <c r="E9" i="45"/>
  <c r="E10" i="44"/>
  <c r="E10" i="45"/>
  <c r="E11" i="44"/>
  <c r="E11" i="45"/>
  <c r="E12" i="44"/>
  <c r="E12" i="45"/>
  <c r="E13" i="44"/>
  <c r="E13" i="45"/>
  <c r="E14" i="44"/>
  <c r="E14" i="45"/>
  <c r="E15" i="44"/>
  <c r="E15" i="45"/>
  <c r="E16" i="44"/>
  <c r="E16" i="45"/>
  <c r="E17" i="44"/>
  <c r="E17" i="45"/>
  <c r="E18" i="44"/>
  <c r="E18" i="45"/>
  <c r="E19" i="44"/>
  <c r="E19" i="45"/>
  <c r="E20" i="44"/>
  <c r="E20" i="45"/>
  <c r="E21" i="44"/>
  <c r="E21" i="45"/>
  <c r="E22" i="44"/>
  <c r="E22" i="45"/>
  <c r="E23" i="44"/>
  <c r="E23" i="45"/>
  <c r="E24" i="44"/>
  <c r="E24" i="45"/>
  <c r="E25" i="44"/>
  <c r="E25" i="45"/>
  <c r="E26" i="44"/>
  <c r="E26" i="45"/>
  <c r="E27" i="44"/>
  <c r="E27" i="45"/>
  <c r="E28" i="44"/>
  <c r="E28" i="45"/>
  <c r="E29" i="44"/>
  <c r="E29" i="45"/>
  <c r="E30" i="44"/>
  <c r="E30" i="45"/>
  <c r="E31" i="44"/>
  <c r="E31" i="45"/>
  <c r="E32" i="44"/>
  <c r="E32" i="45"/>
  <c r="E33" i="44"/>
  <c r="E33" i="45"/>
  <c r="E34" i="44"/>
  <c r="E34" i="45"/>
  <c r="E35" i="44"/>
  <c r="E35" i="45"/>
  <c r="E36" i="44"/>
  <c r="E36" i="45"/>
  <c r="E37" i="44"/>
  <c r="E37" i="45"/>
  <c r="E38" i="44"/>
  <c r="E38" i="45"/>
  <c r="E39" i="44"/>
  <c r="E39" i="45"/>
  <c r="E40" i="44"/>
  <c r="E40" i="45"/>
  <c r="E41" i="44"/>
  <c r="E41" i="45"/>
  <c r="E42" i="44"/>
  <c r="E42" i="45"/>
  <c r="E43" i="44"/>
  <c r="E43" i="45"/>
  <c r="E44" i="44"/>
  <c r="E44" i="45"/>
  <c r="E45" i="44"/>
  <c r="E45" i="45"/>
  <c r="D10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10" i="45"/>
  <c r="D10" i="43" s="1"/>
  <c r="D12" i="45"/>
  <c r="D13" i="45"/>
  <c r="D13" i="43" s="1"/>
  <c r="D14" i="45"/>
  <c r="D15" i="45"/>
  <c r="D16" i="45"/>
  <c r="D17" i="45"/>
  <c r="D17" i="43" s="1"/>
  <c r="D18" i="45"/>
  <c r="D19" i="45"/>
  <c r="D19" i="43" s="1"/>
  <c r="D20" i="45"/>
  <c r="D21" i="45"/>
  <c r="D21" i="43" s="1"/>
  <c r="D22" i="45"/>
  <c r="D23" i="45"/>
  <c r="D24" i="45"/>
  <c r="D25" i="45"/>
  <c r="D25" i="43" s="1"/>
  <c r="D26" i="45"/>
  <c r="D27" i="45"/>
  <c r="D27" i="43" s="1"/>
  <c r="D28" i="45"/>
  <c r="D29" i="45"/>
  <c r="D29" i="43" s="1"/>
  <c r="D30" i="45"/>
  <c r="D31" i="45"/>
  <c r="D32" i="45"/>
  <c r="D33" i="45"/>
  <c r="D33" i="43" s="1"/>
  <c r="D34" i="45"/>
  <c r="D35" i="45"/>
  <c r="D35" i="43" s="1"/>
  <c r="D36" i="45"/>
  <c r="D37" i="45"/>
  <c r="D37" i="43" s="1"/>
  <c r="D38" i="45"/>
  <c r="D39" i="45"/>
  <c r="D40" i="45"/>
  <c r="D41" i="45"/>
  <c r="D41" i="43" s="1"/>
  <c r="D42" i="45"/>
  <c r="D43" i="45"/>
  <c r="D43" i="43" s="1"/>
  <c r="D44" i="45"/>
  <c r="D45" i="45"/>
  <c r="D45" i="43" s="1"/>
  <c r="D46" i="45"/>
  <c r="C45" i="44"/>
  <c r="C45" i="45"/>
  <c r="C44" i="44"/>
  <c r="C44" i="45"/>
  <c r="C43" i="44"/>
  <c r="C43" i="45"/>
  <c r="C42" i="44"/>
  <c r="C42" i="45"/>
  <c r="C41" i="44"/>
  <c r="C41" i="45"/>
  <c r="C40" i="44"/>
  <c r="C40" i="45"/>
  <c r="C39" i="44"/>
  <c r="C39" i="45"/>
  <c r="C38" i="44"/>
  <c r="C38" i="45"/>
  <c r="C37" i="44"/>
  <c r="C37" i="45"/>
  <c r="C36" i="44"/>
  <c r="C36" i="45"/>
  <c r="C35" i="44"/>
  <c r="C35" i="45"/>
  <c r="C34" i="44"/>
  <c r="C34" i="45"/>
  <c r="C33" i="44"/>
  <c r="C33" i="45"/>
  <c r="C32" i="44"/>
  <c r="C32" i="45"/>
  <c r="C31" i="44"/>
  <c r="C31" i="45"/>
  <c r="C30" i="44"/>
  <c r="C30" i="45"/>
  <c r="C29" i="44"/>
  <c r="C29" i="45"/>
  <c r="C28" i="44"/>
  <c r="C28" i="45"/>
  <c r="C27" i="44"/>
  <c r="C27" i="45"/>
  <c r="C26" i="44"/>
  <c r="C26" i="45"/>
  <c r="C25" i="44"/>
  <c r="C25" i="45"/>
  <c r="C24" i="44"/>
  <c r="C24" i="45"/>
  <c r="C23" i="44"/>
  <c r="C23" i="45"/>
  <c r="C22" i="44"/>
  <c r="C22" i="45"/>
  <c r="C21" i="44"/>
  <c r="C21" i="45"/>
  <c r="C20" i="44"/>
  <c r="C20" i="45"/>
  <c r="C19" i="44"/>
  <c r="C19" i="45"/>
  <c r="C18" i="44"/>
  <c r="C18" i="45"/>
  <c r="C17" i="44"/>
  <c r="C17" i="45"/>
  <c r="C16" i="44"/>
  <c r="C16" i="45"/>
  <c r="C15" i="44"/>
  <c r="C15" i="45"/>
  <c r="C14" i="44"/>
  <c r="C14" i="45"/>
  <c r="C13" i="44"/>
  <c r="C13" i="45"/>
  <c r="C12" i="44"/>
  <c r="C12" i="45"/>
  <c r="D11" i="44"/>
  <c r="D11" i="45"/>
  <c r="C11" i="44"/>
  <c r="C11" i="45"/>
  <c r="C10" i="44"/>
  <c r="C10" i="45"/>
  <c r="D9" i="44"/>
  <c r="D9" i="45"/>
  <c r="C9" i="44"/>
  <c r="C9" i="45"/>
  <c r="C45" i="40"/>
  <c r="C45" i="41"/>
  <c r="C44" i="40"/>
  <c r="C44" i="41"/>
  <c r="C43" i="40"/>
  <c r="C43" i="41"/>
  <c r="C42" i="40"/>
  <c r="C42" i="41"/>
  <c r="C41" i="40"/>
  <c r="C41" i="41"/>
  <c r="C40" i="40"/>
  <c r="C40" i="41"/>
  <c r="C39" i="40"/>
  <c r="C39" i="41"/>
  <c r="C38" i="40"/>
  <c r="C38" i="41"/>
  <c r="C37" i="40"/>
  <c r="C37" i="41"/>
  <c r="C36" i="40"/>
  <c r="C36" i="41"/>
  <c r="C35" i="40"/>
  <c r="C35" i="41"/>
  <c r="C34" i="40"/>
  <c r="C34" i="41"/>
  <c r="C33" i="40"/>
  <c r="C33" i="41"/>
  <c r="C32" i="40"/>
  <c r="C32" i="41"/>
  <c r="C31" i="40"/>
  <c r="C31" i="41"/>
  <c r="C30" i="40"/>
  <c r="C30" i="41"/>
  <c r="C29" i="40"/>
  <c r="C29" i="41"/>
  <c r="C28" i="40"/>
  <c r="C28" i="41"/>
  <c r="C27" i="40"/>
  <c r="C27" i="41"/>
  <c r="C26" i="40"/>
  <c r="C26" i="41"/>
  <c r="C25" i="40"/>
  <c r="C25" i="41"/>
  <c r="C24" i="40"/>
  <c r="C24" i="41"/>
  <c r="C23" i="40"/>
  <c r="C23" i="41"/>
  <c r="C22" i="40"/>
  <c r="C22" i="41"/>
  <c r="C21" i="40"/>
  <c r="C21" i="41"/>
  <c r="C20" i="40"/>
  <c r="C20" i="41"/>
  <c r="C19" i="40"/>
  <c r="C19" i="41"/>
  <c r="C18" i="40"/>
  <c r="C18" i="41"/>
  <c r="C17" i="40"/>
  <c r="C17" i="41"/>
  <c r="C16" i="40"/>
  <c r="C16" i="41"/>
  <c r="C15" i="40"/>
  <c r="C15" i="41"/>
  <c r="C14" i="40"/>
  <c r="C14" i="41"/>
  <c r="C13" i="40"/>
  <c r="C13" i="41"/>
  <c r="C12" i="40"/>
  <c r="C12" i="41"/>
  <c r="C11" i="40"/>
  <c r="C11" i="41"/>
  <c r="C10" i="40"/>
  <c r="C10" i="41"/>
  <c r="C9" i="40"/>
  <c r="C9" i="41"/>
  <c r="O9" i="40"/>
  <c r="O9" i="41"/>
  <c r="O10" i="40"/>
  <c r="O10" i="41"/>
  <c r="O11" i="40"/>
  <c r="O11" i="41"/>
  <c r="O12" i="40"/>
  <c r="O12" i="41"/>
  <c r="O13" i="40"/>
  <c r="O13" i="41"/>
  <c r="O14" i="40"/>
  <c r="O14" i="41"/>
  <c r="O15" i="40"/>
  <c r="O15" i="41"/>
  <c r="O16" i="40"/>
  <c r="O16" i="41"/>
  <c r="O17" i="40"/>
  <c r="O17" i="41"/>
  <c r="O18" i="40"/>
  <c r="O18" i="41"/>
  <c r="O19" i="40"/>
  <c r="O19" i="41"/>
  <c r="O20" i="40"/>
  <c r="O20" i="41"/>
  <c r="O21" i="40"/>
  <c r="O21" i="41"/>
  <c r="O22" i="40"/>
  <c r="O22" i="41"/>
  <c r="O23" i="40"/>
  <c r="O23" i="41"/>
  <c r="O24" i="40"/>
  <c r="O24" i="41"/>
  <c r="O25" i="40"/>
  <c r="O25" i="41"/>
  <c r="O26" i="40"/>
  <c r="O26" i="41"/>
  <c r="O27" i="40"/>
  <c r="O27" i="41"/>
  <c r="O28" i="40"/>
  <c r="O28" i="41"/>
  <c r="O29" i="40"/>
  <c r="O29" i="41"/>
  <c r="O30" i="40"/>
  <c r="O30" i="41"/>
  <c r="O31" i="40"/>
  <c r="O31" i="41"/>
  <c r="O32" i="40"/>
  <c r="O32" i="41"/>
  <c r="O33" i="40"/>
  <c r="O33" i="41"/>
  <c r="O34" i="40"/>
  <c r="O34" i="41"/>
  <c r="O35" i="40"/>
  <c r="O35" i="41"/>
  <c r="O36" i="40"/>
  <c r="O36" i="41"/>
  <c r="O37" i="40"/>
  <c r="O37" i="41"/>
  <c r="O38" i="40"/>
  <c r="O38" i="41"/>
  <c r="O39" i="40"/>
  <c r="O39" i="41"/>
  <c r="O40" i="40"/>
  <c r="O40" i="41"/>
  <c r="O41" i="40"/>
  <c r="O41" i="41"/>
  <c r="O42" i="40"/>
  <c r="O42" i="41"/>
  <c r="O43" i="40"/>
  <c r="O43" i="41"/>
  <c r="O44" i="40"/>
  <c r="O44" i="41"/>
  <c r="O45" i="40"/>
  <c r="O45" i="41"/>
  <c r="O46" i="44"/>
  <c r="O46" i="45"/>
  <c r="N46" i="45"/>
  <c r="M46" i="45"/>
  <c r="L46" i="45"/>
  <c r="K46" i="45"/>
  <c r="J46" i="45"/>
  <c r="I46" i="45"/>
  <c r="H46" i="45"/>
  <c r="G46" i="45"/>
  <c r="F46" i="45"/>
  <c r="E46" i="45"/>
  <c r="C46" i="45"/>
  <c r="N46" i="44"/>
  <c r="M46" i="44"/>
  <c r="L46" i="44"/>
  <c r="K46" i="44"/>
  <c r="J46" i="44"/>
  <c r="I46" i="44"/>
  <c r="H46" i="44"/>
  <c r="G46" i="44"/>
  <c r="F46" i="44"/>
  <c r="E46" i="44"/>
  <c r="C46" i="44"/>
  <c r="N9" i="40"/>
  <c r="N9" i="41"/>
  <c r="N10" i="40"/>
  <c r="N10" i="41"/>
  <c r="N11" i="40"/>
  <c r="N11" i="41"/>
  <c r="N12" i="40"/>
  <c r="N12" i="41"/>
  <c r="N13" i="40"/>
  <c r="N13" i="41"/>
  <c r="N14" i="40"/>
  <c r="N14" i="41"/>
  <c r="N15" i="40"/>
  <c r="N15" i="41"/>
  <c r="N16" i="40"/>
  <c r="N16" i="41"/>
  <c r="N17" i="40"/>
  <c r="N17" i="41"/>
  <c r="N18" i="40"/>
  <c r="N18" i="41"/>
  <c r="N19" i="40"/>
  <c r="N19" i="41"/>
  <c r="N20" i="40"/>
  <c r="N20" i="41"/>
  <c r="N21" i="40"/>
  <c r="N21" i="41"/>
  <c r="N22" i="40"/>
  <c r="N22" i="41"/>
  <c r="N23" i="40"/>
  <c r="N23" i="41"/>
  <c r="N24" i="40"/>
  <c r="N24" i="41"/>
  <c r="N25" i="40"/>
  <c r="N25" i="41"/>
  <c r="N26" i="40"/>
  <c r="N26" i="41"/>
  <c r="N27" i="40"/>
  <c r="N27" i="41"/>
  <c r="N28" i="40"/>
  <c r="N28" i="41"/>
  <c r="N29" i="40"/>
  <c r="N29" i="41"/>
  <c r="N30" i="40"/>
  <c r="N30" i="41"/>
  <c r="N31" i="40"/>
  <c r="N31" i="41"/>
  <c r="N32" i="40"/>
  <c r="N32" i="41"/>
  <c r="N33" i="40"/>
  <c r="N33" i="41"/>
  <c r="N34" i="40"/>
  <c r="N34" i="41"/>
  <c r="N35" i="40"/>
  <c r="N35" i="41"/>
  <c r="N36" i="40"/>
  <c r="N36" i="41"/>
  <c r="N37" i="40"/>
  <c r="N37" i="41"/>
  <c r="N38" i="40"/>
  <c r="N38" i="41"/>
  <c r="N39" i="40"/>
  <c r="N39" i="41"/>
  <c r="N40" i="40"/>
  <c r="N40" i="41"/>
  <c r="N41" i="40"/>
  <c r="N41" i="41"/>
  <c r="N42" i="40"/>
  <c r="N42" i="41"/>
  <c r="N43" i="40"/>
  <c r="N43" i="41"/>
  <c r="N44" i="40"/>
  <c r="N44" i="41"/>
  <c r="N45" i="40"/>
  <c r="N45" i="41"/>
  <c r="M9" i="40"/>
  <c r="M9" i="41"/>
  <c r="M10" i="40"/>
  <c r="M10" i="41"/>
  <c r="M11" i="40"/>
  <c r="M11" i="41"/>
  <c r="M12" i="40"/>
  <c r="M12" i="41"/>
  <c r="M13" i="40"/>
  <c r="M13" i="41"/>
  <c r="M14" i="40"/>
  <c r="M14" i="41"/>
  <c r="M15" i="40"/>
  <c r="M15" i="41"/>
  <c r="M16" i="40"/>
  <c r="M16" i="41"/>
  <c r="M17" i="40"/>
  <c r="M17" i="41"/>
  <c r="M18" i="40"/>
  <c r="M18" i="41"/>
  <c r="M19" i="40"/>
  <c r="M19" i="41"/>
  <c r="M20" i="40"/>
  <c r="M20" i="41"/>
  <c r="M21" i="40"/>
  <c r="M21" i="41"/>
  <c r="M22" i="40"/>
  <c r="M22" i="41"/>
  <c r="M23" i="40"/>
  <c r="M23" i="41"/>
  <c r="M24" i="40"/>
  <c r="M24" i="41"/>
  <c r="M25" i="40"/>
  <c r="M25" i="41"/>
  <c r="M26" i="40"/>
  <c r="M26" i="41"/>
  <c r="M27" i="40"/>
  <c r="M27" i="41"/>
  <c r="M28" i="40"/>
  <c r="M28" i="41"/>
  <c r="M29" i="40"/>
  <c r="M29" i="41"/>
  <c r="M30" i="40"/>
  <c r="M30" i="41"/>
  <c r="M31" i="40"/>
  <c r="M31" i="41"/>
  <c r="M32" i="40"/>
  <c r="M32" i="41"/>
  <c r="M33" i="40"/>
  <c r="M33" i="41"/>
  <c r="M34" i="40"/>
  <c r="M34" i="41"/>
  <c r="M35" i="40"/>
  <c r="M35" i="41"/>
  <c r="M36" i="40"/>
  <c r="M36" i="41"/>
  <c r="M37" i="40"/>
  <c r="M37" i="41"/>
  <c r="M38" i="40"/>
  <c r="M38" i="41"/>
  <c r="M39" i="40"/>
  <c r="M39" i="41"/>
  <c r="M40" i="40"/>
  <c r="M40" i="41"/>
  <c r="M41" i="40"/>
  <c r="M41" i="41"/>
  <c r="M42" i="40"/>
  <c r="M42" i="41"/>
  <c r="M43" i="40"/>
  <c r="M43" i="41"/>
  <c r="M44" i="40"/>
  <c r="M44" i="41"/>
  <c r="M45" i="40"/>
  <c r="M45" i="41"/>
  <c r="L9" i="40"/>
  <c r="L9" i="41"/>
  <c r="L10" i="40"/>
  <c r="L10" i="41"/>
  <c r="L11" i="40"/>
  <c r="L11" i="41"/>
  <c r="L12" i="40"/>
  <c r="L12" i="41"/>
  <c r="L13" i="40"/>
  <c r="L13" i="41"/>
  <c r="L14" i="40"/>
  <c r="L14" i="41"/>
  <c r="L15" i="40"/>
  <c r="L15" i="41"/>
  <c r="L16" i="40"/>
  <c r="L16" i="41"/>
  <c r="L17" i="40"/>
  <c r="L17" i="41"/>
  <c r="L18" i="40"/>
  <c r="L18" i="41"/>
  <c r="L19" i="40"/>
  <c r="L19" i="41"/>
  <c r="L20" i="40"/>
  <c r="L20" i="41"/>
  <c r="L21" i="40"/>
  <c r="L21" i="41"/>
  <c r="L22" i="40"/>
  <c r="L22" i="41"/>
  <c r="L23" i="40"/>
  <c r="L23" i="41"/>
  <c r="L24" i="40"/>
  <c r="L24" i="41"/>
  <c r="L25" i="40"/>
  <c r="L25" i="41"/>
  <c r="L26" i="40"/>
  <c r="L26" i="41"/>
  <c r="L27" i="40"/>
  <c r="L27" i="41"/>
  <c r="L28" i="40"/>
  <c r="L28" i="41"/>
  <c r="L29" i="40"/>
  <c r="L29" i="41"/>
  <c r="L30" i="40"/>
  <c r="L30" i="41"/>
  <c r="L31" i="40"/>
  <c r="L31" i="41"/>
  <c r="L32" i="40"/>
  <c r="L32" i="41"/>
  <c r="L33" i="40"/>
  <c r="L33" i="41"/>
  <c r="L34" i="40"/>
  <c r="L34" i="41"/>
  <c r="L35" i="40"/>
  <c r="L35" i="41"/>
  <c r="L36" i="40"/>
  <c r="L36" i="41"/>
  <c r="L37" i="40"/>
  <c r="L37" i="41"/>
  <c r="L38" i="40"/>
  <c r="L38" i="41"/>
  <c r="L39" i="40"/>
  <c r="L39" i="41"/>
  <c r="L40" i="40"/>
  <c r="L40" i="41"/>
  <c r="L41" i="40"/>
  <c r="L41" i="41"/>
  <c r="L42" i="40"/>
  <c r="L42" i="41"/>
  <c r="L43" i="40"/>
  <c r="L43" i="41"/>
  <c r="L44" i="40"/>
  <c r="L44" i="41"/>
  <c r="L45" i="40"/>
  <c r="L45" i="41"/>
  <c r="K9" i="40"/>
  <c r="K9" i="41"/>
  <c r="K10" i="40"/>
  <c r="K10" i="41"/>
  <c r="K11" i="40"/>
  <c r="K11" i="41"/>
  <c r="K12" i="40"/>
  <c r="K12" i="41"/>
  <c r="K13" i="40"/>
  <c r="K13" i="41"/>
  <c r="K14" i="40"/>
  <c r="K14" i="41"/>
  <c r="K15" i="40"/>
  <c r="K15" i="41"/>
  <c r="K16" i="40"/>
  <c r="K16" i="41"/>
  <c r="K17" i="40"/>
  <c r="K17" i="41"/>
  <c r="K18" i="40"/>
  <c r="K18" i="41"/>
  <c r="K19" i="40"/>
  <c r="K19" i="41"/>
  <c r="K20" i="40"/>
  <c r="K20" i="41"/>
  <c r="K21" i="40"/>
  <c r="K21" i="41"/>
  <c r="K22" i="40"/>
  <c r="K22" i="41"/>
  <c r="K23" i="40"/>
  <c r="K23" i="41"/>
  <c r="K24" i="40"/>
  <c r="K24" i="41"/>
  <c r="K25" i="40"/>
  <c r="K25" i="41"/>
  <c r="K26" i="40"/>
  <c r="K26" i="41"/>
  <c r="K27" i="40"/>
  <c r="K27" i="41"/>
  <c r="K28" i="40"/>
  <c r="K28" i="41"/>
  <c r="K29" i="40"/>
  <c r="K29" i="41"/>
  <c r="K30" i="40"/>
  <c r="K30" i="41"/>
  <c r="K31" i="40"/>
  <c r="K31" i="41"/>
  <c r="K32" i="40"/>
  <c r="K32" i="41"/>
  <c r="K33" i="40"/>
  <c r="K33" i="41"/>
  <c r="K34" i="40"/>
  <c r="K34" i="41"/>
  <c r="K35" i="40"/>
  <c r="K35" i="41"/>
  <c r="K36" i="40"/>
  <c r="K36" i="41"/>
  <c r="K37" i="40"/>
  <c r="K37" i="41"/>
  <c r="K38" i="40"/>
  <c r="K38" i="41"/>
  <c r="K39" i="40"/>
  <c r="K39" i="41"/>
  <c r="K40" i="40"/>
  <c r="K40" i="41"/>
  <c r="K41" i="40"/>
  <c r="K41" i="41"/>
  <c r="K42" i="40"/>
  <c r="K42" i="41"/>
  <c r="K43" i="40"/>
  <c r="K43" i="41"/>
  <c r="K44" i="40"/>
  <c r="K44" i="41"/>
  <c r="K45" i="40"/>
  <c r="K45" i="41"/>
  <c r="J9" i="40"/>
  <c r="J9" i="41"/>
  <c r="J10" i="40"/>
  <c r="J10" i="41"/>
  <c r="J11" i="40"/>
  <c r="J11" i="41"/>
  <c r="J12" i="40"/>
  <c r="J12" i="41"/>
  <c r="J13" i="40"/>
  <c r="J13" i="41"/>
  <c r="J14" i="40"/>
  <c r="J14" i="41"/>
  <c r="J15" i="40"/>
  <c r="J15" i="41"/>
  <c r="J16" i="40"/>
  <c r="J16" i="41"/>
  <c r="J17" i="40"/>
  <c r="J17" i="41"/>
  <c r="J18" i="40"/>
  <c r="J18" i="41"/>
  <c r="J19" i="40"/>
  <c r="J19" i="41"/>
  <c r="J20" i="40"/>
  <c r="J20" i="41"/>
  <c r="J21" i="40"/>
  <c r="J21" i="41"/>
  <c r="J22" i="40"/>
  <c r="J22" i="41"/>
  <c r="J23" i="40"/>
  <c r="J23" i="41"/>
  <c r="J24" i="40"/>
  <c r="J24" i="41"/>
  <c r="J25" i="40"/>
  <c r="J25" i="41"/>
  <c r="J26" i="40"/>
  <c r="J26" i="41"/>
  <c r="J27" i="40"/>
  <c r="J27" i="41"/>
  <c r="J28" i="40"/>
  <c r="J28" i="41"/>
  <c r="J29" i="40"/>
  <c r="J29" i="41"/>
  <c r="J30" i="40"/>
  <c r="J30" i="41"/>
  <c r="J31" i="40"/>
  <c r="J31" i="41"/>
  <c r="J32" i="40"/>
  <c r="J32" i="41"/>
  <c r="J33" i="40"/>
  <c r="J33" i="41"/>
  <c r="J34" i="40"/>
  <c r="J34" i="41"/>
  <c r="J35" i="40"/>
  <c r="J35" i="41"/>
  <c r="J36" i="40"/>
  <c r="J36" i="41"/>
  <c r="J37" i="40"/>
  <c r="J37" i="41"/>
  <c r="J38" i="40"/>
  <c r="J38" i="41"/>
  <c r="J39" i="40"/>
  <c r="J39" i="41"/>
  <c r="J40" i="40"/>
  <c r="J40" i="41"/>
  <c r="J41" i="40"/>
  <c r="J41" i="41"/>
  <c r="J42" i="40"/>
  <c r="J42" i="41"/>
  <c r="J43" i="40"/>
  <c r="J43" i="41"/>
  <c r="J44" i="40"/>
  <c r="J44" i="41"/>
  <c r="J45" i="40"/>
  <c r="J45" i="41"/>
  <c r="I9" i="40"/>
  <c r="I9" i="41"/>
  <c r="I10" i="40"/>
  <c r="I10" i="41"/>
  <c r="I11" i="40"/>
  <c r="I11" i="41"/>
  <c r="I12" i="40"/>
  <c r="I12" i="41"/>
  <c r="I13" i="40"/>
  <c r="I13" i="41"/>
  <c r="I14" i="40"/>
  <c r="I14" i="41"/>
  <c r="I15" i="40"/>
  <c r="I15" i="41"/>
  <c r="I16" i="40"/>
  <c r="I16" i="41"/>
  <c r="I17" i="40"/>
  <c r="I17" i="41"/>
  <c r="I18" i="40"/>
  <c r="I18" i="41"/>
  <c r="I19" i="40"/>
  <c r="I19" i="41"/>
  <c r="I20" i="40"/>
  <c r="I20" i="41"/>
  <c r="I21" i="40"/>
  <c r="I21" i="41"/>
  <c r="I22" i="40"/>
  <c r="I22" i="41"/>
  <c r="I23" i="40"/>
  <c r="I23" i="41"/>
  <c r="I24" i="40"/>
  <c r="I24" i="41"/>
  <c r="I25" i="40"/>
  <c r="I25" i="41"/>
  <c r="I26" i="40"/>
  <c r="I26" i="41"/>
  <c r="I27" i="40"/>
  <c r="I27" i="41"/>
  <c r="I28" i="40"/>
  <c r="I28" i="41"/>
  <c r="I29" i="40"/>
  <c r="I29" i="41"/>
  <c r="I30" i="40"/>
  <c r="I30" i="41"/>
  <c r="I31" i="40"/>
  <c r="I31" i="41"/>
  <c r="I32" i="40"/>
  <c r="I32" i="41"/>
  <c r="I33" i="40"/>
  <c r="I33" i="41"/>
  <c r="I34" i="40"/>
  <c r="I34" i="41"/>
  <c r="I35" i="40"/>
  <c r="I35" i="41"/>
  <c r="I36" i="40"/>
  <c r="I36" i="41"/>
  <c r="I37" i="40"/>
  <c r="I37" i="41"/>
  <c r="I38" i="40"/>
  <c r="I38" i="41"/>
  <c r="I39" i="40"/>
  <c r="I39" i="41"/>
  <c r="I40" i="40"/>
  <c r="I40" i="41"/>
  <c r="I41" i="40"/>
  <c r="I41" i="41"/>
  <c r="I42" i="40"/>
  <c r="I42" i="41"/>
  <c r="I43" i="40"/>
  <c r="I43" i="41"/>
  <c r="I44" i="40"/>
  <c r="I44" i="41"/>
  <c r="I45" i="40"/>
  <c r="I45" i="41"/>
  <c r="G9" i="40"/>
  <c r="G9" i="41"/>
  <c r="H9" i="40"/>
  <c r="H9" i="41"/>
  <c r="G10" i="40"/>
  <c r="G10" i="41"/>
  <c r="H10" i="40"/>
  <c r="H10" i="41"/>
  <c r="G11" i="40"/>
  <c r="G11" i="41"/>
  <c r="H11" i="40"/>
  <c r="H11" i="41"/>
  <c r="G12" i="40"/>
  <c r="G12" i="41"/>
  <c r="H12" i="40"/>
  <c r="H12" i="41"/>
  <c r="G13" i="40"/>
  <c r="G13" i="41"/>
  <c r="H13" i="40"/>
  <c r="H13" i="41"/>
  <c r="G14" i="40"/>
  <c r="G14" i="41"/>
  <c r="H14" i="40"/>
  <c r="H14" i="41"/>
  <c r="G15" i="40"/>
  <c r="G15" i="41"/>
  <c r="H15" i="40"/>
  <c r="H15" i="41"/>
  <c r="G16" i="40"/>
  <c r="G16" i="41"/>
  <c r="H16" i="40"/>
  <c r="H16" i="41"/>
  <c r="G17" i="40"/>
  <c r="G17" i="41"/>
  <c r="H17" i="40"/>
  <c r="H17" i="41"/>
  <c r="G18" i="40"/>
  <c r="G18" i="41"/>
  <c r="H18" i="40"/>
  <c r="H18" i="41"/>
  <c r="G19" i="40"/>
  <c r="G19" i="41"/>
  <c r="H19" i="40"/>
  <c r="H19" i="41"/>
  <c r="G20" i="40"/>
  <c r="G20" i="41"/>
  <c r="H20" i="40"/>
  <c r="H20" i="41"/>
  <c r="G21" i="40"/>
  <c r="G21" i="41"/>
  <c r="H21" i="40"/>
  <c r="H21" i="41"/>
  <c r="G22" i="40"/>
  <c r="G22" i="41"/>
  <c r="H22" i="40"/>
  <c r="H22" i="41"/>
  <c r="G23" i="40"/>
  <c r="G23" i="41"/>
  <c r="H23" i="40"/>
  <c r="H23" i="41"/>
  <c r="G24" i="40"/>
  <c r="G24" i="41"/>
  <c r="H24" i="40"/>
  <c r="H24" i="41"/>
  <c r="G25" i="40"/>
  <c r="G25" i="41"/>
  <c r="H25" i="40"/>
  <c r="H25" i="41"/>
  <c r="G26" i="40"/>
  <c r="G26" i="41"/>
  <c r="H26" i="40"/>
  <c r="H26" i="41"/>
  <c r="G27" i="40"/>
  <c r="G27" i="41"/>
  <c r="H27" i="40"/>
  <c r="H27" i="41"/>
  <c r="G28" i="40"/>
  <c r="G28" i="41"/>
  <c r="H28" i="40"/>
  <c r="H28" i="41"/>
  <c r="G29" i="40"/>
  <c r="G29" i="41"/>
  <c r="H29" i="40"/>
  <c r="H29" i="41"/>
  <c r="G30" i="40"/>
  <c r="G30" i="41"/>
  <c r="H30" i="40"/>
  <c r="H30" i="41"/>
  <c r="G31" i="40"/>
  <c r="G31" i="41"/>
  <c r="H31" i="40"/>
  <c r="H31" i="41"/>
  <c r="G32" i="40"/>
  <c r="G32" i="41"/>
  <c r="H32" i="40"/>
  <c r="H32" i="41"/>
  <c r="G33" i="40"/>
  <c r="G33" i="41"/>
  <c r="H33" i="40"/>
  <c r="H33" i="41"/>
  <c r="G34" i="40"/>
  <c r="G34" i="41"/>
  <c r="H34" i="40"/>
  <c r="H34" i="41"/>
  <c r="G35" i="40"/>
  <c r="G35" i="41"/>
  <c r="H35" i="40"/>
  <c r="H35" i="41"/>
  <c r="G36" i="40"/>
  <c r="G36" i="41"/>
  <c r="H36" i="40"/>
  <c r="H36" i="41"/>
  <c r="G37" i="40"/>
  <c r="G37" i="41"/>
  <c r="H37" i="40"/>
  <c r="H37" i="41"/>
  <c r="G38" i="40"/>
  <c r="G38" i="41"/>
  <c r="H38" i="40"/>
  <c r="H38" i="41"/>
  <c r="G39" i="40"/>
  <c r="G39" i="41"/>
  <c r="H39" i="40"/>
  <c r="H39" i="41"/>
  <c r="G40" i="40"/>
  <c r="G40" i="41"/>
  <c r="H40" i="40"/>
  <c r="H40" i="41"/>
  <c r="G41" i="40"/>
  <c r="G41" i="41"/>
  <c r="H41" i="40"/>
  <c r="H41" i="41"/>
  <c r="G42" i="40"/>
  <c r="G42" i="41"/>
  <c r="H42" i="40"/>
  <c r="H42" i="41"/>
  <c r="G43" i="40"/>
  <c r="G43" i="41"/>
  <c r="H43" i="40"/>
  <c r="H43" i="41"/>
  <c r="G44" i="40"/>
  <c r="G44" i="41"/>
  <c r="H44" i="40"/>
  <c r="H44" i="41"/>
  <c r="G45" i="40"/>
  <c r="G45" i="41"/>
  <c r="H45" i="40"/>
  <c r="H45" i="41"/>
  <c r="F9" i="40"/>
  <c r="F9" i="41"/>
  <c r="F10" i="40"/>
  <c r="F10" i="41"/>
  <c r="F11" i="40"/>
  <c r="F11" i="41"/>
  <c r="F12" i="40"/>
  <c r="F12" i="41"/>
  <c r="F13" i="40"/>
  <c r="F13" i="41"/>
  <c r="F14" i="40"/>
  <c r="F14" i="41"/>
  <c r="F15" i="40"/>
  <c r="F15" i="41"/>
  <c r="F16" i="40"/>
  <c r="F16" i="41"/>
  <c r="F17" i="40"/>
  <c r="F17" i="41"/>
  <c r="F18" i="40"/>
  <c r="F18" i="41"/>
  <c r="F19" i="40"/>
  <c r="F19" i="41"/>
  <c r="F20" i="40"/>
  <c r="F20" i="41"/>
  <c r="F21" i="40"/>
  <c r="F21" i="41"/>
  <c r="F22" i="40"/>
  <c r="F22" i="41"/>
  <c r="F23" i="40"/>
  <c r="F23" i="41"/>
  <c r="F24" i="40"/>
  <c r="F24" i="41"/>
  <c r="F25" i="40"/>
  <c r="F25" i="41"/>
  <c r="F26" i="40"/>
  <c r="F26" i="41"/>
  <c r="F27" i="40"/>
  <c r="F27" i="41"/>
  <c r="F28" i="40"/>
  <c r="F28" i="41"/>
  <c r="F29" i="40"/>
  <c r="F29" i="41"/>
  <c r="F30" i="40"/>
  <c r="F30" i="41"/>
  <c r="F31" i="40"/>
  <c r="F31" i="41"/>
  <c r="F32" i="40"/>
  <c r="F32" i="41"/>
  <c r="F33" i="40"/>
  <c r="F33" i="41"/>
  <c r="F34" i="40"/>
  <c r="F34" i="41"/>
  <c r="F35" i="40"/>
  <c r="F35" i="41"/>
  <c r="F36" i="40"/>
  <c r="F36" i="41"/>
  <c r="F37" i="40"/>
  <c r="F37" i="41"/>
  <c r="F38" i="40"/>
  <c r="F38" i="41"/>
  <c r="F39" i="40"/>
  <c r="F39" i="41"/>
  <c r="F40" i="40"/>
  <c r="F40" i="41"/>
  <c r="F41" i="40"/>
  <c r="F41" i="41"/>
  <c r="F42" i="40"/>
  <c r="F42" i="41"/>
  <c r="F43" i="40"/>
  <c r="F43" i="41"/>
  <c r="F44" i="40"/>
  <c r="F44" i="41"/>
  <c r="F45" i="40"/>
  <c r="F45" i="41"/>
  <c r="E9" i="40"/>
  <c r="E9" i="41"/>
  <c r="E10" i="40"/>
  <c r="E10" i="41"/>
  <c r="E11" i="40"/>
  <c r="E11" i="41"/>
  <c r="E12" i="40"/>
  <c r="E12" i="41"/>
  <c r="E13" i="40"/>
  <c r="E13" i="41"/>
  <c r="E14" i="40"/>
  <c r="E14" i="41"/>
  <c r="E15" i="40"/>
  <c r="E15" i="41"/>
  <c r="E16" i="40"/>
  <c r="E16" i="41"/>
  <c r="E17" i="40"/>
  <c r="E17" i="41"/>
  <c r="E18" i="40"/>
  <c r="E18" i="41"/>
  <c r="E19" i="40"/>
  <c r="E19" i="41"/>
  <c r="E20" i="40"/>
  <c r="E20" i="41"/>
  <c r="E21" i="40"/>
  <c r="E21" i="41"/>
  <c r="E22" i="40"/>
  <c r="E22" i="41"/>
  <c r="E23" i="40"/>
  <c r="E23" i="41"/>
  <c r="E24" i="40"/>
  <c r="E24" i="41"/>
  <c r="E25" i="40"/>
  <c r="E25" i="41"/>
  <c r="E26" i="40"/>
  <c r="E26" i="41"/>
  <c r="E27" i="40"/>
  <c r="E27" i="41"/>
  <c r="E28" i="40"/>
  <c r="E28" i="41"/>
  <c r="E29" i="40"/>
  <c r="E29" i="41"/>
  <c r="E30" i="40"/>
  <c r="E30" i="41"/>
  <c r="E31" i="40"/>
  <c r="E31" i="41"/>
  <c r="E32" i="40"/>
  <c r="E32" i="41"/>
  <c r="E33" i="40"/>
  <c r="E33" i="41"/>
  <c r="E34" i="40"/>
  <c r="E34" i="41"/>
  <c r="E35" i="40"/>
  <c r="E35" i="41"/>
  <c r="E36" i="40"/>
  <c r="E36" i="41"/>
  <c r="E37" i="40"/>
  <c r="E37" i="41"/>
  <c r="E38" i="40"/>
  <c r="E38" i="41"/>
  <c r="E39" i="40"/>
  <c r="E39" i="41"/>
  <c r="E40" i="40"/>
  <c r="E40" i="41"/>
  <c r="E41" i="40"/>
  <c r="E41" i="41"/>
  <c r="E42" i="40"/>
  <c r="E42" i="41"/>
  <c r="E43" i="40"/>
  <c r="E43" i="41"/>
  <c r="E44" i="40"/>
  <c r="E44" i="41"/>
  <c r="E45" i="40"/>
  <c r="E45" i="41"/>
  <c r="D10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10" i="41"/>
  <c r="D12" i="41"/>
  <c r="D13" i="41"/>
  <c r="D14" i="41"/>
  <c r="D15" i="41"/>
  <c r="D16" i="41"/>
  <c r="D17" i="41"/>
  <c r="D18" i="41"/>
  <c r="D19" i="41"/>
  <c r="D20" i="41"/>
  <c r="D21" i="41"/>
  <c r="D22" i="41"/>
  <c r="D22" i="39" s="1"/>
  <c r="D23" i="41"/>
  <c r="D24" i="41"/>
  <c r="D24" i="39" s="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7" i="39" s="1"/>
  <c r="D38" i="41"/>
  <c r="D38" i="39" s="1"/>
  <c r="D39" i="41"/>
  <c r="D40" i="41"/>
  <c r="D40" i="39" s="1"/>
  <c r="D41" i="41"/>
  <c r="D42" i="41"/>
  <c r="D43" i="41"/>
  <c r="D44" i="41"/>
  <c r="D45" i="41"/>
  <c r="D45" i="39" s="1"/>
  <c r="D46" i="41"/>
  <c r="D11" i="40"/>
  <c r="D11" i="41"/>
  <c r="D9" i="40"/>
  <c r="D9" i="41"/>
  <c r="C46" i="40"/>
  <c r="C46" i="41"/>
  <c r="O9" i="33"/>
  <c r="O9" i="34"/>
  <c r="O10" i="33"/>
  <c r="O10" i="34"/>
  <c r="O11" i="33"/>
  <c r="O11" i="34"/>
  <c r="O12" i="33"/>
  <c r="O12" i="34"/>
  <c r="O13" i="33"/>
  <c r="O13" i="34"/>
  <c r="O14" i="33"/>
  <c r="O14" i="34"/>
  <c r="O15" i="33"/>
  <c r="O15" i="34"/>
  <c r="O16" i="33"/>
  <c r="O16" i="34"/>
  <c r="O17" i="33"/>
  <c r="O17" i="34"/>
  <c r="O18" i="33"/>
  <c r="O18" i="34"/>
  <c r="O19" i="33"/>
  <c r="O19" i="34"/>
  <c r="O20" i="33"/>
  <c r="O20" i="34"/>
  <c r="O21" i="33"/>
  <c r="O21" i="34"/>
  <c r="O22" i="33"/>
  <c r="O22" i="34"/>
  <c r="O23" i="33"/>
  <c r="O23" i="34"/>
  <c r="O24" i="33"/>
  <c r="O24" i="34"/>
  <c r="O25" i="33"/>
  <c r="O25" i="34"/>
  <c r="O26" i="33"/>
  <c r="O26" i="34"/>
  <c r="O27" i="33"/>
  <c r="O27" i="34"/>
  <c r="O28" i="33"/>
  <c r="O28" i="34"/>
  <c r="O29" i="33"/>
  <c r="O29" i="34"/>
  <c r="O30" i="33"/>
  <c r="O30" i="34"/>
  <c r="O31" i="33"/>
  <c r="O31" i="34"/>
  <c r="O32" i="33"/>
  <c r="O32" i="34"/>
  <c r="O33" i="33"/>
  <c r="O33" i="34"/>
  <c r="O34" i="33"/>
  <c r="O34" i="34"/>
  <c r="O35" i="33"/>
  <c r="O35" i="34"/>
  <c r="O36" i="33"/>
  <c r="O36" i="34"/>
  <c r="O37" i="33"/>
  <c r="O37" i="34"/>
  <c r="O38" i="33"/>
  <c r="O38" i="34"/>
  <c r="O39" i="33"/>
  <c r="O39" i="34"/>
  <c r="O40" i="33"/>
  <c r="O40" i="34"/>
  <c r="O41" i="33"/>
  <c r="O41" i="34"/>
  <c r="O42" i="33"/>
  <c r="O42" i="34"/>
  <c r="O43" i="33"/>
  <c r="O43" i="34"/>
  <c r="O44" i="33"/>
  <c r="O44" i="34"/>
  <c r="O45" i="33"/>
  <c r="O45" i="34"/>
  <c r="O46" i="41"/>
  <c r="O46" i="40"/>
  <c r="N46" i="40"/>
  <c r="M46" i="40"/>
  <c r="L46" i="40"/>
  <c r="K46" i="40"/>
  <c r="J46" i="40"/>
  <c r="I46" i="40"/>
  <c r="H46" i="40"/>
  <c r="G46" i="40"/>
  <c r="F46" i="40"/>
  <c r="E46" i="40"/>
  <c r="N9" i="33"/>
  <c r="N9" i="34"/>
  <c r="N10" i="33"/>
  <c r="N10" i="34"/>
  <c r="N11" i="33"/>
  <c r="N11" i="34"/>
  <c r="N12" i="33"/>
  <c r="N12" i="34"/>
  <c r="N13" i="33"/>
  <c r="N13" i="34"/>
  <c r="N14" i="33"/>
  <c r="N14" i="34"/>
  <c r="N15" i="33"/>
  <c r="N15" i="34"/>
  <c r="N16" i="33"/>
  <c r="N16" i="34"/>
  <c r="N17" i="33"/>
  <c r="N17" i="34"/>
  <c r="N18" i="33"/>
  <c r="N18" i="34"/>
  <c r="N19" i="33"/>
  <c r="N19" i="34"/>
  <c r="N20" i="33"/>
  <c r="N20" i="34"/>
  <c r="N21" i="33"/>
  <c r="N21" i="34"/>
  <c r="N22" i="33"/>
  <c r="N22" i="34"/>
  <c r="N23" i="33"/>
  <c r="N23" i="34"/>
  <c r="N24" i="33"/>
  <c r="N24" i="34"/>
  <c r="N25" i="33"/>
  <c r="N25" i="34"/>
  <c r="N26" i="33"/>
  <c r="N26" i="34"/>
  <c r="N27" i="33"/>
  <c r="N27" i="34"/>
  <c r="N28" i="33"/>
  <c r="N28" i="34"/>
  <c r="N29" i="33"/>
  <c r="N29" i="34"/>
  <c r="N30" i="33"/>
  <c r="N30" i="34"/>
  <c r="N31" i="33"/>
  <c r="N31" i="34"/>
  <c r="N32" i="33"/>
  <c r="N32" i="34"/>
  <c r="N33" i="33"/>
  <c r="N33" i="34"/>
  <c r="N34" i="33"/>
  <c r="N34" i="34"/>
  <c r="N35" i="33"/>
  <c r="N35" i="34"/>
  <c r="N36" i="33"/>
  <c r="N36" i="34"/>
  <c r="N37" i="33"/>
  <c r="N37" i="34"/>
  <c r="N38" i="33"/>
  <c r="N38" i="34"/>
  <c r="N39" i="33"/>
  <c r="N39" i="34"/>
  <c r="N40" i="33"/>
  <c r="N40" i="34"/>
  <c r="N41" i="33"/>
  <c r="N41" i="34"/>
  <c r="N42" i="33"/>
  <c r="N42" i="34"/>
  <c r="N43" i="33"/>
  <c r="N43" i="34"/>
  <c r="N44" i="33"/>
  <c r="N44" i="34"/>
  <c r="N45" i="33"/>
  <c r="N45" i="34"/>
  <c r="N46" i="41"/>
  <c r="M9" i="33"/>
  <c r="M9" i="34"/>
  <c r="M10" i="33"/>
  <c r="M10" i="34"/>
  <c r="M11" i="33"/>
  <c r="M11" i="34"/>
  <c r="M12" i="33"/>
  <c r="M12" i="34"/>
  <c r="M13" i="33"/>
  <c r="M13" i="34"/>
  <c r="M14" i="33"/>
  <c r="M14" i="34"/>
  <c r="M15" i="33"/>
  <c r="M15" i="34"/>
  <c r="M16" i="33"/>
  <c r="M16" i="34"/>
  <c r="M17" i="33"/>
  <c r="M17" i="34"/>
  <c r="M18" i="33"/>
  <c r="M18" i="34"/>
  <c r="M19" i="33"/>
  <c r="M19" i="34"/>
  <c r="M20" i="33"/>
  <c r="M20" i="34"/>
  <c r="M21" i="33"/>
  <c r="M21" i="34"/>
  <c r="M22" i="33"/>
  <c r="M22" i="34"/>
  <c r="M23" i="33"/>
  <c r="M23" i="34"/>
  <c r="M24" i="33"/>
  <c r="M24" i="34"/>
  <c r="M25" i="33"/>
  <c r="M25" i="34"/>
  <c r="M26" i="33"/>
  <c r="M26" i="34"/>
  <c r="M27" i="33"/>
  <c r="M27" i="34"/>
  <c r="M28" i="33"/>
  <c r="M28" i="34"/>
  <c r="M29" i="33"/>
  <c r="M29" i="34"/>
  <c r="M30" i="33"/>
  <c r="M30" i="34"/>
  <c r="M31" i="33"/>
  <c r="M31" i="34"/>
  <c r="M32" i="33"/>
  <c r="M32" i="34"/>
  <c r="M33" i="33"/>
  <c r="M33" i="34"/>
  <c r="M34" i="33"/>
  <c r="M34" i="34"/>
  <c r="M35" i="33"/>
  <c r="M35" i="34"/>
  <c r="M36" i="33"/>
  <c r="M36" i="34"/>
  <c r="M37" i="33"/>
  <c r="M37" i="34"/>
  <c r="M38" i="33"/>
  <c r="M38" i="34"/>
  <c r="M39" i="33"/>
  <c r="M39" i="34"/>
  <c r="M40" i="33"/>
  <c r="M40" i="34"/>
  <c r="M41" i="33"/>
  <c r="M41" i="34"/>
  <c r="M42" i="33"/>
  <c r="M42" i="34"/>
  <c r="M43" i="33"/>
  <c r="M43" i="34"/>
  <c r="M44" i="33"/>
  <c r="M44" i="34"/>
  <c r="M45" i="33"/>
  <c r="M45" i="34"/>
  <c r="M46" i="41"/>
  <c r="L9" i="33"/>
  <c r="L9" i="34"/>
  <c r="L10" i="33"/>
  <c r="L10" i="34"/>
  <c r="L11" i="33"/>
  <c r="L11" i="34"/>
  <c r="L12" i="33"/>
  <c r="L12" i="34"/>
  <c r="L13" i="33"/>
  <c r="L13" i="34"/>
  <c r="L14" i="33"/>
  <c r="L14" i="34"/>
  <c r="L15" i="33"/>
  <c r="L15" i="34"/>
  <c r="L16" i="33"/>
  <c r="L16" i="34"/>
  <c r="L17" i="33"/>
  <c r="L17" i="34"/>
  <c r="L18" i="33"/>
  <c r="L18" i="34"/>
  <c r="L19" i="33"/>
  <c r="L19" i="34"/>
  <c r="L20" i="33"/>
  <c r="L20" i="34"/>
  <c r="L21" i="33"/>
  <c r="L21" i="34"/>
  <c r="L22" i="33"/>
  <c r="L22" i="34"/>
  <c r="L23" i="33"/>
  <c r="L23" i="34"/>
  <c r="L24" i="33"/>
  <c r="L24" i="34"/>
  <c r="L25" i="33"/>
  <c r="L25" i="34"/>
  <c r="L26" i="33"/>
  <c r="L26" i="34"/>
  <c r="L27" i="33"/>
  <c r="L27" i="34"/>
  <c r="L28" i="33"/>
  <c r="L28" i="34"/>
  <c r="L29" i="33"/>
  <c r="L29" i="34"/>
  <c r="L30" i="33"/>
  <c r="L30" i="34"/>
  <c r="L31" i="33"/>
  <c r="L31" i="34"/>
  <c r="L32" i="33"/>
  <c r="L32" i="34"/>
  <c r="L33" i="33"/>
  <c r="L33" i="34"/>
  <c r="L34" i="33"/>
  <c r="L34" i="34"/>
  <c r="L35" i="33"/>
  <c r="L35" i="34"/>
  <c r="L36" i="33"/>
  <c r="L36" i="34"/>
  <c r="L37" i="33"/>
  <c r="L37" i="34"/>
  <c r="L38" i="33"/>
  <c r="L38" i="34"/>
  <c r="L39" i="33"/>
  <c r="L39" i="34"/>
  <c r="L40" i="33"/>
  <c r="L40" i="34"/>
  <c r="L41" i="33"/>
  <c r="L41" i="34"/>
  <c r="L42" i="33"/>
  <c r="L42" i="34"/>
  <c r="L43" i="33"/>
  <c r="L43" i="34"/>
  <c r="L44" i="33"/>
  <c r="L44" i="34"/>
  <c r="L45" i="33"/>
  <c r="L45" i="34"/>
  <c r="L46" i="41"/>
  <c r="K9" i="33"/>
  <c r="K9" i="34"/>
  <c r="K10" i="33"/>
  <c r="K10" i="34"/>
  <c r="K11" i="33"/>
  <c r="K11" i="34"/>
  <c r="K12" i="33"/>
  <c r="K12" i="34"/>
  <c r="K13" i="33"/>
  <c r="K13" i="34"/>
  <c r="K14" i="33"/>
  <c r="K14" i="34"/>
  <c r="K15" i="33"/>
  <c r="K15" i="34"/>
  <c r="K16" i="33"/>
  <c r="K16" i="34"/>
  <c r="K17" i="33"/>
  <c r="K17" i="34"/>
  <c r="K18" i="33"/>
  <c r="K18" i="34"/>
  <c r="K19" i="33"/>
  <c r="K19" i="34"/>
  <c r="K20" i="33"/>
  <c r="K20" i="34"/>
  <c r="K21" i="33"/>
  <c r="K21" i="34"/>
  <c r="K22" i="33"/>
  <c r="K22" i="34"/>
  <c r="K23" i="33"/>
  <c r="K23" i="34"/>
  <c r="K24" i="33"/>
  <c r="K24" i="34"/>
  <c r="K25" i="33"/>
  <c r="K25" i="34"/>
  <c r="K26" i="33"/>
  <c r="K26" i="34"/>
  <c r="K27" i="33"/>
  <c r="K27" i="34"/>
  <c r="K28" i="33"/>
  <c r="K28" i="34"/>
  <c r="K29" i="33"/>
  <c r="K29" i="34"/>
  <c r="K30" i="33"/>
  <c r="K30" i="34"/>
  <c r="K31" i="33"/>
  <c r="K31" i="34"/>
  <c r="K32" i="33"/>
  <c r="K32" i="34"/>
  <c r="K33" i="33"/>
  <c r="K33" i="34"/>
  <c r="K34" i="33"/>
  <c r="K34" i="34"/>
  <c r="K35" i="33"/>
  <c r="K35" i="34"/>
  <c r="K36" i="33"/>
  <c r="K36" i="34"/>
  <c r="K37" i="33"/>
  <c r="K37" i="34"/>
  <c r="K38" i="33"/>
  <c r="K38" i="34"/>
  <c r="K39" i="33"/>
  <c r="K39" i="34"/>
  <c r="K40" i="33"/>
  <c r="K40" i="34"/>
  <c r="K41" i="33"/>
  <c r="K41" i="34"/>
  <c r="K42" i="33"/>
  <c r="K42" i="34"/>
  <c r="K43" i="33"/>
  <c r="K43" i="34"/>
  <c r="K44" i="33"/>
  <c r="K44" i="34"/>
  <c r="K45" i="33"/>
  <c r="K45" i="34"/>
  <c r="K46" i="41"/>
  <c r="D9" i="30"/>
  <c r="D9" i="29"/>
  <c r="E9" i="30"/>
  <c r="E9" i="29"/>
  <c r="F9" i="30"/>
  <c r="F9" i="29"/>
  <c r="G9" i="30"/>
  <c r="G9" i="29"/>
  <c r="H9" i="30"/>
  <c r="H9" i="29"/>
  <c r="I9" i="30"/>
  <c r="I9" i="29"/>
  <c r="J9" i="30"/>
  <c r="J9" i="29"/>
  <c r="K9" i="30"/>
  <c r="K9" i="29"/>
  <c r="L9" i="30"/>
  <c r="L9" i="29"/>
  <c r="M9" i="30"/>
  <c r="M9" i="29"/>
  <c r="N9" i="30"/>
  <c r="N9" i="29"/>
  <c r="O9" i="30"/>
  <c r="O9" i="29"/>
  <c r="C10" i="30"/>
  <c r="C10" i="29"/>
  <c r="D10" i="30"/>
  <c r="D10" i="29"/>
  <c r="E10" i="30"/>
  <c r="E10" i="29"/>
  <c r="F10" i="30"/>
  <c r="F10" i="29"/>
  <c r="G10" i="30"/>
  <c r="G10" i="29"/>
  <c r="H10" i="30"/>
  <c r="H10" i="29"/>
  <c r="I10" i="30"/>
  <c r="I10" i="29"/>
  <c r="J10" i="30"/>
  <c r="J10" i="29"/>
  <c r="K10" i="30"/>
  <c r="K10" i="29"/>
  <c r="L10" i="30"/>
  <c r="L10" i="29"/>
  <c r="M10" i="30"/>
  <c r="M10" i="29"/>
  <c r="N10" i="30"/>
  <c r="N10" i="29"/>
  <c r="O10" i="30"/>
  <c r="O10" i="29"/>
  <c r="C11" i="30"/>
  <c r="C11" i="29"/>
  <c r="D11" i="30"/>
  <c r="D11" i="29"/>
  <c r="E11" i="30"/>
  <c r="E11" i="29"/>
  <c r="F11" i="30"/>
  <c r="F11" i="29"/>
  <c r="G11" i="30"/>
  <c r="G11" i="29"/>
  <c r="H11" i="30"/>
  <c r="H11" i="29"/>
  <c r="I11" i="30"/>
  <c r="I11" i="29"/>
  <c r="J11" i="30"/>
  <c r="J11" i="29"/>
  <c r="K11" i="30"/>
  <c r="K11" i="29"/>
  <c r="L11" i="30"/>
  <c r="L11" i="29"/>
  <c r="M11" i="30"/>
  <c r="M11" i="29"/>
  <c r="N11" i="30"/>
  <c r="N11" i="29"/>
  <c r="O11" i="30"/>
  <c r="O11" i="29"/>
  <c r="C12" i="30"/>
  <c r="C12" i="29"/>
  <c r="D12" i="30"/>
  <c r="D12" i="29"/>
  <c r="E12" i="30"/>
  <c r="E12" i="29"/>
  <c r="F12" i="30"/>
  <c r="F12" i="29"/>
  <c r="G12" i="30"/>
  <c r="G12" i="29"/>
  <c r="H12" i="30"/>
  <c r="H12" i="29"/>
  <c r="I12" i="30"/>
  <c r="I12" i="29"/>
  <c r="J12" i="30"/>
  <c r="J12" i="29"/>
  <c r="K12" i="30"/>
  <c r="K12" i="29"/>
  <c r="L12" i="30"/>
  <c r="L12" i="29"/>
  <c r="M12" i="30"/>
  <c r="M12" i="29"/>
  <c r="N12" i="30"/>
  <c r="N12" i="29"/>
  <c r="O12" i="30"/>
  <c r="O12" i="29"/>
  <c r="C13" i="30"/>
  <c r="C13" i="29"/>
  <c r="D13" i="30"/>
  <c r="D13" i="29"/>
  <c r="E13" i="30"/>
  <c r="E13" i="29"/>
  <c r="F13" i="30"/>
  <c r="F13" i="29"/>
  <c r="G13" i="30"/>
  <c r="G13" i="29"/>
  <c r="H13" i="30"/>
  <c r="H13" i="29"/>
  <c r="I13" i="30"/>
  <c r="I13" i="29"/>
  <c r="J13" i="30"/>
  <c r="J13" i="29"/>
  <c r="K13" i="30"/>
  <c r="K13" i="29"/>
  <c r="L13" i="30"/>
  <c r="L13" i="29"/>
  <c r="M13" i="30"/>
  <c r="M13" i="29"/>
  <c r="N13" i="30"/>
  <c r="N13" i="29"/>
  <c r="O13" i="30"/>
  <c r="O13" i="29"/>
  <c r="C14" i="30"/>
  <c r="C14" i="29"/>
  <c r="D14" i="30"/>
  <c r="D14" i="29"/>
  <c r="E14" i="30"/>
  <c r="E14" i="29"/>
  <c r="F14" i="30"/>
  <c r="F14" i="29"/>
  <c r="G14" i="30"/>
  <c r="G14" i="29"/>
  <c r="H14" i="30"/>
  <c r="H14" i="29"/>
  <c r="I14" i="30"/>
  <c r="I14" i="29"/>
  <c r="J14" i="30"/>
  <c r="J14" i="29"/>
  <c r="K14" i="30"/>
  <c r="K14" i="29"/>
  <c r="L14" i="30"/>
  <c r="L14" i="29"/>
  <c r="M14" i="30"/>
  <c r="M14" i="29"/>
  <c r="N14" i="30"/>
  <c r="N14" i="29"/>
  <c r="O14" i="30"/>
  <c r="O14" i="29"/>
  <c r="C15" i="30"/>
  <c r="C15" i="29"/>
  <c r="D15" i="30"/>
  <c r="D15" i="29"/>
  <c r="E15" i="30"/>
  <c r="E15" i="29"/>
  <c r="F15" i="30"/>
  <c r="F15" i="29"/>
  <c r="G15" i="30"/>
  <c r="G15" i="29"/>
  <c r="H15" i="30"/>
  <c r="H15" i="29"/>
  <c r="I15" i="30"/>
  <c r="I15" i="29"/>
  <c r="J15" i="30"/>
  <c r="J15" i="29"/>
  <c r="K15" i="30"/>
  <c r="K15" i="29"/>
  <c r="L15" i="30"/>
  <c r="L15" i="29"/>
  <c r="M15" i="30"/>
  <c r="M15" i="29"/>
  <c r="N15" i="30"/>
  <c r="N15" i="29"/>
  <c r="O15" i="30"/>
  <c r="O15" i="29"/>
  <c r="C16" i="30"/>
  <c r="C16" i="29"/>
  <c r="D16" i="30"/>
  <c r="D16" i="29"/>
  <c r="E16" i="30"/>
  <c r="E16" i="29"/>
  <c r="F16" i="30"/>
  <c r="F16" i="29"/>
  <c r="G16" i="30"/>
  <c r="G16" i="29"/>
  <c r="H16" i="30"/>
  <c r="H16" i="29"/>
  <c r="I16" i="30"/>
  <c r="I16" i="29"/>
  <c r="J16" i="30"/>
  <c r="J16" i="29"/>
  <c r="K16" i="30"/>
  <c r="K16" i="29"/>
  <c r="L16" i="30"/>
  <c r="L16" i="29"/>
  <c r="M16" i="30"/>
  <c r="M16" i="29"/>
  <c r="N16" i="30"/>
  <c r="N16" i="29"/>
  <c r="O16" i="30"/>
  <c r="O16" i="29"/>
  <c r="C17" i="30"/>
  <c r="C17" i="29"/>
  <c r="D17" i="30"/>
  <c r="D17" i="29"/>
  <c r="E17" i="30"/>
  <c r="E17" i="29"/>
  <c r="F17" i="30"/>
  <c r="F17" i="29"/>
  <c r="G17" i="30"/>
  <c r="G17" i="29"/>
  <c r="H17" i="30"/>
  <c r="H17" i="29"/>
  <c r="I17" i="30"/>
  <c r="I17" i="29"/>
  <c r="J17" i="30"/>
  <c r="J17" i="29"/>
  <c r="K17" i="30"/>
  <c r="K17" i="29"/>
  <c r="L17" i="30"/>
  <c r="L17" i="29"/>
  <c r="M17" i="30"/>
  <c r="M17" i="29"/>
  <c r="N17" i="30"/>
  <c r="N17" i="29"/>
  <c r="O17" i="30"/>
  <c r="O17" i="29"/>
  <c r="C18" i="30"/>
  <c r="C18" i="29"/>
  <c r="D18" i="30"/>
  <c r="D18" i="29"/>
  <c r="E18" i="30"/>
  <c r="E18" i="29"/>
  <c r="F18" i="30"/>
  <c r="F18" i="29"/>
  <c r="G18" i="30"/>
  <c r="G18" i="29"/>
  <c r="H18" i="30"/>
  <c r="H18" i="29"/>
  <c r="I18" i="30"/>
  <c r="I18" i="29"/>
  <c r="J18" i="30"/>
  <c r="J18" i="29"/>
  <c r="K18" i="30"/>
  <c r="K18" i="29"/>
  <c r="L18" i="30"/>
  <c r="L18" i="29"/>
  <c r="M18" i="30"/>
  <c r="M18" i="29"/>
  <c r="N18" i="30"/>
  <c r="N18" i="29"/>
  <c r="O18" i="30"/>
  <c r="O18" i="29"/>
  <c r="C19" i="30"/>
  <c r="C19" i="29"/>
  <c r="D19" i="30"/>
  <c r="D19" i="29"/>
  <c r="E19" i="30"/>
  <c r="E19" i="29"/>
  <c r="F19" i="30"/>
  <c r="F19" i="29"/>
  <c r="G19" i="30"/>
  <c r="G19" i="29"/>
  <c r="H19" i="30"/>
  <c r="H19" i="29"/>
  <c r="I19" i="30"/>
  <c r="I19" i="29"/>
  <c r="J19" i="30"/>
  <c r="J19" i="29"/>
  <c r="K19" i="30"/>
  <c r="K19" i="29"/>
  <c r="L19" i="30"/>
  <c r="L19" i="29"/>
  <c r="M19" i="30"/>
  <c r="M19" i="29"/>
  <c r="N19" i="30"/>
  <c r="N19" i="29"/>
  <c r="O19" i="30"/>
  <c r="O19" i="29"/>
  <c r="C20" i="30"/>
  <c r="C20" i="29"/>
  <c r="D20" i="30"/>
  <c r="D20" i="29"/>
  <c r="E20" i="30"/>
  <c r="E20" i="29"/>
  <c r="F20" i="30"/>
  <c r="F20" i="29"/>
  <c r="G20" i="30"/>
  <c r="G20" i="29"/>
  <c r="H20" i="30"/>
  <c r="H20" i="29"/>
  <c r="I20" i="30"/>
  <c r="I20" i="29"/>
  <c r="J20" i="30"/>
  <c r="J20" i="29"/>
  <c r="K20" i="30"/>
  <c r="K20" i="29"/>
  <c r="L20" i="30"/>
  <c r="L20" i="29"/>
  <c r="M20" i="30"/>
  <c r="M20" i="29"/>
  <c r="N20" i="30"/>
  <c r="N20" i="29"/>
  <c r="O20" i="30"/>
  <c r="O20" i="29"/>
  <c r="C21" i="30"/>
  <c r="C21" i="29"/>
  <c r="D21" i="30"/>
  <c r="D21" i="29"/>
  <c r="E21" i="30"/>
  <c r="E21" i="29"/>
  <c r="F21" i="30"/>
  <c r="F21" i="29"/>
  <c r="G21" i="30"/>
  <c r="G21" i="29"/>
  <c r="H21" i="30"/>
  <c r="H21" i="29"/>
  <c r="I21" i="30"/>
  <c r="I21" i="29"/>
  <c r="J21" i="30"/>
  <c r="J21" i="29"/>
  <c r="K21" i="30"/>
  <c r="K21" i="29"/>
  <c r="L21" i="30"/>
  <c r="L21" i="29"/>
  <c r="M21" i="30"/>
  <c r="M21" i="29"/>
  <c r="N21" i="30"/>
  <c r="N21" i="29"/>
  <c r="O21" i="30"/>
  <c r="O21" i="29"/>
  <c r="C22" i="30"/>
  <c r="C22" i="29"/>
  <c r="D22" i="30"/>
  <c r="D22" i="29"/>
  <c r="E22" i="30"/>
  <c r="E22" i="29"/>
  <c r="F22" i="30"/>
  <c r="F22" i="29"/>
  <c r="G22" i="30"/>
  <c r="G22" i="29"/>
  <c r="H22" i="30"/>
  <c r="H22" i="29"/>
  <c r="I22" i="30"/>
  <c r="I22" i="29"/>
  <c r="J22" i="30"/>
  <c r="J22" i="29"/>
  <c r="K22" i="30"/>
  <c r="K22" i="29"/>
  <c r="L22" i="30"/>
  <c r="L22" i="29"/>
  <c r="M22" i="30"/>
  <c r="M22" i="29"/>
  <c r="N22" i="30"/>
  <c r="N22" i="29"/>
  <c r="O22" i="30"/>
  <c r="O22" i="29"/>
  <c r="C23" i="30"/>
  <c r="C23" i="29"/>
  <c r="D23" i="30"/>
  <c r="D23" i="29"/>
  <c r="E23" i="30"/>
  <c r="E23" i="29"/>
  <c r="F23" i="30"/>
  <c r="F23" i="29"/>
  <c r="G23" i="30"/>
  <c r="G23" i="29"/>
  <c r="H23" i="30"/>
  <c r="H23" i="29"/>
  <c r="I23" i="30"/>
  <c r="I23" i="29"/>
  <c r="J23" i="30"/>
  <c r="J23" i="29"/>
  <c r="K23" i="30"/>
  <c r="K23" i="29"/>
  <c r="L23" i="30"/>
  <c r="L23" i="29"/>
  <c r="M23" i="30"/>
  <c r="M23" i="29"/>
  <c r="N23" i="30"/>
  <c r="N23" i="29"/>
  <c r="O23" i="30"/>
  <c r="O23" i="29"/>
  <c r="C24" i="30"/>
  <c r="C24" i="29"/>
  <c r="D24" i="30"/>
  <c r="D24" i="29"/>
  <c r="E24" i="30"/>
  <c r="E24" i="29"/>
  <c r="F24" i="30"/>
  <c r="F24" i="29"/>
  <c r="G24" i="30"/>
  <c r="G24" i="29"/>
  <c r="H24" i="30"/>
  <c r="H24" i="29"/>
  <c r="I24" i="30"/>
  <c r="I24" i="29"/>
  <c r="J24" i="30"/>
  <c r="J24" i="29"/>
  <c r="K24" i="30"/>
  <c r="K24" i="29"/>
  <c r="L24" i="30"/>
  <c r="L24" i="29"/>
  <c r="M24" i="30"/>
  <c r="M24" i="29"/>
  <c r="N24" i="30"/>
  <c r="N24" i="29"/>
  <c r="O24" i="30"/>
  <c r="O24" i="29"/>
  <c r="C25" i="30"/>
  <c r="C25" i="29"/>
  <c r="D25" i="30"/>
  <c r="D25" i="29"/>
  <c r="E25" i="30"/>
  <c r="E25" i="29"/>
  <c r="F25" i="30"/>
  <c r="F25" i="29"/>
  <c r="G25" i="30"/>
  <c r="G25" i="29"/>
  <c r="H25" i="30"/>
  <c r="H25" i="29"/>
  <c r="I25" i="30"/>
  <c r="I25" i="29"/>
  <c r="J25" i="30"/>
  <c r="J25" i="29"/>
  <c r="K25" i="30"/>
  <c r="K25" i="29"/>
  <c r="L25" i="30"/>
  <c r="L25" i="29"/>
  <c r="M25" i="30"/>
  <c r="M25" i="29"/>
  <c r="N25" i="30"/>
  <c r="N25" i="29"/>
  <c r="O25" i="30"/>
  <c r="O25" i="29"/>
  <c r="C26" i="30"/>
  <c r="C26" i="29"/>
  <c r="D26" i="30"/>
  <c r="D26" i="29"/>
  <c r="E26" i="30"/>
  <c r="E26" i="29"/>
  <c r="F26" i="30"/>
  <c r="F26" i="29"/>
  <c r="G26" i="30"/>
  <c r="G26" i="29"/>
  <c r="H26" i="30"/>
  <c r="H26" i="29"/>
  <c r="I26" i="30"/>
  <c r="I26" i="29"/>
  <c r="J26" i="30"/>
  <c r="J26" i="29"/>
  <c r="K26" i="30"/>
  <c r="K26" i="29"/>
  <c r="L26" i="30"/>
  <c r="L26" i="29"/>
  <c r="M26" i="30"/>
  <c r="M26" i="29"/>
  <c r="N26" i="30"/>
  <c r="N26" i="29"/>
  <c r="O26" i="30"/>
  <c r="O26" i="29"/>
  <c r="C27" i="30"/>
  <c r="C27" i="29"/>
  <c r="D27" i="30"/>
  <c r="D27" i="29"/>
  <c r="E27" i="30"/>
  <c r="E27" i="29"/>
  <c r="F27" i="30"/>
  <c r="F27" i="29"/>
  <c r="G27" i="30"/>
  <c r="G27" i="29"/>
  <c r="H27" i="30"/>
  <c r="H27" i="29"/>
  <c r="I27" i="30"/>
  <c r="I27" i="29"/>
  <c r="J27" i="30"/>
  <c r="J27" i="29"/>
  <c r="K27" i="30"/>
  <c r="K27" i="29"/>
  <c r="L27" i="30"/>
  <c r="L27" i="29"/>
  <c r="M27" i="30"/>
  <c r="M27" i="29"/>
  <c r="N27" i="30"/>
  <c r="N27" i="29"/>
  <c r="O27" i="30"/>
  <c r="O27" i="29"/>
  <c r="C28" i="30"/>
  <c r="C28" i="29"/>
  <c r="D28" i="30"/>
  <c r="D28" i="29"/>
  <c r="E28" i="30"/>
  <c r="E28" i="29"/>
  <c r="F28" i="30"/>
  <c r="F28" i="29"/>
  <c r="G28" i="30"/>
  <c r="G28" i="29"/>
  <c r="H28" i="30"/>
  <c r="H28" i="29"/>
  <c r="I28" i="30"/>
  <c r="I28" i="29"/>
  <c r="J28" i="30"/>
  <c r="J28" i="29"/>
  <c r="K28" i="30"/>
  <c r="K28" i="29"/>
  <c r="L28" i="30"/>
  <c r="L28" i="29"/>
  <c r="M28" i="30"/>
  <c r="M28" i="29"/>
  <c r="N28" i="30"/>
  <c r="N28" i="29"/>
  <c r="O28" i="30"/>
  <c r="O28" i="29"/>
  <c r="C29" i="30"/>
  <c r="C29" i="29"/>
  <c r="D29" i="30"/>
  <c r="D29" i="29"/>
  <c r="E29" i="30"/>
  <c r="E29" i="29"/>
  <c r="F29" i="30"/>
  <c r="F29" i="29"/>
  <c r="G29" i="30"/>
  <c r="G29" i="29"/>
  <c r="H29" i="30"/>
  <c r="H29" i="29"/>
  <c r="I29" i="30"/>
  <c r="I29" i="29"/>
  <c r="J29" i="30"/>
  <c r="J29" i="29"/>
  <c r="K29" i="30"/>
  <c r="K29" i="29"/>
  <c r="L29" i="30"/>
  <c r="L29" i="29"/>
  <c r="M29" i="30"/>
  <c r="M29" i="29"/>
  <c r="N29" i="30"/>
  <c r="N29" i="29"/>
  <c r="O29" i="30"/>
  <c r="O29" i="29"/>
  <c r="C30" i="30"/>
  <c r="C30" i="29"/>
  <c r="D30" i="30"/>
  <c r="D30" i="29"/>
  <c r="E30" i="30"/>
  <c r="E30" i="29"/>
  <c r="F30" i="30"/>
  <c r="F30" i="29"/>
  <c r="G30" i="30"/>
  <c r="G30" i="29"/>
  <c r="H30" i="30"/>
  <c r="H30" i="29"/>
  <c r="I30" i="30"/>
  <c r="I30" i="29"/>
  <c r="J30" i="30"/>
  <c r="J30" i="29"/>
  <c r="K30" i="30"/>
  <c r="K30" i="29"/>
  <c r="L30" i="30"/>
  <c r="L30" i="29"/>
  <c r="M30" i="30"/>
  <c r="M30" i="29"/>
  <c r="N30" i="30"/>
  <c r="N30" i="29"/>
  <c r="O30" i="30"/>
  <c r="O30" i="29"/>
  <c r="C31" i="30"/>
  <c r="C31" i="29"/>
  <c r="D31" i="30"/>
  <c r="D31" i="29"/>
  <c r="E31" i="30"/>
  <c r="E31" i="29"/>
  <c r="F31" i="30"/>
  <c r="F31" i="29"/>
  <c r="G31" i="30"/>
  <c r="G31" i="29"/>
  <c r="H31" i="30"/>
  <c r="H31" i="29"/>
  <c r="I31" i="30"/>
  <c r="I31" i="29"/>
  <c r="J31" i="30"/>
  <c r="J31" i="29"/>
  <c r="K31" i="30"/>
  <c r="K31" i="29"/>
  <c r="L31" i="30"/>
  <c r="L31" i="29"/>
  <c r="M31" i="30"/>
  <c r="M31" i="29"/>
  <c r="N31" i="30"/>
  <c r="N31" i="29"/>
  <c r="O31" i="30"/>
  <c r="O31" i="29"/>
  <c r="C32" i="30"/>
  <c r="C32" i="29"/>
  <c r="D32" i="30"/>
  <c r="D32" i="29"/>
  <c r="E32" i="30"/>
  <c r="E32" i="29"/>
  <c r="F32" i="30"/>
  <c r="F32" i="29"/>
  <c r="G32" i="30"/>
  <c r="G32" i="29"/>
  <c r="H32" i="30"/>
  <c r="H32" i="29"/>
  <c r="I32" i="30"/>
  <c r="I32" i="29"/>
  <c r="J32" i="30"/>
  <c r="J32" i="29"/>
  <c r="K32" i="30"/>
  <c r="K32" i="29"/>
  <c r="L32" i="30"/>
  <c r="L32" i="29"/>
  <c r="M32" i="30"/>
  <c r="M32" i="29"/>
  <c r="N32" i="30"/>
  <c r="N32" i="29"/>
  <c r="O32" i="30"/>
  <c r="O32" i="29"/>
  <c r="C33" i="30"/>
  <c r="C33" i="29"/>
  <c r="D33" i="30"/>
  <c r="D33" i="29"/>
  <c r="E33" i="30"/>
  <c r="E33" i="29"/>
  <c r="F33" i="30"/>
  <c r="F33" i="29"/>
  <c r="G33" i="30"/>
  <c r="G33" i="29"/>
  <c r="H33" i="30"/>
  <c r="H33" i="29"/>
  <c r="I33" i="30"/>
  <c r="I33" i="29"/>
  <c r="J33" i="30"/>
  <c r="J33" i="29"/>
  <c r="K33" i="30"/>
  <c r="K33" i="29"/>
  <c r="L33" i="30"/>
  <c r="L33" i="29"/>
  <c r="M33" i="30"/>
  <c r="M33" i="29"/>
  <c r="N33" i="30"/>
  <c r="N33" i="29"/>
  <c r="O33" i="30"/>
  <c r="O33" i="29"/>
  <c r="C34" i="30"/>
  <c r="C34" i="29"/>
  <c r="D34" i="30"/>
  <c r="D34" i="29"/>
  <c r="E34" i="30"/>
  <c r="E34" i="29"/>
  <c r="F34" i="30"/>
  <c r="F34" i="29"/>
  <c r="G34" i="30"/>
  <c r="G34" i="29"/>
  <c r="H34" i="30"/>
  <c r="H34" i="29"/>
  <c r="I34" i="30"/>
  <c r="I34" i="29"/>
  <c r="J34" i="30"/>
  <c r="J34" i="29"/>
  <c r="K34" i="30"/>
  <c r="K34" i="29"/>
  <c r="L34" i="30"/>
  <c r="L34" i="29"/>
  <c r="M34" i="30"/>
  <c r="M34" i="29"/>
  <c r="N34" i="30"/>
  <c r="N34" i="29"/>
  <c r="O34" i="30"/>
  <c r="O34" i="29"/>
  <c r="C35" i="30"/>
  <c r="C35" i="29"/>
  <c r="D35" i="30"/>
  <c r="D35" i="29"/>
  <c r="E35" i="30"/>
  <c r="E35" i="29"/>
  <c r="F35" i="30"/>
  <c r="F35" i="29"/>
  <c r="G35" i="30"/>
  <c r="G35" i="29"/>
  <c r="H35" i="30"/>
  <c r="H35" i="29"/>
  <c r="I35" i="30"/>
  <c r="I35" i="29"/>
  <c r="J35" i="30"/>
  <c r="J35" i="29"/>
  <c r="K35" i="30"/>
  <c r="K35" i="29"/>
  <c r="L35" i="30"/>
  <c r="L35" i="29"/>
  <c r="M35" i="30"/>
  <c r="M35" i="29"/>
  <c r="N35" i="30"/>
  <c r="N35" i="29"/>
  <c r="O35" i="30"/>
  <c r="O35" i="29"/>
  <c r="C36" i="30"/>
  <c r="C36" i="29"/>
  <c r="D36" i="30"/>
  <c r="D36" i="29"/>
  <c r="E36" i="30"/>
  <c r="E36" i="29"/>
  <c r="F36" i="30"/>
  <c r="F36" i="29"/>
  <c r="G36" i="30"/>
  <c r="G36" i="29"/>
  <c r="H36" i="30"/>
  <c r="H36" i="29"/>
  <c r="I36" i="30"/>
  <c r="I36" i="29"/>
  <c r="J36" i="30"/>
  <c r="J36" i="29"/>
  <c r="K36" i="30"/>
  <c r="K36" i="29"/>
  <c r="L36" i="30"/>
  <c r="L36" i="29"/>
  <c r="M36" i="30"/>
  <c r="M36" i="29"/>
  <c r="N36" i="30"/>
  <c r="N36" i="29"/>
  <c r="O36" i="30"/>
  <c r="O36" i="29"/>
  <c r="C37" i="30"/>
  <c r="C37" i="29"/>
  <c r="D37" i="30"/>
  <c r="D37" i="29"/>
  <c r="E37" i="30"/>
  <c r="E37" i="29"/>
  <c r="F37" i="30"/>
  <c r="F37" i="29"/>
  <c r="G37" i="30"/>
  <c r="G37" i="29"/>
  <c r="H37" i="30"/>
  <c r="H37" i="29"/>
  <c r="I37" i="30"/>
  <c r="I37" i="29"/>
  <c r="J37" i="30"/>
  <c r="J37" i="29"/>
  <c r="K37" i="30"/>
  <c r="K37" i="29"/>
  <c r="L37" i="30"/>
  <c r="L37" i="29"/>
  <c r="M37" i="30"/>
  <c r="M37" i="29"/>
  <c r="N37" i="30"/>
  <c r="N37" i="29"/>
  <c r="O37" i="30"/>
  <c r="O37" i="29"/>
  <c r="C38" i="30"/>
  <c r="C38" i="29"/>
  <c r="D38" i="30"/>
  <c r="D38" i="29"/>
  <c r="E38" i="30"/>
  <c r="E38" i="29"/>
  <c r="F38" i="30"/>
  <c r="F38" i="29"/>
  <c r="G38" i="30"/>
  <c r="G38" i="29"/>
  <c r="H38" i="30"/>
  <c r="H38" i="29"/>
  <c r="I38" i="30"/>
  <c r="I38" i="29"/>
  <c r="J38" i="30"/>
  <c r="J38" i="29"/>
  <c r="K38" i="30"/>
  <c r="K38" i="29"/>
  <c r="L38" i="30"/>
  <c r="L38" i="29"/>
  <c r="M38" i="30"/>
  <c r="M38" i="29"/>
  <c r="N38" i="30"/>
  <c r="N38" i="29"/>
  <c r="O38" i="30"/>
  <c r="O38" i="29"/>
  <c r="C39" i="30"/>
  <c r="C39" i="29"/>
  <c r="D39" i="30"/>
  <c r="D39" i="29"/>
  <c r="E39" i="30"/>
  <c r="E39" i="29"/>
  <c r="F39" i="30"/>
  <c r="F39" i="29"/>
  <c r="G39" i="30"/>
  <c r="G39" i="29"/>
  <c r="H39" i="30"/>
  <c r="H39" i="29"/>
  <c r="I39" i="30"/>
  <c r="I39" i="29"/>
  <c r="J39" i="30"/>
  <c r="J39" i="29"/>
  <c r="K39" i="30"/>
  <c r="K39" i="29"/>
  <c r="L39" i="30"/>
  <c r="L39" i="29"/>
  <c r="M39" i="30"/>
  <c r="M39" i="29"/>
  <c r="N39" i="30"/>
  <c r="N39" i="29"/>
  <c r="O39" i="30"/>
  <c r="O39" i="29"/>
  <c r="C40" i="30"/>
  <c r="C40" i="29"/>
  <c r="D40" i="30"/>
  <c r="D40" i="29"/>
  <c r="E40" i="30"/>
  <c r="E40" i="29"/>
  <c r="F40" i="30"/>
  <c r="F40" i="29"/>
  <c r="G40" i="30"/>
  <c r="G40" i="29"/>
  <c r="H40" i="30"/>
  <c r="H40" i="29"/>
  <c r="I40" i="30"/>
  <c r="I40" i="29"/>
  <c r="J40" i="30"/>
  <c r="J40" i="29"/>
  <c r="K40" i="30"/>
  <c r="K40" i="29"/>
  <c r="L40" i="30"/>
  <c r="L40" i="29"/>
  <c r="M40" i="30"/>
  <c r="M40" i="29"/>
  <c r="N40" i="30"/>
  <c r="N40" i="29"/>
  <c r="O40" i="30"/>
  <c r="O40" i="29"/>
  <c r="C41" i="30"/>
  <c r="C41" i="29"/>
  <c r="D41" i="30"/>
  <c r="D41" i="29"/>
  <c r="E41" i="30"/>
  <c r="E41" i="29"/>
  <c r="F41" i="30"/>
  <c r="F41" i="29"/>
  <c r="G41" i="30"/>
  <c r="G41" i="29"/>
  <c r="H41" i="30"/>
  <c r="H41" i="29"/>
  <c r="I41" i="30"/>
  <c r="I41" i="29"/>
  <c r="J41" i="30"/>
  <c r="J41" i="29"/>
  <c r="K41" i="30"/>
  <c r="K41" i="29"/>
  <c r="L41" i="30"/>
  <c r="L41" i="29"/>
  <c r="M41" i="30"/>
  <c r="M41" i="29"/>
  <c r="N41" i="30"/>
  <c r="N41" i="29"/>
  <c r="O41" i="30"/>
  <c r="O41" i="29"/>
  <c r="C42" i="30"/>
  <c r="C42" i="29"/>
  <c r="D42" i="30"/>
  <c r="D42" i="29"/>
  <c r="E42" i="30"/>
  <c r="E42" i="29"/>
  <c r="F42" i="30"/>
  <c r="F42" i="29"/>
  <c r="G42" i="30"/>
  <c r="G42" i="29"/>
  <c r="H42" i="30"/>
  <c r="H42" i="29"/>
  <c r="I42" i="30"/>
  <c r="I42" i="29"/>
  <c r="J42" i="30"/>
  <c r="J42" i="29"/>
  <c r="K42" i="30"/>
  <c r="K42" i="29"/>
  <c r="L42" i="30"/>
  <c r="L42" i="29"/>
  <c r="M42" i="30"/>
  <c r="M42" i="29"/>
  <c r="N42" i="30"/>
  <c r="N42" i="29"/>
  <c r="O42" i="30"/>
  <c r="O42" i="29"/>
  <c r="C43" i="30"/>
  <c r="C43" i="29"/>
  <c r="D43" i="30"/>
  <c r="D43" i="29"/>
  <c r="E43" i="30"/>
  <c r="E43" i="29"/>
  <c r="F43" i="30"/>
  <c r="F43" i="29"/>
  <c r="G43" i="30"/>
  <c r="G43" i="29"/>
  <c r="H43" i="30"/>
  <c r="H43" i="29"/>
  <c r="I43" i="30"/>
  <c r="I43" i="29"/>
  <c r="J43" i="30"/>
  <c r="J43" i="29"/>
  <c r="K43" i="30"/>
  <c r="K43" i="29"/>
  <c r="L43" i="30"/>
  <c r="L43" i="29"/>
  <c r="M43" i="30"/>
  <c r="M43" i="29"/>
  <c r="N43" i="30"/>
  <c r="N43" i="29"/>
  <c r="O43" i="30"/>
  <c r="O43" i="29"/>
  <c r="C44" i="30"/>
  <c r="C44" i="29"/>
  <c r="D44" i="30"/>
  <c r="D44" i="29"/>
  <c r="E44" i="30"/>
  <c r="E44" i="29"/>
  <c r="F44" i="30"/>
  <c r="F44" i="29"/>
  <c r="G44" i="30"/>
  <c r="G44" i="29"/>
  <c r="H44" i="30"/>
  <c r="H44" i="29"/>
  <c r="I44" i="30"/>
  <c r="I44" i="29"/>
  <c r="J44" i="30"/>
  <c r="J44" i="29"/>
  <c r="K44" i="30"/>
  <c r="K44" i="29"/>
  <c r="L44" i="30"/>
  <c r="L44" i="29"/>
  <c r="M44" i="30"/>
  <c r="M44" i="29"/>
  <c r="N44" i="30"/>
  <c r="N44" i="29"/>
  <c r="O44" i="30"/>
  <c r="O44" i="29"/>
  <c r="C45" i="30"/>
  <c r="C45" i="29"/>
  <c r="D45" i="30"/>
  <c r="D45" i="29"/>
  <c r="E45" i="30"/>
  <c r="E45" i="29"/>
  <c r="F45" i="30"/>
  <c r="F45" i="29"/>
  <c r="G45" i="30"/>
  <c r="G45" i="29"/>
  <c r="H45" i="30"/>
  <c r="H45" i="29"/>
  <c r="I45" i="30"/>
  <c r="I45" i="29"/>
  <c r="J45" i="30"/>
  <c r="J45" i="29"/>
  <c r="K45" i="30"/>
  <c r="K45" i="29"/>
  <c r="L45" i="30"/>
  <c r="L45" i="29"/>
  <c r="M45" i="30"/>
  <c r="M45" i="29"/>
  <c r="N45" i="30"/>
  <c r="N45" i="29"/>
  <c r="O45" i="30"/>
  <c r="O45" i="29"/>
  <c r="C46" i="30"/>
  <c r="C46" i="29"/>
  <c r="D46" i="30"/>
  <c r="D46" i="29"/>
  <c r="E46" i="30"/>
  <c r="E46" i="29"/>
  <c r="F46" i="30"/>
  <c r="F46" i="29"/>
  <c r="G46" i="30"/>
  <c r="G46" i="29"/>
  <c r="H46" i="30"/>
  <c r="H46" i="29"/>
  <c r="I46" i="30"/>
  <c r="I46" i="29"/>
  <c r="J46" i="30"/>
  <c r="J46" i="29"/>
  <c r="K46" i="30"/>
  <c r="K46" i="29"/>
  <c r="L46" i="30"/>
  <c r="L46" i="29"/>
  <c r="M46" i="30"/>
  <c r="M46" i="29"/>
  <c r="N46" i="30"/>
  <c r="N46" i="29"/>
  <c r="O46" i="30"/>
  <c r="O46" i="29"/>
  <c r="C9" i="30"/>
  <c r="C9" i="29"/>
  <c r="D9" i="28"/>
  <c r="D9" i="27"/>
  <c r="E9" i="28"/>
  <c r="E9" i="27"/>
  <c r="F9" i="28"/>
  <c r="F9" i="27"/>
  <c r="G9" i="28"/>
  <c r="G9" i="27"/>
  <c r="H9" i="28"/>
  <c r="H9" i="27"/>
  <c r="I9" i="28"/>
  <c r="I9" i="27"/>
  <c r="J9" i="28"/>
  <c r="J9" i="27"/>
  <c r="K9" i="28"/>
  <c r="K9" i="27"/>
  <c r="L9" i="28"/>
  <c r="L9" i="27"/>
  <c r="M9" i="28"/>
  <c r="M9" i="27"/>
  <c r="N9" i="28"/>
  <c r="N9" i="27"/>
  <c r="O9" i="28"/>
  <c r="O9" i="27"/>
  <c r="C10" i="28"/>
  <c r="C10" i="27"/>
  <c r="D10" i="28"/>
  <c r="D10" i="27"/>
  <c r="E10" i="28"/>
  <c r="E10" i="27"/>
  <c r="F10" i="28"/>
  <c r="F10" i="27"/>
  <c r="G10" i="28"/>
  <c r="G10" i="27"/>
  <c r="H10" i="28"/>
  <c r="H10" i="27"/>
  <c r="I10" i="28"/>
  <c r="I10" i="27"/>
  <c r="J10" i="28"/>
  <c r="J10" i="27"/>
  <c r="K10" i="28"/>
  <c r="K10" i="27"/>
  <c r="L10" i="28"/>
  <c r="L10" i="27"/>
  <c r="M10" i="28"/>
  <c r="M10" i="27"/>
  <c r="N10" i="28"/>
  <c r="N10" i="27"/>
  <c r="O10" i="28"/>
  <c r="O10" i="27"/>
  <c r="C11" i="28"/>
  <c r="C11" i="27"/>
  <c r="D11" i="28"/>
  <c r="D11" i="27"/>
  <c r="E11" i="28"/>
  <c r="E11" i="27"/>
  <c r="F11" i="28"/>
  <c r="F11" i="27"/>
  <c r="G11" i="28"/>
  <c r="G11" i="27"/>
  <c r="H11" i="28"/>
  <c r="H11" i="27"/>
  <c r="I11" i="28"/>
  <c r="I11" i="27"/>
  <c r="J11" i="28"/>
  <c r="J11" i="27"/>
  <c r="K11" i="28"/>
  <c r="K11" i="27"/>
  <c r="L11" i="28"/>
  <c r="L11" i="27"/>
  <c r="M11" i="28"/>
  <c r="M11" i="27"/>
  <c r="N11" i="28"/>
  <c r="N11" i="27"/>
  <c r="O11" i="28"/>
  <c r="O11" i="27"/>
  <c r="C12" i="28"/>
  <c r="C12" i="27"/>
  <c r="D12" i="28"/>
  <c r="D12" i="27"/>
  <c r="E12" i="28"/>
  <c r="E12" i="27"/>
  <c r="F12" i="28"/>
  <c r="F12" i="27"/>
  <c r="G12" i="28"/>
  <c r="G12" i="27"/>
  <c r="H12" i="28"/>
  <c r="H12" i="27"/>
  <c r="I12" i="28"/>
  <c r="I12" i="27"/>
  <c r="J12" i="28"/>
  <c r="J12" i="27"/>
  <c r="K12" i="28"/>
  <c r="K12" i="27"/>
  <c r="L12" i="28"/>
  <c r="L12" i="27"/>
  <c r="M12" i="28"/>
  <c r="M12" i="27"/>
  <c r="N12" i="28"/>
  <c r="N12" i="27"/>
  <c r="O12" i="28"/>
  <c r="O12" i="27"/>
  <c r="C13" i="28"/>
  <c r="C13" i="27"/>
  <c r="D13" i="28"/>
  <c r="D13" i="27"/>
  <c r="E13" i="28"/>
  <c r="E13" i="27"/>
  <c r="F13" i="28"/>
  <c r="F13" i="27"/>
  <c r="G13" i="28"/>
  <c r="G13" i="27"/>
  <c r="H13" i="28"/>
  <c r="H13" i="27"/>
  <c r="I13" i="28"/>
  <c r="I13" i="27"/>
  <c r="J13" i="28"/>
  <c r="J13" i="27"/>
  <c r="K13" i="28"/>
  <c r="K13" i="27"/>
  <c r="L13" i="28"/>
  <c r="L13" i="27"/>
  <c r="M13" i="28"/>
  <c r="M13" i="27"/>
  <c r="N13" i="28"/>
  <c r="N13" i="27"/>
  <c r="O13" i="28"/>
  <c r="O13" i="27"/>
  <c r="C14" i="28"/>
  <c r="C14" i="27"/>
  <c r="D14" i="28"/>
  <c r="D14" i="27"/>
  <c r="E14" i="28"/>
  <c r="E14" i="27"/>
  <c r="F14" i="28"/>
  <c r="F14" i="27"/>
  <c r="G14" i="28"/>
  <c r="G14" i="27"/>
  <c r="H14" i="28"/>
  <c r="H14" i="27"/>
  <c r="I14" i="28"/>
  <c r="I14" i="27"/>
  <c r="J14" i="28"/>
  <c r="J14" i="27"/>
  <c r="K14" i="28"/>
  <c r="K14" i="27"/>
  <c r="L14" i="28"/>
  <c r="L14" i="27"/>
  <c r="M14" i="28"/>
  <c r="M14" i="27"/>
  <c r="N14" i="28"/>
  <c r="N14" i="27"/>
  <c r="O14" i="28"/>
  <c r="O14" i="27"/>
  <c r="C15" i="28"/>
  <c r="C15" i="27"/>
  <c r="D15" i="28"/>
  <c r="D15" i="27"/>
  <c r="E15" i="28"/>
  <c r="E15" i="27"/>
  <c r="F15" i="28"/>
  <c r="F15" i="27"/>
  <c r="G15" i="28"/>
  <c r="G15" i="27"/>
  <c r="H15" i="28"/>
  <c r="H15" i="27"/>
  <c r="I15" i="28"/>
  <c r="I15" i="27"/>
  <c r="J15" i="28"/>
  <c r="J15" i="27"/>
  <c r="K15" i="28"/>
  <c r="K15" i="27"/>
  <c r="L15" i="28"/>
  <c r="L15" i="27"/>
  <c r="M15" i="28"/>
  <c r="M15" i="27"/>
  <c r="N15" i="28"/>
  <c r="N15" i="27"/>
  <c r="O15" i="28"/>
  <c r="O15" i="27"/>
  <c r="C16" i="28"/>
  <c r="C16" i="27"/>
  <c r="D16" i="28"/>
  <c r="D16" i="27"/>
  <c r="E16" i="28"/>
  <c r="E16" i="27"/>
  <c r="F16" i="28"/>
  <c r="F16" i="27"/>
  <c r="G16" i="28"/>
  <c r="G16" i="27"/>
  <c r="H16" i="28"/>
  <c r="H16" i="27"/>
  <c r="I16" i="28"/>
  <c r="I16" i="27"/>
  <c r="J16" i="28"/>
  <c r="J16" i="27"/>
  <c r="K16" i="28"/>
  <c r="K16" i="27"/>
  <c r="L16" i="28"/>
  <c r="L16" i="27"/>
  <c r="M16" i="28"/>
  <c r="M16" i="27"/>
  <c r="N16" i="28"/>
  <c r="N16" i="27"/>
  <c r="O16" i="28"/>
  <c r="O16" i="27"/>
  <c r="C17" i="28"/>
  <c r="C17" i="27"/>
  <c r="D17" i="28"/>
  <c r="D17" i="27"/>
  <c r="E17" i="28"/>
  <c r="E17" i="27"/>
  <c r="F17" i="28"/>
  <c r="F17" i="27"/>
  <c r="G17" i="28"/>
  <c r="G17" i="27"/>
  <c r="H17" i="28"/>
  <c r="H17" i="27"/>
  <c r="I17" i="28"/>
  <c r="I17" i="27"/>
  <c r="J17" i="28"/>
  <c r="J17" i="27"/>
  <c r="K17" i="28"/>
  <c r="K17" i="27"/>
  <c r="L17" i="28"/>
  <c r="L17" i="27"/>
  <c r="M17" i="28"/>
  <c r="M17" i="27"/>
  <c r="N17" i="28"/>
  <c r="N17" i="27"/>
  <c r="O17" i="28"/>
  <c r="O17" i="27"/>
  <c r="C18" i="28"/>
  <c r="C18" i="27"/>
  <c r="D18" i="28"/>
  <c r="D18" i="27"/>
  <c r="E18" i="28"/>
  <c r="E18" i="27"/>
  <c r="F18" i="28"/>
  <c r="F18" i="27"/>
  <c r="G18" i="28"/>
  <c r="G18" i="27"/>
  <c r="H18" i="28"/>
  <c r="H18" i="27"/>
  <c r="I18" i="28"/>
  <c r="I18" i="27"/>
  <c r="J18" i="28"/>
  <c r="J18" i="27"/>
  <c r="K18" i="28"/>
  <c r="K18" i="27"/>
  <c r="L18" i="28"/>
  <c r="L18" i="27"/>
  <c r="M18" i="28"/>
  <c r="M18" i="27"/>
  <c r="N18" i="28"/>
  <c r="N18" i="27"/>
  <c r="O18" i="28"/>
  <c r="O18" i="27"/>
  <c r="C19" i="28"/>
  <c r="C19" i="27"/>
  <c r="D19" i="28"/>
  <c r="D19" i="27"/>
  <c r="E19" i="28"/>
  <c r="E19" i="27"/>
  <c r="F19" i="28"/>
  <c r="F19" i="27"/>
  <c r="G19" i="28"/>
  <c r="G19" i="27"/>
  <c r="H19" i="28"/>
  <c r="H19" i="27"/>
  <c r="I19" i="28"/>
  <c r="I19" i="27"/>
  <c r="J19" i="28"/>
  <c r="J19" i="27"/>
  <c r="K19" i="28"/>
  <c r="K19" i="27"/>
  <c r="L19" i="28"/>
  <c r="L19" i="27"/>
  <c r="M19" i="28"/>
  <c r="M19" i="27"/>
  <c r="N19" i="28"/>
  <c r="N19" i="27"/>
  <c r="O19" i="28"/>
  <c r="O19" i="27"/>
  <c r="C20" i="28"/>
  <c r="C20" i="27"/>
  <c r="D20" i="28"/>
  <c r="D20" i="27"/>
  <c r="E20" i="28"/>
  <c r="E20" i="27"/>
  <c r="F20" i="28"/>
  <c r="F20" i="27"/>
  <c r="G20" i="28"/>
  <c r="G20" i="27"/>
  <c r="H20" i="28"/>
  <c r="H20" i="27"/>
  <c r="I20" i="28"/>
  <c r="I20" i="27"/>
  <c r="J20" i="28"/>
  <c r="J20" i="27"/>
  <c r="K20" i="28"/>
  <c r="K20" i="27"/>
  <c r="L20" i="28"/>
  <c r="L20" i="27"/>
  <c r="M20" i="28"/>
  <c r="M20" i="27"/>
  <c r="N20" i="28"/>
  <c r="N20" i="27"/>
  <c r="O20" i="28"/>
  <c r="O20" i="27"/>
  <c r="C21" i="28"/>
  <c r="C21" i="27"/>
  <c r="D21" i="28"/>
  <c r="D21" i="27"/>
  <c r="E21" i="28"/>
  <c r="E21" i="27"/>
  <c r="F21" i="28"/>
  <c r="F21" i="27"/>
  <c r="G21" i="28"/>
  <c r="G21" i="27"/>
  <c r="H21" i="28"/>
  <c r="H21" i="27"/>
  <c r="I21" i="28"/>
  <c r="I21" i="27"/>
  <c r="J21" i="28"/>
  <c r="J21" i="27"/>
  <c r="K21" i="28"/>
  <c r="K21" i="27"/>
  <c r="L21" i="28"/>
  <c r="L21" i="27"/>
  <c r="M21" i="28"/>
  <c r="M21" i="27"/>
  <c r="N21" i="28"/>
  <c r="N21" i="27"/>
  <c r="O21" i="28"/>
  <c r="O21" i="27"/>
  <c r="C22" i="28"/>
  <c r="C22" i="27"/>
  <c r="D22" i="28"/>
  <c r="D22" i="27"/>
  <c r="E22" i="28"/>
  <c r="E22" i="27"/>
  <c r="F22" i="28"/>
  <c r="F22" i="27"/>
  <c r="G22" i="28"/>
  <c r="G22" i="27"/>
  <c r="H22" i="28"/>
  <c r="H22" i="27"/>
  <c r="I22" i="28"/>
  <c r="I22" i="27"/>
  <c r="J22" i="28"/>
  <c r="J22" i="27"/>
  <c r="K22" i="28"/>
  <c r="K22" i="27"/>
  <c r="L22" i="28"/>
  <c r="L22" i="27"/>
  <c r="M22" i="28"/>
  <c r="M22" i="27"/>
  <c r="N22" i="28"/>
  <c r="N22" i="27"/>
  <c r="O22" i="28"/>
  <c r="O22" i="27"/>
  <c r="C23" i="28"/>
  <c r="C23" i="27"/>
  <c r="D23" i="28"/>
  <c r="D23" i="27"/>
  <c r="E23" i="28"/>
  <c r="E23" i="27"/>
  <c r="F23" i="28"/>
  <c r="F23" i="27"/>
  <c r="G23" i="28"/>
  <c r="G23" i="27"/>
  <c r="H23" i="28"/>
  <c r="H23" i="27"/>
  <c r="I23" i="28"/>
  <c r="I23" i="27"/>
  <c r="J23" i="28"/>
  <c r="J23" i="27"/>
  <c r="K23" i="28"/>
  <c r="K23" i="27"/>
  <c r="L23" i="28"/>
  <c r="L23" i="27"/>
  <c r="M23" i="28"/>
  <c r="M23" i="27"/>
  <c r="N23" i="28"/>
  <c r="N23" i="27"/>
  <c r="O23" i="28"/>
  <c r="O23" i="27"/>
  <c r="C24" i="28"/>
  <c r="C24" i="27"/>
  <c r="D24" i="28"/>
  <c r="D24" i="27"/>
  <c r="E24" i="28"/>
  <c r="E24" i="27"/>
  <c r="F24" i="28"/>
  <c r="F24" i="27"/>
  <c r="G24" i="28"/>
  <c r="G24" i="27"/>
  <c r="H24" i="28"/>
  <c r="H24" i="27"/>
  <c r="I24" i="28"/>
  <c r="I24" i="27"/>
  <c r="J24" i="28"/>
  <c r="J24" i="27"/>
  <c r="K24" i="28"/>
  <c r="K24" i="27"/>
  <c r="L24" i="28"/>
  <c r="L24" i="27"/>
  <c r="M24" i="28"/>
  <c r="M24" i="27"/>
  <c r="N24" i="28"/>
  <c r="N24" i="27"/>
  <c r="O24" i="28"/>
  <c r="O24" i="27"/>
  <c r="C25" i="28"/>
  <c r="C25" i="27"/>
  <c r="D25" i="28"/>
  <c r="D25" i="27"/>
  <c r="E25" i="28"/>
  <c r="E25" i="27"/>
  <c r="F25" i="28"/>
  <c r="F25" i="27"/>
  <c r="G25" i="28"/>
  <c r="G25" i="27"/>
  <c r="H25" i="28"/>
  <c r="H25" i="27"/>
  <c r="I25" i="28"/>
  <c r="I25" i="27"/>
  <c r="J25" i="28"/>
  <c r="J25" i="27"/>
  <c r="K25" i="28"/>
  <c r="K25" i="27"/>
  <c r="L25" i="28"/>
  <c r="L25" i="27"/>
  <c r="M25" i="28"/>
  <c r="M25" i="27"/>
  <c r="N25" i="28"/>
  <c r="N25" i="27"/>
  <c r="O25" i="28"/>
  <c r="O25" i="27"/>
  <c r="C26" i="28"/>
  <c r="C26" i="27"/>
  <c r="D26" i="28"/>
  <c r="D26" i="27"/>
  <c r="E26" i="28"/>
  <c r="E26" i="27"/>
  <c r="F26" i="28"/>
  <c r="F26" i="27"/>
  <c r="G26" i="28"/>
  <c r="G26" i="27"/>
  <c r="H26" i="28"/>
  <c r="H26" i="27"/>
  <c r="I26" i="28"/>
  <c r="I26" i="27"/>
  <c r="J26" i="28"/>
  <c r="J26" i="27"/>
  <c r="K26" i="28"/>
  <c r="K26" i="27"/>
  <c r="L26" i="28"/>
  <c r="L26" i="27"/>
  <c r="M26" i="28"/>
  <c r="M26" i="27"/>
  <c r="N26" i="28"/>
  <c r="N26" i="27"/>
  <c r="O26" i="28"/>
  <c r="O26" i="27"/>
  <c r="C27" i="28"/>
  <c r="C27" i="27"/>
  <c r="D27" i="28"/>
  <c r="D27" i="27"/>
  <c r="E27" i="28"/>
  <c r="E27" i="27"/>
  <c r="F27" i="28"/>
  <c r="F27" i="27"/>
  <c r="G27" i="28"/>
  <c r="G27" i="27"/>
  <c r="H27" i="28"/>
  <c r="H27" i="27"/>
  <c r="I27" i="28"/>
  <c r="I27" i="27"/>
  <c r="J27" i="28"/>
  <c r="J27" i="27"/>
  <c r="K27" i="28"/>
  <c r="K27" i="27"/>
  <c r="L27" i="28"/>
  <c r="L27" i="27"/>
  <c r="M27" i="28"/>
  <c r="M27" i="27"/>
  <c r="N27" i="28"/>
  <c r="N27" i="27"/>
  <c r="O27" i="28"/>
  <c r="O27" i="27"/>
  <c r="C28" i="28"/>
  <c r="C28" i="27"/>
  <c r="D28" i="28"/>
  <c r="D28" i="27"/>
  <c r="E28" i="28"/>
  <c r="E28" i="27"/>
  <c r="F28" i="28"/>
  <c r="F28" i="27"/>
  <c r="G28" i="28"/>
  <c r="G28" i="27"/>
  <c r="H28" i="28"/>
  <c r="H28" i="27"/>
  <c r="I28" i="28"/>
  <c r="I28" i="27"/>
  <c r="J28" i="28"/>
  <c r="J28" i="27"/>
  <c r="K28" i="28"/>
  <c r="K28" i="27"/>
  <c r="L28" i="28"/>
  <c r="L28" i="27"/>
  <c r="M28" i="28"/>
  <c r="M28" i="27"/>
  <c r="N28" i="28"/>
  <c r="N28" i="27"/>
  <c r="O28" i="28"/>
  <c r="O28" i="27"/>
  <c r="C29" i="28"/>
  <c r="C29" i="27"/>
  <c r="D29" i="28"/>
  <c r="D29" i="27"/>
  <c r="E29" i="28"/>
  <c r="E29" i="27"/>
  <c r="F29" i="28"/>
  <c r="F29" i="27"/>
  <c r="G29" i="28"/>
  <c r="G29" i="27"/>
  <c r="H29" i="28"/>
  <c r="H29" i="27"/>
  <c r="I29" i="28"/>
  <c r="I29" i="27"/>
  <c r="J29" i="28"/>
  <c r="J29" i="27"/>
  <c r="K29" i="28"/>
  <c r="K29" i="27"/>
  <c r="L29" i="28"/>
  <c r="L29" i="27"/>
  <c r="M29" i="28"/>
  <c r="M29" i="27"/>
  <c r="N29" i="28"/>
  <c r="N29" i="27"/>
  <c r="O29" i="28"/>
  <c r="O29" i="27"/>
  <c r="C30" i="28"/>
  <c r="C30" i="27"/>
  <c r="D30" i="28"/>
  <c r="D30" i="27"/>
  <c r="E30" i="28"/>
  <c r="E30" i="27"/>
  <c r="F30" i="28"/>
  <c r="F30" i="27"/>
  <c r="G30" i="28"/>
  <c r="G30" i="27"/>
  <c r="H30" i="28"/>
  <c r="H30" i="27"/>
  <c r="I30" i="28"/>
  <c r="I30" i="27"/>
  <c r="J30" i="28"/>
  <c r="J30" i="27"/>
  <c r="K30" i="28"/>
  <c r="K30" i="27"/>
  <c r="L30" i="28"/>
  <c r="L30" i="27"/>
  <c r="M30" i="28"/>
  <c r="M30" i="27"/>
  <c r="N30" i="28"/>
  <c r="N30" i="27"/>
  <c r="O30" i="28"/>
  <c r="O30" i="27"/>
  <c r="C31" i="28"/>
  <c r="C31" i="27"/>
  <c r="D31" i="28"/>
  <c r="D31" i="27"/>
  <c r="E31" i="28"/>
  <c r="E31" i="27"/>
  <c r="F31" i="28"/>
  <c r="F31" i="27"/>
  <c r="G31" i="28"/>
  <c r="G31" i="27"/>
  <c r="H31" i="28"/>
  <c r="H31" i="27"/>
  <c r="I31" i="28"/>
  <c r="I31" i="27"/>
  <c r="J31" i="28"/>
  <c r="J31" i="27"/>
  <c r="K31" i="28"/>
  <c r="K31" i="27"/>
  <c r="L31" i="28"/>
  <c r="L31" i="27"/>
  <c r="M31" i="28"/>
  <c r="M31" i="27"/>
  <c r="N31" i="28"/>
  <c r="N31" i="27"/>
  <c r="O31" i="28"/>
  <c r="O31" i="27"/>
  <c r="C32" i="28"/>
  <c r="C32" i="27"/>
  <c r="D32" i="28"/>
  <c r="D32" i="27"/>
  <c r="E32" i="28"/>
  <c r="E32" i="27"/>
  <c r="F32" i="28"/>
  <c r="F32" i="27"/>
  <c r="G32" i="28"/>
  <c r="G32" i="27"/>
  <c r="H32" i="28"/>
  <c r="H32" i="27"/>
  <c r="I32" i="28"/>
  <c r="I32" i="27"/>
  <c r="J32" i="28"/>
  <c r="J32" i="27"/>
  <c r="K32" i="28"/>
  <c r="K32" i="27"/>
  <c r="L32" i="28"/>
  <c r="L32" i="27"/>
  <c r="M32" i="28"/>
  <c r="M32" i="27"/>
  <c r="N32" i="28"/>
  <c r="N32" i="27"/>
  <c r="O32" i="28"/>
  <c r="O32" i="27"/>
  <c r="C33" i="28"/>
  <c r="C33" i="27"/>
  <c r="D33" i="28"/>
  <c r="D33" i="27"/>
  <c r="E33" i="28"/>
  <c r="E33" i="27"/>
  <c r="F33" i="28"/>
  <c r="F33" i="27"/>
  <c r="G33" i="28"/>
  <c r="G33" i="27"/>
  <c r="H33" i="28"/>
  <c r="H33" i="27"/>
  <c r="I33" i="28"/>
  <c r="I33" i="27"/>
  <c r="J33" i="28"/>
  <c r="J33" i="27"/>
  <c r="K33" i="28"/>
  <c r="K33" i="27"/>
  <c r="L33" i="28"/>
  <c r="L33" i="27"/>
  <c r="M33" i="28"/>
  <c r="M33" i="27"/>
  <c r="N33" i="28"/>
  <c r="N33" i="27"/>
  <c r="O33" i="28"/>
  <c r="O33" i="27"/>
  <c r="C34" i="28"/>
  <c r="C34" i="27"/>
  <c r="D34" i="28"/>
  <c r="D34" i="27"/>
  <c r="E34" i="28"/>
  <c r="E34" i="27"/>
  <c r="F34" i="28"/>
  <c r="F34" i="27"/>
  <c r="G34" i="28"/>
  <c r="G34" i="27"/>
  <c r="H34" i="28"/>
  <c r="H34" i="27"/>
  <c r="I34" i="28"/>
  <c r="I34" i="27"/>
  <c r="J34" i="28"/>
  <c r="J34" i="27"/>
  <c r="K34" i="28"/>
  <c r="K34" i="27"/>
  <c r="L34" i="28"/>
  <c r="L34" i="27"/>
  <c r="M34" i="28"/>
  <c r="M34" i="27"/>
  <c r="N34" i="28"/>
  <c r="N34" i="27"/>
  <c r="O34" i="28"/>
  <c r="O34" i="27"/>
  <c r="C35" i="28"/>
  <c r="C35" i="27"/>
  <c r="D35" i="28"/>
  <c r="D35" i="27"/>
  <c r="E35" i="28"/>
  <c r="E35" i="27"/>
  <c r="F35" i="28"/>
  <c r="F35" i="27"/>
  <c r="G35" i="28"/>
  <c r="G35" i="27"/>
  <c r="H35" i="28"/>
  <c r="H35" i="27"/>
  <c r="I35" i="28"/>
  <c r="I35" i="27"/>
  <c r="J35" i="28"/>
  <c r="J35" i="27"/>
  <c r="K35" i="28"/>
  <c r="K35" i="27"/>
  <c r="L35" i="28"/>
  <c r="L35" i="27"/>
  <c r="M35" i="28"/>
  <c r="M35" i="27"/>
  <c r="N35" i="28"/>
  <c r="N35" i="27"/>
  <c r="O35" i="28"/>
  <c r="O35" i="27"/>
  <c r="C36" i="28"/>
  <c r="C36" i="27"/>
  <c r="D36" i="28"/>
  <c r="D36" i="27"/>
  <c r="E36" i="28"/>
  <c r="E36" i="27"/>
  <c r="F36" i="28"/>
  <c r="F36" i="27"/>
  <c r="G36" i="28"/>
  <c r="G36" i="27"/>
  <c r="H36" i="28"/>
  <c r="H36" i="27"/>
  <c r="I36" i="28"/>
  <c r="I36" i="27"/>
  <c r="J36" i="28"/>
  <c r="J36" i="27"/>
  <c r="K36" i="28"/>
  <c r="K36" i="27"/>
  <c r="L36" i="28"/>
  <c r="L36" i="27"/>
  <c r="M36" i="28"/>
  <c r="M36" i="27"/>
  <c r="N36" i="28"/>
  <c r="N36" i="27"/>
  <c r="O36" i="28"/>
  <c r="O36" i="27"/>
  <c r="C37" i="28"/>
  <c r="C37" i="27"/>
  <c r="D37" i="28"/>
  <c r="D37" i="27"/>
  <c r="E37" i="28"/>
  <c r="E37" i="27"/>
  <c r="F37" i="28"/>
  <c r="F37" i="27"/>
  <c r="G37" i="28"/>
  <c r="G37" i="27"/>
  <c r="H37" i="28"/>
  <c r="H37" i="27"/>
  <c r="I37" i="28"/>
  <c r="I37" i="27"/>
  <c r="J37" i="28"/>
  <c r="J37" i="27"/>
  <c r="K37" i="28"/>
  <c r="K37" i="27"/>
  <c r="L37" i="28"/>
  <c r="L37" i="27"/>
  <c r="M37" i="28"/>
  <c r="M37" i="27"/>
  <c r="N37" i="28"/>
  <c r="N37" i="27"/>
  <c r="O37" i="28"/>
  <c r="O37" i="27"/>
  <c r="C38" i="28"/>
  <c r="C38" i="27"/>
  <c r="D38" i="28"/>
  <c r="D38" i="27"/>
  <c r="E38" i="28"/>
  <c r="E38" i="27"/>
  <c r="F38" i="28"/>
  <c r="F38" i="27"/>
  <c r="G38" i="28"/>
  <c r="G38" i="27"/>
  <c r="H38" i="28"/>
  <c r="H38" i="27"/>
  <c r="I38" i="28"/>
  <c r="I38" i="27"/>
  <c r="J38" i="28"/>
  <c r="J38" i="27"/>
  <c r="K38" i="28"/>
  <c r="K38" i="27"/>
  <c r="L38" i="28"/>
  <c r="L38" i="27"/>
  <c r="M38" i="28"/>
  <c r="M38" i="27"/>
  <c r="N38" i="28"/>
  <c r="N38" i="27"/>
  <c r="O38" i="28"/>
  <c r="O38" i="27"/>
  <c r="C39" i="28"/>
  <c r="C39" i="27"/>
  <c r="D39" i="28"/>
  <c r="D39" i="27"/>
  <c r="E39" i="28"/>
  <c r="E39" i="27"/>
  <c r="F39" i="28"/>
  <c r="F39" i="27"/>
  <c r="G39" i="28"/>
  <c r="G39" i="27"/>
  <c r="H39" i="28"/>
  <c r="H39" i="27"/>
  <c r="I39" i="28"/>
  <c r="I39" i="27"/>
  <c r="J39" i="28"/>
  <c r="J39" i="27"/>
  <c r="K39" i="28"/>
  <c r="K39" i="27"/>
  <c r="L39" i="28"/>
  <c r="L39" i="27"/>
  <c r="M39" i="28"/>
  <c r="M39" i="27"/>
  <c r="N39" i="28"/>
  <c r="N39" i="27"/>
  <c r="O39" i="28"/>
  <c r="O39" i="27"/>
  <c r="C40" i="28"/>
  <c r="C40" i="27"/>
  <c r="D40" i="28"/>
  <c r="D40" i="27"/>
  <c r="E40" i="28"/>
  <c r="E40" i="27"/>
  <c r="F40" i="28"/>
  <c r="F40" i="27"/>
  <c r="G40" i="28"/>
  <c r="G40" i="27"/>
  <c r="H40" i="28"/>
  <c r="H40" i="27"/>
  <c r="I40" i="28"/>
  <c r="I40" i="27"/>
  <c r="J40" i="28"/>
  <c r="J40" i="27"/>
  <c r="K40" i="28"/>
  <c r="K40" i="27"/>
  <c r="L40" i="28"/>
  <c r="L40" i="27"/>
  <c r="M40" i="28"/>
  <c r="M40" i="27"/>
  <c r="N40" i="28"/>
  <c r="N40" i="27"/>
  <c r="O40" i="28"/>
  <c r="O40" i="27"/>
  <c r="C41" i="28"/>
  <c r="C41" i="27"/>
  <c r="D41" i="28"/>
  <c r="D41" i="27"/>
  <c r="E41" i="28"/>
  <c r="E41" i="27"/>
  <c r="F41" i="28"/>
  <c r="F41" i="27"/>
  <c r="G41" i="28"/>
  <c r="G41" i="27"/>
  <c r="H41" i="28"/>
  <c r="H41" i="27"/>
  <c r="I41" i="28"/>
  <c r="I41" i="27"/>
  <c r="J41" i="28"/>
  <c r="J41" i="27"/>
  <c r="K41" i="28"/>
  <c r="K41" i="27"/>
  <c r="L41" i="28"/>
  <c r="L41" i="27"/>
  <c r="M41" i="28"/>
  <c r="M41" i="27"/>
  <c r="N41" i="28"/>
  <c r="N41" i="27"/>
  <c r="O41" i="28"/>
  <c r="O41" i="27"/>
  <c r="C42" i="28"/>
  <c r="C42" i="27"/>
  <c r="D42" i="28"/>
  <c r="D42" i="27"/>
  <c r="E42" i="28"/>
  <c r="E42" i="27"/>
  <c r="F42" i="28"/>
  <c r="F42" i="27"/>
  <c r="G42" i="28"/>
  <c r="G42" i="27"/>
  <c r="H42" i="28"/>
  <c r="H42" i="27"/>
  <c r="I42" i="28"/>
  <c r="I42" i="27"/>
  <c r="J42" i="28"/>
  <c r="J42" i="27"/>
  <c r="K42" i="28"/>
  <c r="K42" i="27"/>
  <c r="L42" i="28"/>
  <c r="L42" i="27"/>
  <c r="M42" i="28"/>
  <c r="M42" i="27"/>
  <c r="N42" i="28"/>
  <c r="N42" i="27"/>
  <c r="O42" i="28"/>
  <c r="O42" i="27"/>
  <c r="C43" i="28"/>
  <c r="C43" i="27"/>
  <c r="D43" i="28"/>
  <c r="D43" i="27"/>
  <c r="E43" i="28"/>
  <c r="E43" i="27"/>
  <c r="F43" i="28"/>
  <c r="F43" i="27"/>
  <c r="G43" i="28"/>
  <c r="G43" i="27"/>
  <c r="H43" i="28"/>
  <c r="H43" i="27"/>
  <c r="I43" i="28"/>
  <c r="I43" i="27"/>
  <c r="J43" i="28"/>
  <c r="J43" i="27"/>
  <c r="K43" i="28"/>
  <c r="K43" i="27"/>
  <c r="L43" i="28"/>
  <c r="L43" i="27"/>
  <c r="M43" i="28"/>
  <c r="M43" i="27"/>
  <c r="N43" i="28"/>
  <c r="N43" i="27"/>
  <c r="O43" i="28"/>
  <c r="O43" i="27"/>
  <c r="C44" i="28"/>
  <c r="C44" i="27"/>
  <c r="D44" i="28"/>
  <c r="D44" i="27"/>
  <c r="E44" i="28"/>
  <c r="E44" i="27"/>
  <c r="F44" i="28"/>
  <c r="F44" i="27"/>
  <c r="G44" i="28"/>
  <c r="G44" i="27"/>
  <c r="H44" i="28"/>
  <c r="H44" i="27"/>
  <c r="I44" i="28"/>
  <c r="I44" i="27"/>
  <c r="J44" i="28"/>
  <c r="J44" i="27"/>
  <c r="K44" i="28"/>
  <c r="K44" i="27"/>
  <c r="L44" i="28"/>
  <c r="L44" i="27"/>
  <c r="M44" i="28"/>
  <c r="M44" i="27"/>
  <c r="N44" i="28"/>
  <c r="N44" i="27"/>
  <c r="O44" i="28"/>
  <c r="O44" i="27"/>
  <c r="C45" i="28"/>
  <c r="C45" i="27"/>
  <c r="D45" i="28"/>
  <c r="D45" i="27"/>
  <c r="E45" i="28"/>
  <c r="E45" i="27"/>
  <c r="F45" i="28"/>
  <c r="F45" i="27"/>
  <c r="G45" i="28"/>
  <c r="G45" i="27"/>
  <c r="H45" i="28"/>
  <c r="H45" i="27"/>
  <c r="I45" i="28"/>
  <c r="I45" i="27"/>
  <c r="J45" i="28"/>
  <c r="J45" i="27"/>
  <c r="K45" i="28"/>
  <c r="K45" i="27"/>
  <c r="L45" i="28"/>
  <c r="L45" i="27"/>
  <c r="M45" i="28"/>
  <c r="M45" i="27"/>
  <c r="N45" i="28"/>
  <c r="N45" i="27"/>
  <c r="O45" i="28"/>
  <c r="O45" i="27"/>
  <c r="C46" i="28"/>
  <c r="C46" i="27"/>
  <c r="D46" i="28"/>
  <c r="D46" i="27"/>
  <c r="E46" i="28"/>
  <c r="E46" i="27"/>
  <c r="F46" i="28"/>
  <c r="F46" i="27"/>
  <c r="G46" i="28"/>
  <c r="G46" i="27"/>
  <c r="H46" i="28"/>
  <c r="H46" i="27"/>
  <c r="I46" i="28"/>
  <c r="I46" i="27"/>
  <c r="J46" i="28"/>
  <c r="J46" i="27"/>
  <c r="K46" i="28"/>
  <c r="K46" i="27"/>
  <c r="L46" i="28"/>
  <c r="L46" i="27"/>
  <c r="M46" i="28"/>
  <c r="M46" i="27"/>
  <c r="N46" i="28"/>
  <c r="N46" i="27"/>
  <c r="O46" i="28"/>
  <c r="O46" i="27"/>
  <c r="C9" i="28"/>
  <c r="C9" i="27"/>
  <c r="O9" i="26"/>
  <c r="O9" i="22"/>
  <c r="N9" i="26"/>
  <c r="N9" i="22"/>
  <c r="M9" i="26"/>
  <c r="M9" i="22"/>
  <c r="L9" i="26"/>
  <c r="L9" i="22"/>
  <c r="K9" i="26"/>
  <c r="K9" i="22"/>
  <c r="J9" i="26"/>
  <c r="J9" i="22"/>
  <c r="G9" i="26"/>
  <c r="G9" i="22"/>
  <c r="F9" i="26"/>
  <c r="F9" i="22"/>
  <c r="E9" i="26"/>
  <c r="E9" i="22"/>
  <c r="D9" i="26"/>
  <c r="D9" i="22"/>
  <c r="O10" i="26"/>
  <c r="O10" i="22"/>
  <c r="N10" i="26"/>
  <c r="N10" i="22"/>
  <c r="M10" i="26"/>
  <c r="M10" i="22"/>
  <c r="L10" i="26"/>
  <c r="L10" i="22"/>
  <c r="K10" i="26"/>
  <c r="K10" i="22"/>
  <c r="J10" i="26"/>
  <c r="J10" i="22"/>
  <c r="G10" i="26"/>
  <c r="G10" i="22"/>
  <c r="F10" i="26"/>
  <c r="F10" i="22"/>
  <c r="E10" i="26"/>
  <c r="E10" i="22"/>
  <c r="D10" i="26"/>
  <c r="D10" i="22"/>
  <c r="C10" i="26"/>
  <c r="C10" i="22"/>
  <c r="O45" i="26"/>
  <c r="O45" i="22"/>
  <c r="N45" i="26"/>
  <c r="N45" i="22"/>
  <c r="M45" i="26"/>
  <c r="M45" i="22"/>
  <c r="L45" i="26"/>
  <c r="L45" i="22"/>
  <c r="K45" i="26"/>
  <c r="K45" i="22"/>
  <c r="J45" i="26"/>
  <c r="J45" i="22"/>
  <c r="G45" i="26"/>
  <c r="G45" i="22"/>
  <c r="F45" i="26"/>
  <c r="F45" i="22"/>
  <c r="E45" i="26"/>
  <c r="E45" i="22"/>
  <c r="D45" i="26"/>
  <c r="D45" i="22"/>
  <c r="C45" i="26"/>
  <c r="C45" i="22"/>
  <c r="O44" i="26"/>
  <c r="O44" i="22"/>
  <c r="N44" i="26"/>
  <c r="N44" i="22"/>
  <c r="M44" i="26"/>
  <c r="M44" i="22"/>
  <c r="L44" i="26"/>
  <c r="L44" i="22"/>
  <c r="K44" i="26"/>
  <c r="K44" i="22"/>
  <c r="J44" i="26"/>
  <c r="J44" i="22"/>
  <c r="G44" i="26"/>
  <c r="G44" i="22"/>
  <c r="F44" i="26"/>
  <c r="F44" i="22"/>
  <c r="E44" i="26"/>
  <c r="E44" i="22"/>
  <c r="D44" i="26"/>
  <c r="D44" i="22"/>
  <c r="C44" i="26"/>
  <c r="C44" i="22"/>
  <c r="O43" i="26"/>
  <c r="O43" i="22"/>
  <c r="N43" i="26"/>
  <c r="N43" i="22"/>
  <c r="M43" i="26"/>
  <c r="M43" i="22"/>
  <c r="L43" i="26"/>
  <c r="L43" i="22"/>
  <c r="K43" i="26"/>
  <c r="K43" i="22"/>
  <c r="J43" i="26"/>
  <c r="J43" i="22"/>
  <c r="G43" i="26"/>
  <c r="G43" i="22"/>
  <c r="F43" i="26"/>
  <c r="F43" i="22"/>
  <c r="E43" i="26"/>
  <c r="E43" i="22"/>
  <c r="D43" i="26"/>
  <c r="D43" i="22"/>
  <c r="C43" i="26"/>
  <c r="C43" i="22"/>
  <c r="O42" i="26"/>
  <c r="O42" i="22"/>
  <c r="N42" i="26"/>
  <c r="N42" i="22"/>
  <c r="M42" i="26"/>
  <c r="M42" i="22"/>
  <c r="L42" i="26"/>
  <c r="L42" i="22"/>
  <c r="K42" i="26"/>
  <c r="K42" i="22"/>
  <c r="J42" i="26"/>
  <c r="J42" i="22"/>
  <c r="G42" i="26"/>
  <c r="G42" i="22"/>
  <c r="F42" i="26"/>
  <c r="F42" i="22"/>
  <c r="E42" i="26"/>
  <c r="E42" i="22"/>
  <c r="D42" i="26"/>
  <c r="D42" i="22"/>
  <c r="C42" i="26"/>
  <c r="C42" i="22"/>
  <c r="O41" i="26"/>
  <c r="O41" i="22"/>
  <c r="N41" i="26"/>
  <c r="N41" i="22"/>
  <c r="M41" i="26"/>
  <c r="M41" i="22"/>
  <c r="L41" i="26"/>
  <c r="L41" i="22"/>
  <c r="K41" i="26"/>
  <c r="K41" i="22"/>
  <c r="J41" i="26"/>
  <c r="J41" i="22"/>
  <c r="G41" i="26"/>
  <c r="G41" i="22"/>
  <c r="F41" i="26"/>
  <c r="F41" i="22"/>
  <c r="E41" i="26"/>
  <c r="E41" i="22"/>
  <c r="D41" i="26"/>
  <c r="D41" i="22"/>
  <c r="C41" i="26"/>
  <c r="C41" i="22"/>
  <c r="O40" i="26"/>
  <c r="O40" i="22"/>
  <c r="N40" i="26"/>
  <c r="N40" i="22"/>
  <c r="M40" i="26"/>
  <c r="M40" i="22"/>
  <c r="L40" i="26"/>
  <c r="L40" i="22"/>
  <c r="K40" i="26"/>
  <c r="K40" i="22"/>
  <c r="J40" i="26"/>
  <c r="J40" i="22"/>
  <c r="G40" i="26"/>
  <c r="G40" i="22"/>
  <c r="F40" i="26"/>
  <c r="F40" i="22"/>
  <c r="E40" i="26"/>
  <c r="E40" i="22"/>
  <c r="D40" i="26"/>
  <c r="D40" i="22"/>
  <c r="C40" i="26"/>
  <c r="C40" i="22"/>
  <c r="O39" i="26"/>
  <c r="O39" i="22"/>
  <c r="N39" i="26"/>
  <c r="N39" i="22"/>
  <c r="M39" i="26"/>
  <c r="M39" i="22"/>
  <c r="L39" i="26"/>
  <c r="L39" i="22"/>
  <c r="K39" i="26"/>
  <c r="K39" i="22"/>
  <c r="J39" i="26"/>
  <c r="J39" i="22"/>
  <c r="G39" i="26"/>
  <c r="G39" i="22"/>
  <c r="F39" i="26"/>
  <c r="F39" i="22"/>
  <c r="E39" i="26"/>
  <c r="E39" i="22"/>
  <c r="D39" i="26"/>
  <c r="D39" i="22"/>
  <c r="C39" i="26"/>
  <c r="C39" i="22"/>
  <c r="O38" i="26"/>
  <c r="O38" i="22"/>
  <c r="N38" i="26"/>
  <c r="N38" i="22"/>
  <c r="M38" i="26"/>
  <c r="M38" i="22"/>
  <c r="L38" i="26"/>
  <c r="L38" i="22"/>
  <c r="K38" i="26"/>
  <c r="K38" i="22"/>
  <c r="J38" i="26"/>
  <c r="J38" i="22"/>
  <c r="G38" i="26"/>
  <c r="G38" i="22"/>
  <c r="F38" i="26"/>
  <c r="F38" i="22"/>
  <c r="E38" i="26"/>
  <c r="E38" i="22"/>
  <c r="D38" i="26"/>
  <c r="D38" i="22"/>
  <c r="C38" i="26"/>
  <c r="C38" i="22"/>
  <c r="O37" i="26"/>
  <c r="O37" i="22"/>
  <c r="N37" i="26"/>
  <c r="N37" i="22"/>
  <c r="M37" i="26"/>
  <c r="M37" i="22"/>
  <c r="L37" i="26"/>
  <c r="L37" i="22"/>
  <c r="K37" i="26"/>
  <c r="K37" i="22"/>
  <c r="J37" i="26"/>
  <c r="J37" i="22"/>
  <c r="G37" i="26"/>
  <c r="G37" i="22"/>
  <c r="F37" i="26"/>
  <c r="F37" i="22"/>
  <c r="E37" i="26"/>
  <c r="E37" i="22"/>
  <c r="D37" i="26"/>
  <c r="D37" i="22"/>
  <c r="C37" i="26"/>
  <c r="C37" i="22"/>
  <c r="O36" i="26"/>
  <c r="O36" i="22"/>
  <c r="N36" i="26"/>
  <c r="N36" i="22"/>
  <c r="M36" i="26"/>
  <c r="M36" i="22"/>
  <c r="L36" i="26"/>
  <c r="L36" i="22"/>
  <c r="K36" i="26"/>
  <c r="K36" i="22"/>
  <c r="J36" i="26"/>
  <c r="J36" i="22"/>
  <c r="G36" i="26"/>
  <c r="G36" i="22"/>
  <c r="F36" i="26"/>
  <c r="F36" i="22"/>
  <c r="E36" i="26"/>
  <c r="E36" i="22"/>
  <c r="D36" i="26"/>
  <c r="D36" i="22"/>
  <c r="C36" i="26"/>
  <c r="C36" i="22"/>
  <c r="O35" i="26"/>
  <c r="O35" i="22"/>
  <c r="N35" i="26"/>
  <c r="N35" i="22"/>
  <c r="M35" i="26"/>
  <c r="M35" i="22"/>
  <c r="L35" i="26"/>
  <c r="L35" i="22"/>
  <c r="K35" i="26"/>
  <c r="K35" i="22"/>
  <c r="J35" i="26"/>
  <c r="J35" i="22"/>
  <c r="G35" i="26"/>
  <c r="G35" i="22"/>
  <c r="F35" i="26"/>
  <c r="F35" i="22"/>
  <c r="E35" i="26"/>
  <c r="E35" i="22"/>
  <c r="D35" i="26"/>
  <c r="D35" i="22"/>
  <c r="C35" i="26"/>
  <c r="C35" i="22"/>
  <c r="O34" i="26"/>
  <c r="O34" i="22"/>
  <c r="N34" i="26"/>
  <c r="N34" i="22"/>
  <c r="M34" i="26"/>
  <c r="M34" i="22"/>
  <c r="L34" i="26"/>
  <c r="L34" i="22"/>
  <c r="K34" i="26"/>
  <c r="K34" i="22"/>
  <c r="J34" i="26"/>
  <c r="J34" i="22"/>
  <c r="G34" i="26"/>
  <c r="G34" i="22"/>
  <c r="F34" i="26"/>
  <c r="F34" i="22"/>
  <c r="E34" i="26"/>
  <c r="E34" i="22"/>
  <c r="D34" i="26"/>
  <c r="D34" i="22"/>
  <c r="C34" i="26"/>
  <c r="C34" i="22"/>
  <c r="O33" i="26"/>
  <c r="O33" i="22"/>
  <c r="N33" i="26"/>
  <c r="N33" i="22"/>
  <c r="M33" i="26"/>
  <c r="M33" i="22"/>
  <c r="L33" i="26"/>
  <c r="L33" i="22"/>
  <c r="K33" i="26"/>
  <c r="K33" i="22"/>
  <c r="J33" i="26"/>
  <c r="J33" i="22"/>
  <c r="G33" i="26"/>
  <c r="G33" i="22"/>
  <c r="F33" i="26"/>
  <c r="F33" i="22"/>
  <c r="E33" i="26"/>
  <c r="E33" i="22"/>
  <c r="D33" i="26"/>
  <c r="D33" i="22"/>
  <c r="C33" i="26"/>
  <c r="C33" i="22"/>
  <c r="O32" i="26"/>
  <c r="O32" i="22"/>
  <c r="N32" i="26"/>
  <c r="N32" i="22"/>
  <c r="M32" i="26"/>
  <c r="M32" i="22"/>
  <c r="L32" i="26"/>
  <c r="L32" i="22"/>
  <c r="K32" i="26"/>
  <c r="K32" i="22"/>
  <c r="J32" i="26"/>
  <c r="J32" i="22"/>
  <c r="G32" i="26"/>
  <c r="G32" i="22"/>
  <c r="F32" i="26"/>
  <c r="F32" i="22"/>
  <c r="E32" i="26"/>
  <c r="E32" i="22"/>
  <c r="D32" i="26"/>
  <c r="D32" i="22"/>
  <c r="C32" i="26"/>
  <c r="C32" i="22"/>
  <c r="O31" i="26"/>
  <c r="O31" i="22"/>
  <c r="N31" i="26"/>
  <c r="N31" i="22"/>
  <c r="M31" i="26"/>
  <c r="M31" i="22"/>
  <c r="L31" i="26"/>
  <c r="L31" i="22"/>
  <c r="K31" i="26"/>
  <c r="K31" i="22"/>
  <c r="J31" i="26"/>
  <c r="J31" i="22"/>
  <c r="G31" i="26"/>
  <c r="G31" i="22"/>
  <c r="F31" i="26"/>
  <c r="F31" i="22"/>
  <c r="E31" i="26"/>
  <c r="E31" i="22"/>
  <c r="D31" i="26"/>
  <c r="D31" i="22"/>
  <c r="C31" i="26"/>
  <c r="C31" i="22"/>
  <c r="O30" i="26"/>
  <c r="O30" i="22"/>
  <c r="N30" i="26"/>
  <c r="N30" i="22"/>
  <c r="M30" i="26"/>
  <c r="M30" i="22"/>
  <c r="L30" i="26"/>
  <c r="L30" i="22"/>
  <c r="K30" i="26"/>
  <c r="K30" i="22"/>
  <c r="J30" i="26"/>
  <c r="J30" i="22"/>
  <c r="G30" i="26"/>
  <c r="G30" i="22"/>
  <c r="F30" i="26"/>
  <c r="F30" i="22"/>
  <c r="E30" i="26"/>
  <c r="E30" i="22"/>
  <c r="D30" i="26"/>
  <c r="D30" i="22"/>
  <c r="C30" i="26"/>
  <c r="C30" i="22"/>
  <c r="O29" i="26"/>
  <c r="O29" i="22"/>
  <c r="N29" i="26"/>
  <c r="N29" i="22"/>
  <c r="M29" i="26"/>
  <c r="M29" i="22"/>
  <c r="L29" i="26"/>
  <c r="L29" i="22"/>
  <c r="K29" i="26"/>
  <c r="K29" i="22"/>
  <c r="J29" i="26"/>
  <c r="J29" i="22"/>
  <c r="G29" i="26"/>
  <c r="G29" i="22"/>
  <c r="F29" i="26"/>
  <c r="F29" i="22"/>
  <c r="E29" i="26"/>
  <c r="E29" i="22"/>
  <c r="D29" i="26"/>
  <c r="D29" i="22"/>
  <c r="C29" i="26"/>
  <c r="C29" i="22"/>
  <c r="O28" i="26"/>
  <c r="O28" i="22"/>
  <c r="N28" i="26"/>
  <c r="N28" i="22"/>
  <c r="M28" i="26"/>
  <c r="M28" i="22"/>
  <c r="L28" i="26"/>
  <c r="L28" i="22"/>
  <c r="K28" i="26"/>
  <c r="K28" i="22"/>
  <c r="J28" i="26"/>
  <c r="J28" i="22"/>
  <c r="G28" i="26"/>
  <c r="G28" i="22"/>
  <c r="F28" i="26"/>
  <c r="F28" i="22"/>
  <c r="E28" i="26"/>
  <c r="E28" i="22"/>
  <c r="D28" i="26"/>
  <c r="D28" i="22"/>
  <c r="C28" i="26"/>
  <c r="C28" i="22"/>
  <c r="O27" i="26"/>
  <c r="O27" i="22"/>
  <c r="N27" i="26"/>
  <c r="N27" i="22"/>
  <c r="M27" i="26"/>
  <c r="M27" i="22"/>
  <c r="L27" i="26"/>
  <c r="L27" i="22"/>
  <c r="K27" i="26"/>
  <c r="K27" i="22"/>
  <c r="J27" i="26"/>
  <c r="J27" i="22"/>
  <c r="G27" i="26"/>
  <c r="G27" i="22"/>
  <c r="F27" i="26"/>
  <c r="F27" i="22"/>
  <c r="E27" i="26"/>
  <c r="E27" i="22"/>
  <c r="D27" i="26"/>
  <c r="D27" i="22"/>
  <c r="C27" i="26"/>
  <c r="C27" i="22"/>
  <c r="O26" i="26"/>
  <c r="O26" i="22"/>
  <c r="N26" i="26"/>
  <c r="N26" i="22"/>
  <c r="M26" i="26"/>
  <c r="M26" i="22"/>
  <c r="L26" i="26"/>
  <c r="L26" i="22"/>
  <c r="K26" i="26"/>
  <c r="K26" i="22"/>
  <c r="J26" i="26"/>
  <c r="J26" i="22"/>
  <c r="G26" i="26"/>
  <c r="G26" i="22"/>
  <c r="F26" i="26"/>
  <c r="F26" i="22"/>
  <c r="E26" i="26"/>
  <c r="E26" i="22"/>
  <c r="D26" i="26"/>
  <c r="D26" i="22"/>
  <c r="C26" i="26"/>
  <c r="C26" i="22"/>
  <c r="O25" i="26"/>
  <c r="O25" i="22"/>
  <c r="N25" i="26"/>
  <c r="N25" i="22"/>
  <c r="M25" i="26"/>
  <c r="M25" i="22"/>
  <c r="L25" i="26"/>
  <c r="L25" i="22"/>
  <c r="K25" i="26"/>
  <c r="K25" i="22"/>
  <c r="J25" i="26"/>
  <c r="J25" i="22"/>
  <c r="G25" i="26"/>
  <c r="G25" i="22"/>
  <c r="F25" i="26"/>
  <c r="F25" i="22"/>
  <c r="E25" i="26"/>
  <c r="E25" i="22"/>
  <c r="D25" i="26"/>
  <c r="D25" i="22"/>
  <c r="C25" i="26"/>
  <c r="C25" i="22"/>
  <c r="O24" i="26"/>
  <c r="O24" i="22"/>
  <c r="N24" i="26"/>
  <c r="N24" i="22"/>
  <c r="M24" i="26"/>
  <c r="M24" i="22"/>
  <c r="L24" i="26"/>
  <c r="L24" i="22"/>
  <c r="K24" i="26"/>
  <c r="K24" i="22"/>
  <c r="J24" i="26"/>
  <c r="J24" i="22"/>
  <c r="G24" i="26"/>
  <c r="G24" i="22"/>
  <c r="F24" i="26"/>
  <c r="F24" i="22"/>
  <c r="E24" i="26"/>
  <c r="E24" i="22"/>
  <c r="D24" i="26"/>
  <c r="D24" i="22"/>
  <c r="C24" i="26"/>
  <c r="C24" i="22"/>
  <c r="O23" i="26"/>
  <c r="O23" i="22"/>
  <c r="N23" i="26"/>
  <c r="N23" i="22"/>
  <c r="M23" i="26"/>
  <c r="M23" i="22"/>
  <c r="L23" i="26"/>
  <c r="L23" i="22"/>
  <c r="K23" i="26"/>
  <c r="K23" i="22"/>
  <c r="J23" i="26"/>
  <c r="J23" i="22"/>
  <c r="G23" i="26"/>
  <c r="G23" i="22"/>
  <c r="F23" i="26"/>
  <c r="F23" i="22"/>
  <c r="E23" i="26"/>
  <c r="E23" i="22"/>
  <c r="D23" i="26"/>
  <c r="D23" i="22"/>
  <c r="C23" i="26"/>
  <c r="C23" i="22"/>
  <c r="O22" i="26"/>
  <c r="O22" i="22"/>
  <c r="N22" i="26"/>
  <c r="N22" i="22"/>
  <c r="M22" i="26"/>
  <c r="M22" i="22"/>
  <c r="L22" i="26"/>
  <c r="L22" i="22"/>
  <c r="K22" i="26"/>
  <c r="K22" i="22"/>
  <c r="J22" i="26"/>
  <c r="J22" i="22"/>
  <c r="G22" i="26"/>
  <c r="G22" i="22"/>
  <c r="F22" i="26"/>
  <c r="F22" i="22"/>
  <c r="E22" i="26"/>
  <c r="E22" i="22"/>
  <c r="D22" i="26"/>
  <c r="D22" i="22"/>
  <c r="C22" i="26"/>
  <c r="C22" i="22"/>
  <c r="O21" i="26"/>
  <c r="O21" i="22"/>
  <c r="N21" i="26"/>
  <c r="N21" i="22"/>
  <c r="M21" i="26"/>
  <c r="M21" i="22"/>
  <c r="L21" i="26"/>
  <c r="L21" i="22"/>
  <c r="K21" i="26"/>
  <c r="K21" i="22"/>
  <c r="J21" i="26"/>
  <c r="J21" i="22"/>
  <c r="G21" i="26"/>
  <c r="G21" i="22"/>
  <c r="F21" i="26"/>
  <c r="F21" i="22"/>
  <c r="E21" i="26"/>
  <c r="E21" i="22"/>
  <c r="D21" i="26"/>
  <c r="D21" i="22"/>
  <c r="C21" i="26"/>
  <c r="C21" i="22"/>
  <c r="O20" i="26"/>
  <c r="O20" i="22"/>
  <c r="N20" i="26"/>
  <c r="N20" i="22"/>
  <c r="M20" i="26"/>
  <c r="M20" i="22"/>
  <c r="L20" i="26"/>
  <c r="L20" i="22"/>
  <c r="K20" i="26"/>
  <c r="K20" i="22"/>
  <c r="J20" i="26"/>
  <c r="J20" i="22"/>
  <c r="G20" i="26"/>
  <c r="G20" i="22"/>
  <c r="F20" i="26"/>
  <c r="F20" i="22"/>
  <c r="E20" i="26"/>
  <c r="E20" i="22"/>
  <c r="D20" i="26"/>
  <c r="D20" i="22"/>
  <c r="C20" i="26"/>
  <c r="C20" i="22"/>
  <c r="O19" i="26"/>
  <c r="O19" i="22"/>
  <c r="N19" i="26"/>
  <c r="N19" i="22"/>
  <c r="M19" i="26"/>
  <c r="M19" i="22"/>
  <c r="L19" i="26"/>
  <c r="L19" i="22"/>
  <c r="K19" i="26"/>
  <c r="K19" i="22"/>
  <c r="J19" i="26"/>
  <c r="J19" i="22"/>
  <c r="G19" i="26"/>
  <c r="G19" i="22"/>
  <c r="F19" i="26"/>
  <c r="F19" i="22"/>
  <c r="E19" i="26"/>
  <c r="E19" i="22"/>
  <c r="D19" i="26"/>
  <c r="D19" i="22"/>
  <c r="C19" i="26"/>
  <c r="C19" i="22"/>
  <c r="O18" i="26"/>
  <c r="O18" i="22"/>
  <c r="N18" i="26"/>
  <c r="N18" i="22"/>
  <c r="M18" i="26"/>
  <c r="M18" i="22"/>
  <c r="L18" i="26"/>
  <c r="L18" i="22"/>
  <c r="K18" i="26"/>
  <c r="K18" i="22"/>
  <c r="J18" i="26"/>
  <c r="J18" i="22"/>
  <c r="G18" i="26"/>
  <c r="G18" i="22"/>
  <c r="F18" i="26"/>
  <c r="F18" i="22"/>
  <c r="E18" i="26"/>
  <c r="E18" i="22"/>
  <c r="D18" i="26"/>
  <c r="D18" i="22"/>
  <c r="C18" i="26"/>
  <c r="C18" i="22"/>
  <c r="O17" i="26"/>
  <c r="O17" i="22"/>
  <c r="N17" i="26"/>
  <c r="N17" i="22"/>
  <c r="M17" i="26"/>
  <c r="M17" i="22"/>
  <c r="L17" i="26"/>
  <c r="L17" i="22"/>
  <c r="K17" i="26"/>
  <c r="K17" i="22"/>
  <c r="J17" i="26"/>
  <c r="J17" i="22"/>
  <c r="G17" i="26"/>
  <c r="G17" i="22"/>
  <c r="F17" i="26"/>
  <c r="F17" i="22"/>
  <c r="E17" i="26"/>
  <c r="E17" i="22"/>
  <c r="D17" i="26"/>
  <c r="D17" i="22"/>
  <c r="C17" i="26"/>
  <c r="C17" i="22"/>
  <c r="O16" i="26"/>
  <c r="O16" i="22"/>
  <c r="N16" i="26"/>
  <c r="N16" i="22"/>
  <c r="M16" i="26"/>
  <c r="M16" i="22"/>
  <c r="L16" i="26"/>
  <c r="L16" i="22"/>
  <c r="K16" i="26"/>
  <c r="K16" i="22"/>
  <c r="J16" i="26"/>
  <c r="J16" i="22"/>
  <c r="G16" i="26"/>
  <c r="G16" i="22"/>
  <c r="F16" i="26"/>
  <c r="F16" i="22"/>
  <c r="E16" i="26"/>
  <c r="E16" i="22"/>
  <c r="D16" i="26"/>
  <c r="D16" i="22"/>
  <c r="C16" i="26"/>
  <c r="C16" i="22"/>
  <c r="O15" i="26"/>
  <c r="O15" i="22"/>
  <c r="N15" i="26"/>
  <c r="N15" i="22"/>
  <c r="M15" i="26"/>
  <c r="M15" i="22"/>
  <c r="L15" i="26"/>
  <c r="L15" i="22"/>
  <c r="K15" i="26"/>
  <c r="K15" i="22"/>
  <c r="J15" i="26"/>
  <c r="J15" i="22"/>
  <c r="G15" i="26"/>
  <c r="G15" i="22"/>
  <c r="F15" i="26"/>
  <c r="F15" i="22"/>
  <c r="E15" i="26"/>
  <c r="E15" i="22"/>
  <c r="D15" i="26"/>
  <c r="D15" i="22"/>
  <c r="C15" i="26"/>
  <c r="C15" i="22"/>
  <c r="O14" i="26"/>
  <c r="O14" i="22"/>
  <c r="N14" i="26"/>
  <c r="N14" i="22"/>
  <c r="M14" i="26"/>
  <c r="M14" i="22"/>
  <c r="L14" i="26"/>
  <c r="L14" i="22"/>
  <c r="K14" i="26"/>
  <c r="K14" i="22"/>
  <c r="J14" i="26"/>
  <c r="J14" i="22"/>
  <c r="G14" i="26"/>
  <c r="G14" i="22"/>
  <c r="F14" i="26"/>
  <c r="F14" i="22"/>
  <c r="E14" i="26"/>
  <c r="E14" i="22"/>
  <c r="D14" i="26"/>
  <c r="D14" i="22"/>
  <c r="C14" i="26"/>
  <c r="C14" i="22"/>
  <c r="O13" i="26"/>
  <c r="O13" i="22"/>
  <c r="N13" i="26"/>
  <c r="N13" i="22"/>
  <c r="M13" i="26"/>
  <c r="M13" i="22"/>
  <c r="L13" i="26"/>
  <c r="L13" i="22"/>
  <c r="K13" i="26"/>
  <c r="K13" i="22"/>
  <c r="J13" i="26"/>
  <c r="J13" i="22"/>
  <c r="G13" i="26"/>
  <c r="G13" i="22"/>
  <c r="F13" i="26"/>
  <c r="F13" i="22"/>
  <c r="E13" i="26"/>
  <c r="E13" i="22"/>
  <c r="D13" i="26"/>
  <c r="D13" i="22"/>
  <c r="C13" i="26"/>
  <c r="C13" i="22"/>
  <c r="O12" i="26"/>
  <c r="O12" i="22"/>
  <c r="N12" i="26"/>
  <c r="N12" i="22"/>
  <c r="M12" i="26"/>
  <c r="M12" i="22"/>
  <c r="L12" i="26"/>
  <c r="L12" i="22"/>
  <c r="K12" i="26"/>
  <c r="K12" i="22"/>
  <c r="J12" i="26"/>
  <c r="J12" i="22"/>
  <c r="G12" i="26"/>
  <c r="G12" i="22"/>
  <c r="F12" i="26"/>
  <c r="F12" i="22"/>
  <c r="E12" i="26"/>
  <c r="E12" i="22"/>
  <c r="D12" i="26"/>
  <c r="D12" i="22"/>
  <c r="C12" i="26"/>
  <c r="C12" i="22"/>
  <c r="O11" i="26"/>
  <c r="O11" i="22"/>
  <c r="N11" i="26"/>
  <c r="N11" i="22"/>
  <c r="M11" i="26"/>
  <c r="M11" i="22"/>
  <c r="L11" i="26"/>
  <c r="L11" i="22"/>
  <c r="K11" i="26"/>
  <c r="K11" i="22"/>
  <c r="J11" i="26"/>
  <c r="J11" i="22"/>
  <c r="G11" i="26"/>
  <c r="G11" i="22"/>
  <c r="F11" i="26"/>
  <c r="F11" i="22"/>
  <c r="E11" i="26"/>
  <c r="E11" i="22"/>
  <c r="D11" i="26"/>
  <c r="D11" i="22"/>
  <c r="C11" i="26"/>
  <c r="C11" i="22"/>
  <c r="O46" i="26"/>
  <c r="O46" i="22"/>
  <c r="N46" i="26"/>
  <c r="N46" i="22"/>
  <c r="M46" i="26"/>
  <c r="M46" i="22"/>
  <c r="L46" i="26"/>
  <c r="L46" i="22"/>
  <c r="K46" i="26"/>
  <c r="K46" i="22"/>
  <c r="J46" i="26"/>
  <c r="J46" i="22"/>
  <c r="G46" i="26"/>
  <c r="G46" i="22"/>
  <c r="F46" i="26"/>
  <c r="F46" i="22"/>
  <c r="E46" i="26"/>
  <c r="E46" i="22"/>
  <c r="D46" i="26"/>
  <c r="D46" i="22"/>
  <c r="C46" i="26"/>
  <c r="C46" i="22"/>
  <c r="I46" i="26"/>
  <c r="I46" i="22"/>
  <c r="I11" i="26"/>
  <c r="I11" i="22"/>
  <c r="I12" i="26"/>
  <c r="I12" i="22"/>
  <c r="I13" i="26"/>
  <c r="I13" i="22"/>
  <c r="I14" i="26"/>
  <c r="I14" i="22"/>
  <c r="I15" i="26"/>
  <c r="I15" i="22"/>
  <c r="I16" i="26"/>
  <c r="I16" i="22"/>
  <c r="I17" i="26"/>
  <c r="I17" i="22"/>
  <c r="I18" i="26"/>
  <c r="I18" i="22"/>
  <c r="I19" i="26"/>
  <c r="I19" i="22"/>
  <c r="I20" i="26"/>
  <c r="I20" i="22"/>
  <c r="I21" i="26"/>
  <c r="I21" i="22"/>
  <c r="I22" i="26"/>
  <c r="I22" i="22"/>
  <c r="I23" i="26"/>
  <c r="I23" i="22"/>
  <c r="I24" i="26"/>
  <c r="I24" i="22"/>
  <c r="I25" i="26"/>
  <c r="I25" i="22"/>
  <c r="I26" i="26"/>
  <c r="I26" i="22"/>
  <c r="I27" i="26"/>
  <c r="I27" i="22"/>
  <c r="I28" i="26"/>
  <c r="I28" i="22"/>
  <c r="I29" i="26"/>
  <c r="I29" i="22"/>
  <c r="I30" i="26"/>
  <c r="I30" i="22"/>
  <c r="I31" i="26"/>
  <c r="I31" i="22"/>
  <c r="I32" i="26"/>
  <c r="I32" i="22"/>
  <c r="I33" i="26"/>
  <c r="I33" i="22"/>
  <c r="I34" i="26"/>
  <c r="I34" i="22"/>
  <c r="I35" i="26"/>
  <c r="I35" i="22"/>
  <c r="I36" i="26"/>
  <c r="I36" i="22"/>
  <c r="I37" i="26"/>
  <c r="I37" i="22"/>
  <c r="I38" i="26"/>
  <c r="I38" i="22"/>
  <c r="I39" i="26"/>
  <c r="I39" i="22"/>
  <c r="I40" i="26"/>
  <c r="I40" i="22"/>
  <c r="I41" i="26"/>
  <c r="I41" i="22"/>
  <c r="I42" i="26"/>
  <c r="I42" i="22"/>
  <c r="I43" i="26"/>
  <c r="I43" i="22"/>
  <c r="I44" i="26"/>
  <c r="I44" i="22"/>
  <c r="I45" i="26"/>
  <c r="I45" i="22"/>
  <c r="I10" i="26"/>
  <c r="I10" i="22"/>
  <c r="I9" i="26"/>
  <c r="I9" i="22"/>
  <c r="H46" i="26"/>
  <c r="H46" i="22"/>
  <c r="H10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10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11" i="26"/>
  <c r="H11" i="22"/>
  <c r="H9" i="26"/>
  <c r="H9" i="22"/>
  <c r="C9" i="26"/>
  <c r="C9" i="22"/>
  <c r="J9" i="33"/>
  <c r="J9" i="34"/>
  <c r="J10" i="33"/>
  <c r="J10" i="34"/>
  <c r="J11" i="33"/>
  <c r="J11" i="34"/>
  <c r="J12" i="33"/>
  <c r="J12" i="34"/>
  <c r="J13" i="33"/>
  <c r="J13" i="34"/>
  <c r="J14" i="33"/>
  <c r="J14" i="34"/>
  <c r="J15" i="33"/>
  <c r="J15" i="34"/>
  <c r="J16" i="33"/>
  <c r="J16" i="34"/>
  <c r="J17" i="33"/>
  <c r="J17" i="34"/>
  <c r="J18" i="33"/>
  <c r="J18" i="34"/>
  <c r="J19" i="33"/>
  <c r="J19" i="34"/>
  <c r="J20" i="33"/>
  <c r="J20" i="34"/>
  <c r="J21" i="33"/>
  <c r="J21" i="34"/>
  <c r="J22" i="33"/>
  <c r="J22" i="34"/>
  <c r="J23" i="33"/>
  <c r="J23" i="34"/>
  <c r="J24" i="33"/>
  <c r="J24" i="34"/>
  <c r="J25" i="33"/>
  <c r="J25" i="34"/>
  <c r="J26" i="33"/>
  <c r="J26" i="34"/>
  <c r="J27" i="33"/>
  <c r="J27" i="34"/>
  <c r="J28" i="33"/>
  <c r="J28" i="34"/>
  <c r="J29" i="33"/>
  <c r="J29" i="34"/>
  <c r="J30" i="33"/>
  <c r="J30" i="34"/>
  <c r="J31" i="33"/>
  <c r="J31" i="34"/>
  <c r="J32" i="33"/>
  <c r="J32" i="34"/>
  <c r="J33" i="33"/>
  <c r="J33" i="34"/>
  <c r="J34" i="33"/>
  <c r="J34" i="34"/>
  <c r="J35" i="33"/>
  <c r="J35" i="34"/>
  <c r="J36" i="33"/>
  <c r="J36" i="34"/>
  <c r="J37" i="33"/>
  <c r="J37" i="34"/>
  <c r="J38" i="33"/>
  <c r="J38" i="34"/>
  <c r="J39" i="33"/>
  <c r="J39" i="34"/>
  <c r="J40" i="33"/>
  <c r="J40" i="34"/>
  <c r="J41" i="33"/>
  <c r="J41" i="34"/>
  <c r="J42" i="33"/>
  <c r="J42" i="34"/>
  <c r="J43" i="33"/>
  <c r="J43" i="34"/>
  <c r="J44" i="33"/>
  <c r="J44" i="34"/>
  <c r="J45" i="33"/>
  <c r="J45" i="34"/>
  <c r="H9" i="33"/>
  <c r="H9" i="34"/>
  <c r="H10" i="33"/>
  <c r="H10" i="34"/>
  <c r="H11" i="33"/>
  <c r="H11" i="34"/>
  <c r="H12" i="33"/>
  <c r="H12" i="34"/>
  <c r="H13" i="33"/>
  <c r="H13" i="34"/>
  <c r="H14" i="33"/>
  <c r="H14" i="34"/>
  <c r="H15" i="33"/>
  <c r="H15" i="34"/>
  <c r="H16" i="33"/>
  <c r="H16" i="34"/>
  <c r="H17" i="33"/>
  <c r="H17" i="34"/>
  <c r="H18" i="33"/>
  <c r="H18" i="34"/>
  <c r="H19" i="33"/>
  <c r="H19" i="34"/>
  <c r="H20" i="33"/>
  <c r="H20" i="34"/>
  <c r="H21" i="33"/>
  <c r="H21" i="34"/>
  <c r="H22" i="33"/>
  <c r="H22" i="34"/>
  <c r="H23" i="33"/>
  <c r="H23" i="34"/>
  <c r="H24" i="33"/>
  <c r="H24" i="34"/>
  <c r="H25" i="33"/>
  <c r="H25" i="34"/>
  <c r="H26" i="33"/>
  <c r="H26" i="34"/>
  <c r="H27" i="33"/>
  <c r="H27" i="34"/>
  <c r="H28" i="33"/>
  <c r="H28" i="34"/>
  <c r="H29" i="33"/>
  <c r="H29" i="34"/>
  <c r="H30" i="33"/>
  <c r="H30" i="34"/>
  <c r="H31" i="33"/>
  <c r="H31" i="34"/>
  <c r="H32" i="33"/>
  <c r="H32" i="34"/>
  <c r="H33" i="33"/>
  <c r="H33" i="34"/>
  <c r="H34" i="33"/>
  <c r="H34" i="34"/>
  <c r="H35" i="33"/>
  <c r="H35" i="34"/>
  <c r="H36" i="33"/>
  <c r="H36" i="34"/>
  <c r="H37" i="33"/>
  <c r="H37" i="34"/>
  <c r="H38" i="33"/>
  <c r="H38" i="34"/>
  <c r="H39" i="33"/>
  <c r="H39" i="34"/>
  <c r="H40" i="33"/>
  <c r="H40" i="34"/>
  <c r="H41" i="33"/>
  <c r="H41" i="34"/>
  <c r="H42" i="33"/>
  <c r="H42" i="34"/>
  <c r="H43" i="33"/>
  <c r="H43" i="34"/>
  <c r="H44" i="33"/>
  <c r="H44" i="34"/>
  <c r="H45" i="33"/>
  <c r="H45" i="34"/>
  <c r="F9" i="33"/>
  <c r="F9" i="34"/>
  <c r="F10" i="33"/>
  <c r="F10" i="34"/>
  <c r="F11" i="33"/>
  <c r="F11" i="34"/>
  <c r="F12" i="33"/>
  <c r="F12" i="34"/>
  <c r="F13" i="33"/>
  <c r="F13" i="34"/>
  <c r="F14" i="33"/>
  <c r="F14" i="34"/>
  <c r="F15" i="33"/>
  <c r="F15" i="34"/>
  <c r="F16" i="33"/>
  <c r="F16" i="34"/>
  <c r="F17" i="33"/>
  <c r="F17" i="34"/>
  <c r="F18" i="33"/>
  <c r="F18" i="34"/>
  <c r="F19" i="33"/>
  <c r="F19" i="34"/>
  <c r="F20" i="33"/>
  <c r="F20" i="34"/>
  <c r="F21" i="33"/>
  <c r="F21" i="34"/>
  <c r="F22" i="33"/>
  <c r="F22" i="34"/>
  <c r="F23" i="33"/>
  <c r="F23" i="34"/>
  <c r="F24" i="33"/>
  <c r="F24" i="34"/>
  <c r="F25" i="33"/>
  <c r="F25" i="34"/>
  <c r="F26" i="33"/>
  <c r="F26" i="34"/>
  <c r="F27" i="33"/>
  <c r="F27" i="34"/>
  <c r="F28" i="33"/>
  <c r="F28" i="34"/>
  <c r="F29" i="33"/>
  <c r="F29" i="34"/>
  <c r="F30" i="33"/>
  <c r="F30" i="34"/>
  <c r="F31" i="33"/>
  <c r="F31" i="34"/>
  <c r="F32" i="33"/>
  <c r="F32" i="34"/>
  <c r="F33" i="33"/>
  <c r="F33" i="34"/>
  <c r="F34" i="33"/>
  <c r="F34" i="34"/>
  <c r="F35" i="33"/>
  <c r="F35" i="34"/>
  <c r="F36" i="33"/>
  <c r="F36" i="34"/>
  <c r="F37" i="33"/>
  <c r="F37" i="34"/>
  <c r="F38" i="33"/>
  <c r="F38" i="34"/>
  <c r="F39" i="33"/>
  <c r="F39" i="34"/>
  <c r="F40" i="33"/>
  <c r="F40" i="34"/>
  <c r="F41" i="33"/>
  <c r="F41" i="34"/>
  <c r="F42" i="33"/>
  <c r="F42" i="34"/>
  <c r="F43" i="33"/>
  <c r="F43" i="34"/>
  <c r="F44" i="33"/>
  <c r="F44" i="34"/>
  <c r="F45" i="33"/>
  <c r="F45" i="34"/>
  <c r="F46" i="33"/>
  <c r="F46" i="34"/>
  <c r="C9" i="33"/>
  <c r="C9" i="34"/>
  <c r="D10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10" i="34"/>
  <c r="D12" i="34"/>
  <c r="D13" i="34"/>
  <c r="D14" i="34"/>
  <c r="D15" i="34"/>
  <c r="D16" i="34"/>
  <c r="D17" i="34"/>
  <c r="D18" i="34"/>
  <c r="D18" i="35" s="1"/>
  <c r="D19" i="34"/>
  <c r="D20" i="34"/>
  <c r="D20" i="35" s="1"/>
  <c r="D21" i="34"/>
  <c r="D22" i="34"/>
  <c r="D23" i="34"/>
  <c r="D24" i="34"/>
  <c r="D25" i="34"/>
  <c r="D26" i="34"/>
  <c r="D26" i="35" s="1"/>
  <c r="D27" i="34"/>
  <c r="D28" i="34"/>
  <c r="D28" i="35" s="1"/>
  <c r="D29" i="34"/>
  <c r="D30" i="34"/>
  <c r="D31" i="34"/>
  <c r="D32" i="34"/>
  <c r="D33" i="34"/>
  <c r="D34" i="34"/>
  <c r="D35" i="34"/>
  <c r="D36" i="34"/>
  <c r="D37" i="34"/>
  <c r="D38" i="34"/>
  <c r="D39" i="34"/>
  <c r="D40" i="34"/>
  <c r="D40" i="35" s="1"/>
  <c r="D41" i="34"/>
  <c r="D42" i="34"/>
  <c r="D43" i="34"/>
  <c r="D44" i="34"/>
  <c r="D44" i="35" s="1"/>
  <c r="D45" i="34"/>
  <c r="D46" i="34"/>
  <c r="C10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10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29" i="35" s="1"/>
  <c r="C30" i="34"/>
  <c r="C31" i="34"/>
  <c r="C31" i="35" s="1"/>
  <c r="C32" i="34"/>
  <c r="C33" i="34"/>
  <c r="C33" i="35" s="1"/>
  <c r="C34" i="34"/>
  <c r="C35" i="34"/>
  <c r="C36" i="34"/>
  <c r="C37" i="34"/>
  <c r="C37" i="35" s="1"/>
  <c r="C38" i="34"/>
  <c r="C39" i="34"/>
  <c r="C39" i="35" s="1"/>
  <c r="C40" i="34"/>
  <c r="C41" i="34"/>
  <c r="C41" i="35" s="1"/>
  <c r="C42" i="34"/>
  <c r="C43" i="34"/>
  <c r="C44" i="34"/>
  <c r="C45" i="34"/>
  <c r="C45" i="35" s="1"/>
  <c r="C46" i="34"/>
  <c r="D11" i="33"/>
  <c r="D11" i="34"/>
  <c r="C11" i="33"/>
  <c r="C11" i="34"/>
  <c r="D9" i="33"/>
  <c r="D9" i="34"/>
  <c r="E10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10" i="34"/>
  <c r="E12" i="34"/>
  <c r="E12" i="35" s="1"/>
  <c r="E13" i="34"/>
  <c r="E14" i="34"/>
  <c r="E14" i="35" s="1"/>
  <c r="E15" i="34"/>
  <c r="E16" i="34"/>
  <c r="E17" i="34"/>
  <c r="E18" i="34"/>
  <c r="E19" i="34"/>
  <c r="E20" i="34"/>
  <c r="E20" i="35" s="1"/>
  <c r="E21" i="34"/>
  <c r="E22" i="34"/>
  <c r="E22" i="35" s="1"/>
  <c r="E23" i="34"/>
  <c r="E24" i="34"/>
  <c r="E25" i="34"/>
  <c r="E26" i="34"/>
  <c r="E26" i="35" s="1"/>
  <c r="E27" i="34"/>
  <c r="E28" i="34"/>
  <c r="E28" i="35" s="1"/>
  <c r="E29" i="34"/>
  <c r="E30" i="34"/>
  <c r="E30" i="35" s="1"/>
  <c r="E31" i="34"/>
  <c r="E32" i="34"/>
  <c r="E33" i="34"/>
  <c r="E34" i="34"/>
  <c r="E34" i="35" s="1"/>
  <c r="E35" i="34"/>
  <c r="E36" i="34"/>
  <c r="E36" i="35" s="1"/>
  <c r="E37" i="34"/>
  <c r="E38" i="34"/>
  <c r="E39" i="34"/>
  <c r="E40" i="34"/>
  <c r="E41" i="34"/>
  <c r="E42" i="34"/>
  <c r="E42" i="35" s="1"/>
  <c r="E43" i="34"/>
  <c r="E44" i="34"/>
  <c r="E44" i="35" s="1"/>
  <c r="E45" i="34"/>
  <c r="E46" i="34"/>
  <c r="E46" i="35" s="1"/>
  <c r="E11" i="33"/>
  <c r="E11" i="34"/>
  <c r="E9" i="33"/>
  <c r="E9" i="34"/>
  <c r="G10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10" i="34"/>
  <c r="G12" i="34"/>
  <c r="G13" i="34"/>
  <c r="G14" i="34"/>
  <c r="G15" i="34"/>
  <c r="G16" i="34"/>
  <c r="G17" i="34"/>
  <c r="G18" i="34"/>
  <c r="G19" i="34"/>
  <c r="G20" i="34"/>
  <c r="G21" i="34"/>
  <c r="G21" i="35" s="1"/>
  <c r="G22" i="34"/>
  <c r="G23" i="34"/>
  <c r="G24" i="34"/>
  <c r="G24" i="35" s="1"/>
  <c r="G25" i="34"/>
  <c r="G26" i="34"/>
  <c r="G26" i="35" s="1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0" i="35" s="1"/>
  <c r="G41" i="34"/>
  <c r="G42" i="34"/>
  <c r="G42" i="35" s="1"/>
  <c r="G43" i="34"/>
  <c r="G44" i="34"/>
  <c r="G45" i="34"/>
  <c r="G46" i="34"/>
  <c r="G11" i="33"/>
  <c r="G11" i="34"/>
  <c r="G9" i="33"/>
  <c r="G9" i="34"/>
  <c r="I45" i="33"/>
  <c r="I45" i="34"/>
  <c r="I44" i="33"/>
  <c r="I44" i="34"/>
  <c r="I43" i="33"/>
  <c r="I43" i="34"/>
  <c r="I42" i="33"/>
  <c r="I42" i="34"/>
  <c r="I41" i="33"/>
  <c r="I41" i="34"/>
  <c r="I40" i="33"/>
  <c r="I40" i="34"/>
  <c r="I39" i="33"/>
  <c r="I39" i="34"/>
  <c r="I38" i="33"/>
  <c r="I38" i="34"/>
  <c r="I37" i="33"/>
  <c r="I37" i="34"/>
  <c r="I36" i="33"/>
  <c r="I36" i="34"/>
  <c r="I35" i="33"/>
  <c r="I35" i="34"/>
  <c r="I34" i="33"/>
  <c r="I34" i="34"/>
  <c r="I33" i="33"/>
  <c r="I33" i="34"/>
  <c r="I32" i="33"/>
  <c r="I32" i="34"/>
  <c r="I31" i="33"/>
  <c r="I31" i="34"/>
  <c r="I30" i="33"/>
  <c r="I30" i="34"/>
  <c r="I29" i="33"/>
  <c r="I29" i="34"/>
  <c r="I28" i="33"/>
  <c r="I28" i="34"/>
  <c r="I27" i="33"/>
  <c r="I27" i="34"/>
  <c r="I26" i="33"/>
  <c r="I26" i="34"/>
  <c r="I25" i="33"/>
  <c r="I25" i="34"/>
  <c r="I24" i="33"/>
  <c r="I24" i="34"/>
  <c r="I23" i="33"/>
  <c r="I23" i="34"/>
  <c r="I22" i="33"/>
  <c r="I22" i="34"/>
  <c r="I21" i="33"/>
  <c r="I21" i="34"/>
  <c r="I20" i="33"/>
  <c r="I20" i="34"/>
  <c r="I19" i="33"/>
  <c r="I19" i="34"/>
  <c r="I18" i="33"/>
  <c r="I18" i="34"/>
  <c r="I17" i="33"/>
  <c r="I17" i="34"/>
  <c r="I16" i="33"/>
  <c r="I16" i="34"/>
  <c r="I15" i="33"/>
  <c r="I15" i="34"/>
  <c r="I14" i="33"/>
  <c r="I14" i="34"/>
  <c r="I13" i="33"/>
  <c r="I13" i="34"/>
  <c r="I12" i="33"/>
  <c r="I12" i="34"/>
  <c r="I11" i="33"/>
  <c r="I11" i="34"/>
  <c r="I10" i="33"/>
  <c r="I10" i="34"/>
  <c r="I9" i="33"/>
  <c r="I9" i="34"/>
  <c r="O46" i="34"/>
  <c r="N46" i="34"/>
  <c r="M46" i="34"/>
  <c r="L46" i="34"/>
  <c r="K46" i="34"/>
  <c r="J46" i="34"/>
  <c r="I46" i="34"/>
  <c r="H46" i="34"/>
  <c r="O46" i="33"/>
  <c r="N46" i="33"/>
  <c r="M46" i="33"/>
  <c r="L46" i="33"/>
  <c r="K46" i="33"/>
  <c r="J46" i="33"/>
  <c r="I46" i="33"/>
  <c r="H46" i="33"/>
  <c r="G46" i="41"/>
  <c r="E46" i="41"/>
  <c r="F46" i="41"/>
  <c r="J46" i="41"/>
  <c r="I46" i="41"/>
  <c r="H46" i="41"/>
  <c r="M48" i="59" l="1"/>
  <c r="E40" i="35"/>
  <c r="E32" i="35"/>
  <c r="E24" i="35"/>
  <c r="E16" i="35"/>
  <c r="D36" i="39"/>
  <c r="D20" i="39"/>
  <c r="D20" i="42" s="1"/>
  <c r="E9" i="51"/>
  <c r="M9" i="51"/>
  <c r="I10" i="51"/>
  <c r="E11" i="51"/>
  <c r="M11" i="51"/>
  <c r="I12" i="51"/>
  <c r="E13" i="51"/>
  <c r="M13" i="51"/>
  <c r="I14" i="51"/>
  <c r="E15" i="51"/>
  <c r="M15" i="51"/>
  <c r="I16" i="51"/>
  <c r="E17" i="51"/>
  <c r="M17" i="51"/>
  <c r="I18" i="51"/>
  <c r="E19" i="51"/>
  <c r="M19" i="51"/>
  <c r="I20" i="51"/>
  <c r="E21" i="51"/>
  <c r="M21" i="51"/>
  <c r="I22" i="51"/>
  <c r="E23" i="51"/>
  <c r="M23" i="51"/>
  <c r="I24" i="51"/>
  <c r="E25" i="51"/>
  <c r="M25" i="51"/>
  <c r="I26" i="51"/>
  <c r="E27" i="51"/>
  <c r="M27" i="51"/>
  <c r="I28" i="51"/>
  <c r="E29" i="51"/>
  <c r="M29" i="51"/>
  <c r="I30" i="51"/>
  <c r="E31" i="51"/>
  <c r="M31" i="51"/>
  <c r="I32" i="51"/>
  <c r="E33" i="51"/>
  <c r="M33" i="51"/>
  <c r="I34" i="51"/>
  <c r="E35" i="51"/>
  <c r="M35" i="51"/>
  <c r="I36" i="51"/>
  <c r="E37" i="51"/>
  <c r="M37" i="51"/>
  <c r="I38" i="51"/>
  <c r="E39" i="51"/>
  <c r="M39" i="51"/>
  <c r="I40" i="51"/>
  <c r="E41" i="51"/>
  <c r="M41" i="51"/>
  <c r="I42" i="51"/>
  <c r="E43" i="51"/>
  <c r="M43" i="51"/>
  <c r="I44" i="51"/>
  <c r="E45" i="51"/>
  <c r="M45" i="51"/>
  <c r="I46" i="51"/>
  <c r="E47" i="51"/>
  <c r="M47" i="51"/>
  <c r="E48" i="54"/>
  <c r="M48" i="54"/>
  <c r="F48" i="59"/>
  <c r="D42" i="39"/>
  <c r="D26" i="39"/>
  <c r="D26" i="42" s="1"/>
  <c r="C48" i="53"/>
  <c r="K46" i="51"/>
  <c r="G47" i="51"/>
  <c r="H48" i="59"/>
  <c r="D39" i="43"/>
  <c r="D31" i="43"/>
  <c r="D23" i="43"/>
  <c r="D15" i="43"/>
  <c r="C10" i="47"/>
  <c r="H9" i="51"/>
  <c r="D48" i="53"/>
  <c r="L10" i="51"/>
  <c r="H11" i="51"/>
  <c r="D12" i="51"/>
  <c r="L12" i="51"/>
  <c r="H13" i="51"/>
  <c r="D14" i="51"/>
  <c r="L14" i="51"/>
  <c r="H15" i="51"/>
  <c r="D16" i="51"/>
  <c r="L16" i="51"/>
  <c r="H17" i="51"/>
  <c r="D18" i="51"/>
  <c r="L18" i="51"/>
  <c r="H19" i="51"/>
  <c r="D20" i="51"/>
  <c r="L20" i="51"/>
  <c r="H21" i="51"/>
  <c r="D22" i="51"/>
  <c r="L22" i="51"/>
  <c r="H23" i="51"/>
  <c r="D24" i="51"/>
  <c r="L24" i="51"/>
  <c r="H25" i="51"/>
  <c r="D26" i="51"/>
  <c r="L26" i="51"/>
  <c r="H27" i="51"/>
  <c r="D28" i="51"/>
  <c r="L28" i="51"/>
  <c r="H29" i="51"/>
  <c r="D30" i="51"/>
  <c r="L30" i="51"/>
  <c r="H31" i="51"/>
  <c r="D32" i="51"/>
  <c r="L32" i="51"/>
  <c r="H33" i="51"/>
  <c r="D34" i="51"/>
  <c r="L34" i="51"/>
  <c r="H35" i="51"/>
  <c r="D36" i="51"/>
  <c r="L36" i="51"/>
  <c r="H37" i="51"/>
  <c r="D38" i="51"/>
  <c r="L38" i="51"/>
  <c r="H39" i="51"/>
  <c r="D40" i="51"/>
  <c r="L40" i="51"/>
  <c r="H41" i="51"/>
  <c r="D42" i="51"/>
  <c r="L42" i="51"/>
  <c r="H43" i="51"/>
  <c r="D44" i="51"/>
  <c r="L44" i="51"/>
  <c r="H45" i="51"/>
  <c r="D46" i="51"/>
  <c r="L46" i="51"/>
  <c r="H47" i="51"/>
  <c r="H48" i="54"/>
  <c r="I48" i="59"/>
  <c r="C43" i="35"/>
  <c r="E37" i="35"/>
  <c r="C27" i="35"/>
  <c r="E35" i="35"/>
  <c r="C25" i="35"/>
  <c r="I10" i="4"/>
  <c r="D11" i="4"/>
  <c r="K48" i="59"/>
  <c r="C35" i="35"/>
  <c r="E18" i="35"/>
  <c r="K21" i="58"/>
  <c r="K21" i="57" s="1"/>
  <c r="M46" i="58"/>
  <c r="M46" i="57" s="1"/>
  <c r="D30" i="35"/>
  <c r="O48" i="64"/>
  <c r="O48" i="75" s="1"/>
  <c r="D12" i="35"/>
  <c r="H47" i="58"/>
  <c r="H47" i="57" s="1"/>
  <c r="G45" i="35"/>
  <c r="C19" i="35"/>
  <c r="M48" i="40"/>
  <c r="C48" i="32"/>
  <c r="N48" i="32"/>
  <c r="D48" i="32"/>
  <c r="K48" i="32"/>
  <c r="O48" i="32"/>
  <c r="M48" i="41"/>
  <c r="N48" i="41"/>
  <c r="H48" i="32"/>
  <c r="M48" i="32"/>
  <c r="G48" i="64"/>
  <c r="G48" i="75" s="1"/>
  <c r="L48" i="54"/>
  <c r="F34" i="58"/>
  <c r="F34" i="67" s="1"/>
  <c r="G25" i="58"/>
  <c r="G25" i="57" s="1"/>
  <c r="I9" i="4"/>
  <c r="I9" i="52" s="1"/>
  <c r="K9" i="4"/>
  <c r="K9" i="52" s="1"/>
  <c r="O9" i="4"/>
  <c r="I11" i="4"/>
  <c r="I11" i="52" s="1"/>
  <c r="K11" i="4"/>
  <c r="K11" i="52" s="1"/>
  <c r="O11" i="4"/>
  <c r="D12" i="4"/>
  <c r="D12" i="52" s="1"/>
  <c r="I13" i="4"/>
  <c r="K13" i="4"/>
  <c r="K13" i="52" s="1"/>
  <c r="O13" i="4"/>
  <c r="D14" i="4"/>
  <c r="D14" i="52" s="1"/>
  <c r="I15" i="4"/>
  <c r="I15" i="52" s="1"/>
  <c r="K15" i="4"/>
  <c r="K15" i="52" s="1"/>
  <c r="O15" i="4"/>
  <c r="D16" i="4"/>
  <c r="D16" i="52" s="1"/>
  <c r="I17" i="4"/>
  <c r="I17" i="52" s="1"/>
  <c r="K17" i="4"/>
  <c r="K17" i="52" s="1"/>
  <c r="O17" i="4"/>
  <c r="D18" i="4"/>
  <c r="D18" i="52" s="1"/>
  <c r="I19" i="4"/>
  <c r="I19" i="52" s="1"/>
  <c r="K19" i="4"/>
  <c r="K19" i="52" s="1"/>
  <c r="O19" i="4"/>
  <c r="D20" i="4"/>
  <c r="D20" i="52" s="1"/>
  <c r="I21" i="4"/>
  <c r="I21" i="52" s="1"/>
  <c r="K21" i="4"/>
  <c r="K21" i="52" s="1"/>
  <c r="O21" i="4"/>
  <c r="D22" i="4"/>
  <c r="D22" i="52" s="1"/>
  <c r="I23" i="4"/>
  <c r="I23" i="52" s="1"/>
  <c r="K23" i="4"/>
  <c r="K23" i="52" s="1"/>
  <c r="O23" i="4"/>
  <c r="D24" i="4"/>
  <c r="I25" i="4"/>
  <c r="I25" i="52" s="1"/>
  <c r="K25" i="4"/>
  <c r="K25" i="52" s="1"/>
  <c r="O25" i="4"/>
  <c r="D26" i="4"/>
  <c r="D26" i="52" s="1"/>
  <c r="I27" i="4"/>
  <c r="I27" i="52" s="1"/>
  <c r="K27" i="4"/>
  <c r="K27" i="52" s="1"/>
  <c r="O27" i="4"/>
  <c r="D28" i="4"/>
  <c r="D28" i="52" s="1"/>
  <c r="I29" i="4"/>
  <c r="I29" i="52" s="1"/>
  <c r="K29" i="4"/>
  <c r="K29" i="52" s="1"/>
  <c r="O29" i="4"/>
  <c r="D30" i="4"/>
  <c r="D30" i="52" s="1"/>
  <c r="I31" i="4"/>
  <c r="I31" i="52" s="1"/>
  <c r="K31" i="4"/>
  <c r="K31" i="52" s="1"/>
  <c r="O31" i="4"/>
  <c r="D32" i="4"/>
  <c r="D32" i="52" s="1"/>
  <c r="I33" i="4"/>
  <c r="I33" i="52" s="1"/>
  <c r="K33" i="4"/>
  <c r="K33" i="52" s="1"/>
  <c r="O33" i="4"/>
  <c r="I35" i="4"/>
  <c r="I35" i="52" s="1"/>
  <c r="I39" i="4"/>
  <c r="I39" i="52" s="1"/>
  <c r="I43" i="4"/>
  <c r="I43" i="52" s="1"/>
  <c r="O48" i="31"/>
  <c r="D13" i="58"/>
  <c r="D13" i="57" s="1"/>
  <c r="G10" i="58"/>
  <c r="G10" i="67" s="1"/>
  <c r="D32" i="58"/>
  <c r="D32" i="57" s="1"/>
  <c r="J34" i="58"/>
  <c r="J34" i="67" s="1"/>
  <c r="K37" i="58"/>
  <c r="K37" i="57" s="1"/>
  <c r="E48" i="41"/>
  <c r="K48" i="34"/>
  <c r="G48" i="40"/>
  <c r="I48" i="40"/>
  <c r="H15" i="58"/>
  <c r="D39" i="58"/>
  <c r="D39" i="67" s="1"/>
  <c r="E28" i="58"/>
  <c r="E28" i="67" s="1"/>
  <c r="I32" i="58"/>
  <c r="I32" i="67" s="1"/>
  <c r="G42" i="58"/>
  <c r="G42" i="67" s="1"/>
  <c r="K44" i="58"/>
  <c r="K44" i="67" s="1"/>
  <c r="L48" i="33"/>
  <c r="O48" i="34"/>
  <c r="C10" i="58"/>
  <c r="C10" i="57" s="1"/>
  <c r="K13" i="58"/>
  <c r="K13" i="57" s="1"/>
  <c r="K29" i="58"/>
  <c r="K29" i="57" s="1"/>
  <c r="C43" i="58"/>
  <c r="C43" i="67" s="1"/>
  <c r="D13" i="4"/>
  <c r="D13" i="52" s="1"/>
  <c r="I14" i="4"/>
  <c r="I14" i="52" s="1"/>
  <c r="K14" i="4"/>
  <c r="K14" i="52" s="1"/>
  <c r="O14" i="4"/>
  <c r="D15" i="4"/>
  <c r="D15" i="52" s="1"/>
  <c r="I16" i="4"/>
  <c r="K16" i="4"/>
  <c r="K16" i="52" s="1"/>
  <c r="O16" i="4"/>
  <c r="D17" i="4"/>
  <c r="D17" i="52" s="1"/>
  <c r="I18" i="4"/>
  <c r="K18" i="4"/>
  <c r="K18" i="52" s="1"/>
  <c r="O18" i="4"/>
  <c r="D19" i="4"/>
  <c r="D19" i="52" s="1"/>
  <c r="I20" i="4"/>
  <c r="I20" i="52" s="1"/>
  <c r="K20" i="4"/>
  <c r="K20" i="52" s="1"/>
  <c r="O20" i="4"/>
  <c r="I22" i="4"/>
  <c r="I22" i="52" s="1"/>
  <c r="K22" i="4"/>
  <c r="K22" i="52" s="1"/>
  <c r="O22" i="4"/>
  <c r="D23" i="4"/>
  <c r="D23" i="52" s="1"/>
  <c r="I24" i="4"/>
  <c r="K24" i="4"/>
  <c r="K24" i="52" s="1"/>
  <c r="O24" i="4"/>
  <c r="D25" i="4"/>
  <c r="D25" i="52" s="1"/>
  <c r="I26" i="4"/>
  <c r="I26" i="52" s="1"/>
  <c r="K26" i="4"/>
  <c r="K26" i="52" s="1"/>
  <c r="O26" i="4"/>
  <c r="D27" i="4"/>
  <c r="D27" i="52" s="1"/>
  <c r="I28" i="4"/>
  <c r="I28" i="52" s="1"/>
  <c r="K28" i="4"/>
  <c r="K28" i="52" s="1"/>
  <c r="O28" i="4"/>
  <c r="D29" i="4"/>
  <c r="D29" i="52" s="1"/>
  <c r="I30" i="4"/>
  <c r="I30" i="52" s="1"/>
  <c r="K30" i="4"/>
  <c r="K30" i="52" s="1"/>
  <c r="O30" i="4"/>
  <c r="D31" i="4"/>
  <c r="D31" i="52" s="1"/>
  <c r="I32" i="4"/>
  <c r="K32" i="4"/>
  <c r="K32" i="52" s="1"/>
  <c r="O32" i="4"/>
  <c r="D33" i="4"/>
  <c r="D33" i="52" s="1"/>
  <c r="I34" i="4"/>
  <c r="K34" i="4"/>
  <c r="K34" i="52" s="1"/>
  <c r="O34" i="4"/>
  <c r="D35" i="4"/>
  <c r="D35" i="52" s="1"/>
  <c r="I36" i="4"/>
  <c r="I36" i="52" s="1"/>
  <c r="K36" i="4"/>
  <c r="K36" i="52" s="1"/>
  <c r="O36" i="4"/>
  <c r="D37" i="4"/>
  <c r="D37" i="52" s="1"/>
  <c r="I38" i="4"/>
  <c r="I38" i="52" s="1"/>
  <c r="K38" i="4"/>
  <c r="K38" i="52" s="1"/>
  <c r="O38" i="4"/>
  <c r="D39" i="4"/>
  <c r="D39" i="21" s="1"/>
  <c r="I40" i="4"/>
  <c r="K40" i="4"/>
  <c r="K40" i="52" s="1"/>
  <c r="O40" i="4"/>
  <c r="D41" i="4"/>
  <c r="D41" i="52" s="1"/>
  <c r="I42" i="4"/>
  <c r="I42" i="52" s="1"/>
  <c r="K42" i="4"/>
  <c r="K42" i="52" s="1"/>
  <c r="O42" i="4"/>
  <c r="D43" i="4"/>
  <c r="D43" i="52" s="1"/>
  <c r="I44" i="4"/>
  <c r="I44" i="52" s="1"/>
  <c r="K44" i="4"/>
  <c r="K44" i="52" s="1"/>
  <c r="O44" i="4"/>
  <c r="D45" i="4"/>
  <c r="D45" i="52" s="1"/>
  <c r="I46" i="4"/>
  <c r="I46" i="21" s="1"/>
  <c r="K46" i="4"/>
  <c r="K46" i="21" s="1"/>
  <c r="O46" i="4"/>
  <c r="O46" i="21" s="1"/>
  <c r="G32" i="4"/>
  <c r="G32" i="52" s="1"/>
  <c r="G28" i="4"/>
  <c r="G28" i="52" s="1"/>
  <c r="G14" i="4"/>
  <c r="G14" i="52" s="1"/>
  <c r="N35" i="58"/>
  <c r="N35" i="67" s="1"/>
  <c r="J25" i="4"/>
  <c r="J25" i="52" s="1"/>
  <c r="I16" i="58"/>
  <c r="I16" i="67" s="1"/>
  <c r="M25" i="58"/>
  <c r="M25" i="57" s="1"/>
  <c r="G26" i="58"/>
  <c r="G26" i="67" s="1"/>
  <c r="C46" i="58"/>
  <c r="C46" i="67" s="1"/>
  <c r="E46" i="58"/>
  <c r="E46" i="57" s="1"/>
  <c r="I46" i="58"/>
  <c r="I46" i="67" s="1"/>
  <c r="D21" i="58"/>
  <c r="D21" i="57" s="1"/>
  <c r="H31" i="58"/>
  <c r="H31" i="67" s="1"/>
  <c r="D37" i="58"/>
  <c r="D37" i="67" s="1"/>
  <c r="J9" i="4"/>
  <c r="J9" i="52" s="1"/>
  <c r="L9" i="4"/>
  <c r="L9" i="52" s="1"/>
  <c r="H11" i="4"/>
  <c r="H11" i="52" s="1"/>
  <c r="J11" i="4"/>
  <c r="J11" i="52" s="1"/>
  <c r="L11" i="4"/>
  <c r="L11" i="52" s="1"/>
  <c r="C12" i="4"/>
  <c r="C12" i="52" s="1"/>
  <c r="H13" i="4"/>
  <c r="H13" i="52" s="1"/>
  <c r="J13" i="4"/>
  <c r="J13" i="52" s="1"/>
  <c r="L13" i="4"/>
  <c r="H15" i="4"/>
  <c r="H15" i="52" s="1"/>
  <c r="J15" i="4"/>
  <c r="J15" i="52" s="1"/>
  <c r="L15" i="4"/>
  <c r="L15" i="52" s="1"/>
  <c r="C16" i="4"/>
  <c r="C16" i="52" s="1"/>
  <c r="H17" i="4"/>
  <c r="H17" i="52" s="1"/>
  <c r="J17" i="4"/>
  <c r="J17" i="52" s="1"/>
  <c r="L17" i="4"/>
  <c r="L17" i="52" s="1"/>
  <c r="C18" i="4"/>
  <c r="C18" i="52" s="1"/>
  <c r="H19" i="4"/>
  <c r="H19" i="52" s="1"/>
  <c r="J19" i="4"/>
  <c r="J19" i="52" s="1"/>
  <c r="L19" i="4"/>
  <c r="L19" i="52" s="1"/>
  <c r="C20" i="4"/>
  <c r="C20" i="52" s="1"/>
  <c r="H21" i="4"/>
  <c r="H21" i="52" s="1"/>
  <c r="J21" i="4"/>
  <c r="J21" i="52" s="1"/>
  <c r="L21" i="4"/>
  <c r="L21" i="52" s="1"/>
  <c r="C22" i="4"/>
  <c r="C22" i="52" s="1"/>
  <c r="H23" i="4"/>
  <c r="J23" i="4"/>
  <c r="J23" i="52" s="1"/>
  <c r="L23" i="4"/>
  <c r="L23" i="52" s="1"/>
  <c r="C24" i="4"/>
  <c r="C24" i="52" s="1"/>
  <c r="H25" i="4"/>
  <c r="H25" i="52" s="1"/>
  <c r="L25" i="4"/>
  <c r="L25" i="52" s="1"/>
  <c r="C26" i="4"/>
  <c r="C26" i="52" s="1"/>
  <c r="H27" i="4"/>
  <c r="H27" i="52" s="1"/>
  <c r="J27" i="4"/>
  <c r="J27" i="52" s="1"/>
  <c r="L27" i="4"/>
  <c r="L27" i="52" s="1"/>
  <c r="H29" i="4"/>
  <c r="J29" i="4"/>
  <c r="J29" i="52" s="1"/>
  <c r="L29" i="4"/>
  <c r="L29" i="52" s="1"/>
  <c r="C30" i="4"/>
  <c r="C30" i="52" s="1"/>
  <c r="H31" i="4"/>
  <c r="H31" i="52" s="1"/>
  <c r="J31" i="4"/>
  <c r="J31" i="52" s="1"/>
  <c r="L31" i="4"/>
  <c r="L31" i="52" s="1"/>
  <c r="H33" i="4"/>
  <c r="H33" i="52" s="1"/>
  <c r="J33" i="4"/>
  <c r="J33" i="52" s="1"/>
  <c r="L33" i="4"/>
  <c r="L33" i="52" s="1"/>
  <c r="C34" i="4"/>
  <c r="C34" i="52" s="1"/>
  <c r="H35" i="4"/>
  <c r="H35" i="52" s="1"/>
  <c r="J35" i="4"/>
  <c r="J35" i="52" s="1"/>
  <c r="L35" i="4"/>
  <c r="L35" i="52" s="1"/>
  <c r="H37" i="4"/>
  <c r="J37" i="4"/>
  <c r="J37" i="52" s="1"/>
  <c r="L37" i="4"/>
  <c r="L37" i="52" s="1"/>
  <c r="C38" i="4"/>
  <c r="C38" i="52" s="1"/>
  <c r="H39" i="4"/>
  <c r="H39" i="52" s="1"/>
  <c r="J39" i="4"/>
  <c r="J39" i="52" s="1"/>
  <c r="L39" i="4"/>
  <c r="L39" i="52" s="1"/>
  <c r="H41" i="4"/>
  <c r="H41" i="52" s="1"/>
  <c r="J41" i="4"/>
  <c r="J41" i="52" s="1"/>
  <c r="L41" i="4"/>
  <c r="L41" i="52" s="1"/>
  <c r="H43" i="4"/>
  <c r="H43" i="52" s="1"/>
  <c r="J43" i="4"/>
  <c r="J43" i="52" s="1"/>
  <c r="L43" i="4"/>
  <c r="L43" i="52" s="1"/>
  <c r="H45" i="4"/>
  <c r="H45" i="52" s="1"/>
  <c r="J45" i="4"/>
  <c r="J45" i="52" s="1"/>
  <c r="L45" i="4"/>
  <c r="L45" i="52" s="1"/>
  <c r="D48" i="60"/>
  <c r="D48" i="58" s="1"/>
  <c r="I10" i="58"/>
  <c r="I10" i="67" s="1"/>
  <c r="M10" i="58"/>
  <c r="M10" i="67" s="1"/>
  <c r="C17" i="58"/>
  <c r="C17" i="57" s="1"/>
  <c r="K17" i="58"/>
  <c r="K17" i="57" s="1"/>
  <c r="F18" i="58"/>
  <c r="F18" i="67" s="1"/>
  <c r="J18" i="58"/>
  <c r="J18" i="67" s="1"/>
  <c r="N19" i="58"/>
  <c r="N19" i="67" s="1"/>
  <c r="D24" i="58"/>
  <c r="D24" i="67" s="1"/>
  <c r="K25" i="58"/>
  <c r="K25" i="67" s="1"/>
  <c r="C33" i="58"/>
  <c r="K33" i="58"/>
  <c r="K33" i="67" s="1"/>
  <c r="G37" i="58"/>
  <c r="G37" i="67" s="1"/>
  <c r="D40" i="58"/>
  <c r="D40" i="67" s="1"/>
  <c r="K41" i="58"/>
  <c r="K41" i="57" s="1"/>
  <c r="M44" i="58"/>
  <c r="M44" i="57" s="1"/>
  <c r="E47" i="58"/>
  <c r="E47" i="57" s="1"/>
  <c r="D10" i="51"/>
  <c r="F26" i="58"/>
  <c r="F26" i="67" s="1"/>
  <c r="J26" i="58"/>
  <c r="J26" i="67" s="1"/>
  <c r="N27" i="58"/>
  <c r="F42" i="58"/>
  <c r="F42" i="57" s="1"/>
  <c r="J42" i="58"/>
  <c r="C30" i="75"/>
  <c r="C9" i="75"/>
  <c r="N48" i="31"/>
  <c r="C9" i="58"/>
  <c r="C9" i="67" s="1"/>
  <c r="M17" i="58"/>
  <c r="M17" i="57" s="1"/>
  <c r="M33" i="58"/>
  <c r="M33" i="57" s="1"/>
  <c r="M41" i="58"/>
  <c r="M41" i="57" s="1"/>
  <c r="N46" i="58"/>
  <c r="N46" i="67" s="1"/>
  <c r="H10" i="51"/>
  <c r="J9" i="58"/>
  <c r="J9" i="57" s="1"/>
  <c r="N11" i="58"/>
  <c r="N11" i="67" s="1"/>
  <c r="D16" i="58"/>
  <c r="D16" i="67" s="1"/>
  <c r="F48" i="60"/>
  <c r="F48" i="58" s="1"/>
  <c r="F48" i="67" s="1"/>
  <c r="H48" i="60"/>
  <c r="H48" i="58" s="1"/>
  <c r="H48" i="67" s="1"/>
  <c r="N48" i="60"/>
  <c r="N48" i="58" s="1"/>
  <c r="N48" i="67" s="1"/>
  <c r="G9" i="58"/>
  <c r="G9" i="67" s="1"/>
  <c r="K9" i="58"/>
  <c r="K9" i="57" s="1"/>
  <c r="M11" i="58"/>
  <c r="M11" i="67" s="1"/>
  <c r="E16" i="58"/>
  <c r="E16" i="67" s="1"/>
  <c r="G18" i="58"/>
  <c r="G18" i="57" s="1"/>
  <c r="M21" i="58"/>
  <c r="M21" i="57" s="1"/>
  <c r="D23" i="58"/>
  <c r="D23" i="67" s="1"/>
  <c r="H23" i="58"/>
  <c r="H23" i="57" s="1"/>
  <c r="I24" i="58"/>
  <c r="I24" i="67" s="1"/>
  <c r="D29" i="58"/>
  <c r="D29" i="67" s="1"/>
  <c r="M29" i="58"/>
  <c r="M29" i="57" s="1"/>
  <c r="E30" i="58"/>
  <c r="E30" i="67" s="1"/>
  <c r="G34" i="58"/>
  <c r="C36" i="58"/>
  <c r="C36" i="67" s="1"/>
  <c r="M37" i="58"/>
  <c r="M37" i="57" s="1"/>
  <c r="C38" i="58"/>
  <c r="C38" i="57" s="1"/>
  <c r="H39" i="58"/>
  <c r="C40" i="58"/>
  <c r="C40" i="57" s="1"/>
  <c r="I40" i="58"/>
  <c r="I40" i="67" s="1"/>
  <c r="C42" i="58"/>
  <c r="C42" i="67" s="1"/>
  <c r="N42" i="58"/>
  <c r="N42" i="67" s="1"/>
  <c r="E44" i="58"/>
  <c r="E44" i="67" s="1"/>
  <c r="G46" i="58"/>
  <c r="G46" i="57" s="1"/>
  <c r="K46" i="58"/>
  <c r="K46" i="67" s="1"/>
  <c r="C39" i="4"/>
  <c r="C39" i="52" s="1"/>
  <c r="C9" i="4"/>
  <c r="C9" i="52" s="1"/>
  <c r="N24" i="4"/>
  <c r="N24" i="52" s="1"/>
  <c r="N40" i="4"/>
  <c r="N40" i="52" s="1"/>
  <c r="F10" i="58"/>
  <c r="F10" i="67" s="1"/>
  <c r="I48" i="64"/>
  <c r="I48" i="75" s="1"/>
  <c r="E47" i="67"/>
  <c r="K21" i="67"/>
  <c r="M46" i="67"/>
  <c r="L13" i="67"/>
  <c r="J48" i="50"/>
  <c r="G46" i="39"/>
  <c r="M48" i="33"/>
  <c r="N48" i="34"/>
  <c r="H48" i="40"/>
  <c r="J48" i="40"/>
  <c r="E48" i="60"/>
  <c r="G48" i="60"/>
  <c r="G48" i="58" s="1"/>
  <c r="I48" i="60"/>
  <c r="I48" i="58" s="1"/>
  <c r="I48" i="57" s="1"/>
  <c r="K48" i="60"/>
  <c r="K48" i="58" s="1"/>
  <c r="K48" i="67" s="1"/>
  <c r="M48" i="60"/>
  <c r="K11" i="58"/>
  <c r="K11" i="57" s="1"/>
  <c r="E12" i="58"/>
  <c r="E12" i="67" s="1"/>
  <c r="G14" i="58"/>
  <c r="G14" i="67" s="1"/>
  <c r="M14" i="58"/>
  <c r="M14" i="67" s="1"/>
  <c r="K15" i="58"/>
  <c r="K15" i="57" s="1"/>
  <c r="M15" i="58"/>
  <c r="M15" i="67" s="1"/>
  <c r="K19" i="58"/>
  <c r="K19" i="57" s="1"/>
  <c r="M19" i="58"/>
  <c r="C20" i="58"/>
  <c r="C20" i="67" s="1"/>
  <c r="E20" i="58"/>
  <c r="E20" i="67" s="1"/>
  <c r="I20" i="58"/>
  <c r="G21" i="58"/>
  <c r="G21" i="67" s="1"/>
  <c r="C22" i="58"/>
  <c r="C22" i="67" s="1"/>
  <c r="E22" i="58"/>
  <c r="E22" i="67" s="1"/>
  <c r="G22" i="58"/>
  <c r="G22" i="67" s="1"/>
  <c r="C23" i="58"/>
  <c r="C23" i="67" s="1"/>
  <c r="K23" i="58"/>
  <c r="K23" i="57" s="1"/>
  <c r="M23" i="58"/>
  <c r="C24" i="58"/>
  <c r="C24" i="67" s="1"/>
  <c r="C26" i="58"/>
  <c r="K27" i="58"/>
  <c r="K27" i="57" s="1"/>
  <c r="M27" i="58"/>
  <c r="I28" i="58"/>
  <c r="G30" i="58"/>
  <c r="G30" i="67" s="1"/>
  <c r="E31" i="58"/>
  <c r="E31" i="67" s="1"/>
  <c r="K31" i="58"/>
  <c r="K31" i="67" s="1"/>
  <c r="M31" i="58"/>
  <c r="K35" i="58"/>
  <c r="K35" i="67" s="1"/>
  <c r="M35" i="58"/>
  <c r="E36" i="58"/>
  <c r="I36" i="58"/>
  <c r="E38" i="58"/>
  <c r="E38" i="67" s="1"/>
  <c r="G38" i="58"/>
  <c r="G38" i="67" s="1"/>
  <c r="C39" i="58"/>
  <c r="C39" i="67" s="1"/>
  <c r="K39" i="58"/>
  <c r="K39" i="57" s="1"/>
  <c r="M39" i="58"/>
  <c r="K43" i="58"/>
  <c r="K43" i="57" s="1"/>
  <c r="M43" i="58"/>
  <c r="C44" i="58"/>
  <c r="C44" i="67" s="1"/>
  <c r="G44" i="58"/>
  <c r="I44" i="58"/>
  <c r="C45" i="58"/>
  <c r="C45" i="67" s="1"/>
  <c r="E45" i="58"/>
  <c r="E45" i="67" s="1"/>
  <c r="G45" i="58"/>
  <c r="G45" i="67" s="1"/>
  <c r="K45" i="58"/>
  <c r="K45" i="67" s="1"/>
  <c r="M45" i="58"/>
  <c r="K47" i="58"/>
  <c r="K47" i="57" s="1"/>
  <c r="M47" i="58"/>
  <c r="M9" i="58"/>
  <c r="M9" i="67" s="1"/>
  <c r="E10" i="58"/>
  <c r="E10" i="67" s="1"/>
  <c r="K10" i="58"/>
  <c r="K10" i="67" s="1"/>
  <c r="G11" i="58"/>
  <c r="G11" i="67" s="1"/>
  <c r="C12" i="58"/>
  <c r="C12" i="67" s="1"/>
  <c r="G12" i="58"/>
  <c r="G12" i="67" s="1"/>
  <c r="I12" i="58"/>
  <c r="K12" i="58"/>
  <c r="K12" i="67" s="1"/>
  <c r="M12" i="58"/>
  <c r="G13" i="58"/>
  <c r="G13" i="67" s="1"/>
  <c r="M13" i="58"/>
  <c r="M13" i="67" s="1"/>
  <c r="C14" i="58"/>
  <c r="C14" i="67" s="1"/>
  <c r="E14" i="58"/>
  <c r="E14" i="57" s="1"/>
  <c r="I14" i="58"/>
  <c r="I14" i="67" s="1"/>
  <c r="K14" i="58"/>
  <c r="K14" i="57" s="1"/>
  <c r="C15" i="58"/>
  <c r="C15" i="67" s="1"/>
  <c r="C16" i="58"/>
  <c r="C16" i="57" s="1"/>
  <c r="G16" i="58"/>
  <c r="G16" i="67" s="1"/>
  <c r="K16" i="58"/>
  <c r="K16" i="67" s="1"/>
  <c r="M16" i="58"/>
  <c r="C18" i="58"/>
  <c r="C18" i="57" s="1"/>
  <c r="E18" i="58"/>
  <c r="E18" i="67" s="1"/>
  <c r="I18" i="58"/>
  <c r="I18" i="67" s="1"/>
  <c r="K18" i="58"/>
  <c r="K18" i="67" s="1"/>
  <c r="M18" i="58"/>
  <c r="G19" i="58"/>
  <c r="G19" i="67" s="1"/>
  <c r="G20" i="58"/>
  <c r="G20" i="57" s="1"/>
  <c r="K20" i="58"/>
  <c r="K20" i="67" s="1"/>
  <c r="M20" i="58"/>
  <c r="I22" i="58"/>
  <c r="I22" i="67" s="1"/>
  <c r="K22" i="58"/>
  <c r="K22" i="57" s="1"/>
  <c r="M22" i="58"/>
  <c r="G23" i="58"/>
  <c r="G23" i="67" s="1"/>
  <c r="E24" i="58"/>
  <c r="G24" i="58"/>
  <c r="G24" i="57" s="1"/>
  <c r="K24" i="58"/>
  <c r="M24" i="58"/>
  <c r="E26" i="58"/>
  <c r="E26" i="67" s="1"/>
  <c r="I26" i="58"/>
  <c r="I26" i="67" s="1"/>
  <c r="K26" i="58"/>
  <c r="K26" i="67" s="1"/>
  <c r="M26" i="58"/>
  <c r="C27" i="58"/>
  <c r="C27" i="67" s="1"/>
  <c r="C28" i="58"/>
  <c r="C28" i="67" s="1"/>
  <c r="G28" i="58"/>
  <c r="G28" i="67" s="1"/>
  <c r="K28" i="58"/>
  <c r="K28" i="57" s="1"/>
  <c r="M28" i="58"/>
  <c r="C29" i="58"/>
  <c r="C29" i="67" s="1"/>
  <c r="C30" i="58"/>
  <c r="C30" i="67" s="1"/>
  <c r="I30" i="58"/>
  <c r="I30" i="67" s="1"/>
  <c r="K30" i="58"/>
  <c r="K30" i="67" s="1"/>
  <c r="M30" i="58"/>
  <c r="C32" i="58"/>
  <c r="C32" i="67" s="1"/>
  <c r="E32" i="58"/>
  <c r="E32" i="57" s="1"/>
  <c r="G32" i="58"/>
  <c r="G32" i="67" s="1"/>
  <c r="K32" i="58"/>
  <c r="K32" i="67" s="1"/>
  <c r="M32" i="58"/>
  <c r="H11" i="58"/>
  <c r="H11" i="57" s="1"/>
  <c r="L11" i="58"/>
  <c r="L11" i="67" s="1"/>
  <c r="F14" i="58"/>
  <c r="F14" i="67" s="1"/>
  <c r="J14" i="58"/>
  <c r="J14" i="67" s="1"/>
  <c r="D15" i="58"/>
  <c r="D15" i="67" s="1"/>
  <c r="N15" i="58"/>
  <c r="N15" i="67" s="1"/>
  <c r="H19" i="58"/>
  <c r="H19" i="57" s="1"/>
  <c r="L21" i="58"/>
  <c r="L21" i="67" s="1"/>
  <c r="F22" i="58"/>
  <c r="F22" i="67" s="1"/>
  <c r="J22" i="58"/>
  <c r="J22" i="67" s="1"/>
  <c r="N23" i="58"/>
  <c r="N23" i="67" s="1"/>
  <c r="H27" i="58"/>
  <c r="H27" i="67" s="1"/>
  <c r="L27" i="58"/>
  <c r="F30" i="58"/>
  <c r="F30" i="67" s="1"/>
  <c r="J30" i="58"/>
  <c r="J30" i="57" s="1"/>
  <c r="D31" i="58"/>
  <c r="D31" i="67" s="1"/>
  <c r="N31" i="58"/>
  <c r="N31" i="67" s="1"/>
  <c r="H35" i="58"/>
  <c r="H35" i="67" s="1"/>
  <c r="L37" i="58"/>
  <c r="L37" i="67" s="1"/>
  <c r="F38" i="58"/>
  <c r="F38" i="67" s="1"/>
  <c r="J38" i="58"/>
  <c r="J38" i="57" s="1"/>
  <c r="N39" i="58"/>
  <c r="N39" i="67" s="1"/>
  <c r="H43" i="58"/>
  <c r="H43" i="57" s="1"/>
  <c r="N44" i="58"/>
  <c r="N44" i="67" s="1"/>
  <c r="D45" i="58"/>
  <c r="D45" i="67" s="1"/>
  <c r="F46" i="58"/>
  <c r="F46" i="67" s="1"/>
  <c r="J46" i="58"/>
  <c r="J46" i="57" s="1"/>
  <c r="D47" i="58"/>
  <c r="D47" i="67" s="1"/>
  <c r="L47" i="58"/>
  <c r="O9" i="58"/>
  <c r="O9" i="67" s="1"/>
  <c r="O11" i="58"/>
  <c r="O11" i="67" s="1"/>
  <c r="O15" i="58"/>
  <c r="O15" i="67" s="1"/>
  <c r="O17" i="58"/>
  <c r="O17" i="67" s="1"/>
  <c r="O19" i="58"/>
  <c r="O19" i="67" s="1"/>
  <c r="O21" i="58"/>
  <c r="O21" i="67" s="1"/>
  <c r="O23" i="58"/>
  <c r="O23" i="67" s="1"/>
  <c r="O25" i="58"/>
  <c r="O25" i="67" s="1"/>
  <c r="O27" i="58"/>
  <c r="O27" i="67" s="1"/>
  <c r="O29" i="58"/>
  <c r="O29" i="67" s="1"/>
  <c r="O31" i="58"/>
  <c r="O31" i="67" s="1"/>
  <c r="O33" i="58"/>
  <c r="O33" i="67" s="1"/>
  <c r="O35" i="58"/>
  <c r="O35" i="67" s="1"/>
  <c r="O37" i="58"/>
  <c r="O37" i="67" s="1"/>
  <c r="O39" i="58"/>
  <c r="O39" i="67" s="1"/>
  <c r="O41" i="58"/>
  <c r="O41" i="67" s="1"/>
  <c r="O43" i="58"/>
  <c r="O43" i="67" s="1"/>
  <c r="O45" i="58"/>
  <c r="O45" i="67" s="1"/>
  <c r="O47" i="58"/>
  <c r="O47" i="67" s="1"/>
  <c r="G33" i="58"/>
  <c r="G33" i="67" s="1"/>
  <c r="C34" i="58"/>
  <c r="C34" i="67" s="1"/>
  <c r="E34" i="58"/>
  <c r="E34" i="67" s="1"/>
  <c r="I34" i="58"/>
  <c r="I34" i="67" s="1"/>
  <c r="K34" i="58"/>
  <c r="K34" i="67" s="1"/>
  <c r="M34" i="58"/>
  <c r="C35" i="58"/>
  <c r="C35" i="67" s="1"/>
  <c r="G36" i="58"/>
  <c r="G36" i="67" s="1"/>
  <c r="K36" i="58"/>
  <c r="K36" i="57" s="1"/>
  <c r="M36" i="58"/>
  <c r="I38" i="58"/>
  <c r="I38" i="67" s="1"/>
  <c r="K38" i="58"/>
  <c r="K38" i="67" s="1"/>
  <c r="M38" i="58"/>
  <c r="E40" i="58"/>
  <c r="E40" i="67" s="1"/>
  <c r="G40" i="58"/>
  <c r="G40" i="57" s="1"/>
  <c r="K40" i="58"/>
  <c r="K40" i="67" s="1"/>
  <c r="M40" i="58"/>
  <c r="C41" i="58"/>
  <c r="C41" i="67" s="1"/>
  <c r="G41" i="58"/>
  <c r="G41" i="67" s="1"/>
  <c r="E42" i="58"/>
  <c r="E42" i="67" s="1"/>
  <c r="I42" i="58"/>
  <c r="I42" i="67" s="1"/>
  <c r="K42" i="58"/>
  <c r="K42" i="67" s="1"/>
  <c r="M42" i="58"/>
  <c r="I48" i="29"/>
  <c r="J48" i="49"/>
  <c r="F48" i="53"/>
  <c r="F48" i="51" s="1"/>
  <c r="N48" i="53"/>
  <c r="N48" i="51" s="1"/>
  <c r="M48" i="58"/>
  <c r="O10" i="58"/>
  <c r="O10" i="67" s="1"/>
  <c r="O12" i="58"/>
  <c r="O12" i="67" s="1"/>
  <c r="O14" i="58"/>
  <c r="O14" i="67" s="1"/>
  <c r="O16" i="58"/>
  <c r="O16" i="67" s="1"/>
  <c r="O18" i="58"/>
  <c r="O18" i="67" s="1"/>
  <c r="O20" i="58"/>
  <c r="O20" i="67" s="1"/>
  <c r="O22" i="58"/>
  <c r="O22" i="67" s="1"/>
  <c r="O24" i="58"/>
  <c r="O24" i="67" s="1"/>
  <c r="O26" i="58"/>
  <c r="O26" i="67" s="1"/>
  <c r="O28" i="58"/>
  <c r="O28" i="67" s="1"/>
  <c r="O30" i="58"/>
  <c r="O30" i="67" s="1"/>
  <c r="O32" i="58"/>
  <c r="O32" i="67" s="1"/>
  <c r="O34" i="58"/>
  <c r="O34" i="67" s="1"/>
  <c r="O36" i="58"/>
  <c r="O36" i="67" s="1"/>
  <c r="O38" i="58"/>
  <c r="O38" i="67" s="1"/>
  <c r="O40" i="58"/>
  <c r="O40" i="67" s="1"/>
  <c r="O42" i="58"/>
  <c r="O42" i="67" s="1"/>
  <c r="O44" i="58"/>
  <c r="O44" i="67" s="1"/>
  <c r="O46" i="58"/>
  <c r="O46" i="67" s="1"/>
  <c r="O9" i="51"/>
  <c r="O11" i="51"/>
  <c r="O13" i="51"/>
  <c r="O15" i="51"/>
  <c r="N16" i="4"/>
  <c r="N16" i="52" s="1"/>
  <c r="C21" i="4"/>
  <c r="C21" i="52" s="1"/>
  <c r="C25" i="4"/>
  <c r="C25" i="52" s="1"/>
  <c r="N32" i="4"/>
  <c r="N32" i="52" s="1"/>
  <c r="D12" i="39"/>
  <c r="O48" i="59"/>
  <c r="O13" i="58"/>
  <c r="O48" i="60"/>
  <c r="J10" i="4"/>
  <c r="J10" i="52" s="1"/>
  <c r="L10" i="4"/>
  <c r="N10" i="4"/>
  <c r="N10" i="52" s="1"/>
  <c r="J12" i="4"/>
  <c r="J12" i="52" s="1"/>
  <c r="L12" i="4"/>
  <c r="N12" i="4"/>
  <c r="N12" i="52" s="1"/>
  <c r="C13" i="4"/>
  <c r="C13" i="52" s="1"/>
  <c r="J14" i="4"/>
  <c r="J14" i="52" s="1"/>
  <c r="L14" i="4"/>
  <c r="L14" i="52" s="1"/>
  <c r="N14" i="4"/>
  <c r="N14" i="52" s="1"/>
  <c r="C15" i="4"/>
  <c r="C15" i="52" s="1"/>
  <c r="J16" i="4"/>
  <c r="J16" i="52" s="1"/>
  <c r="L16" i="4"/>
  <c r="L16" i="52" s="1"/>
  <c r="J18" i="4"/>
  <c r="J18" i="52" s="1"/>
  <c r="L18" i="4"/>
  <c r="N18" i="4"/>
  <c r="N18" i="52" s="1"/>
  <c r="J20" i="4"/>
  <c r="J20" i="52" s="1"/>
  <c r="L20" i="4"/>
  <c r="L20" i="52" s="1"/>
  <c r="N20" i="4"/>
  <c r="N20" i="52" s="1"/>
  <c r="J22" i="4"/>
  <c r="J22" i="52" s="1"/>
  <c r="L22" i="4"/>
  <c r="L22" i="52" s="1"/>
  <c r="N22" i="4"/>
  <c r="N22" i="52" s="1"/>
  <c r="J24" i="4"/>
  <c r="J24" i="52" s="1"/>
  <c r="L24" i="4"/>
  <c r="L24" i="52" s="1"/>
  <c r="J26" i="4"/>
  <c r="J26" i="52" s="1"/>
  <c r="L26" i="4"/>
  <c r="N26" i="4"/>
  <c r="N26" i="52" s="1"/>
  <c r="C27" i="4"/>
  <c r="C27" i="52" s="1"/>
  <c r="J28" i="4"/>
  <c r="J28" i="52" s="1"/>
  <c r="L28" i="4"/>
  <c r="N28" i="4"/>
  <c r="N28" i="52" s="1"/>
  <c r="J30" i="4"/>
  <c r="J30" i="52" s="1"/>
  <c r="L30" i="4"/>
  <c r="L30" i="52" s="1"/>
  <c r="N30" i="4"/>
  <c r="N30" i="52" s="1"/>
  <c r="C31" i="4"/>
  <c r="C31" i="52" s="1"/>
  <c r="J32" i="4"/>
  <c r="J32" i="52" s="1"/>
  <c r="L32" i="4"/>
  <c r="L32" i="52" s="1"/>
  <c r="J34" i="4"/>
  <c r="J34" i="52" s="1"/>
  <c r="L34" i="4"/>
  <c r="N34" i="4"/>
  <c r="N34" i="52" s="1"/>
  <c r="C35" i="4"/>
  <c r="C35" i="52" s="1"/>
  <c r="J36" i="4"/>
  <c r="J36" i="52" s="1"/>
  <c r="L36" i="4"/>
  <c r="L36" i="52" s="1"/>
  <c r="N36" i="4"/>
  <c r="N36" i="52" s="1"/>
  <c r="J38" i="4"/>
  <c r="J38" i="52" s="1"/>
  <c r="L38" i="4"/>
  <c r="L38" i="52" s="1"/>
  <c r="N38" i="4"/>
  <c r="N38" i="52" s="1"/>
  <c r="J40" i="4"/>
  <c r="J40" i="52" s="1"/>
  <c r="L40" i="4"/>
  <c r="L40" i="52" s="1"/>
  <c r="J42" i="4"/>
  <c r="J42" i="52" s="1"/>
  <c r="L42" i="4"/>
  <c r="L42" i="52" s="1"/>
  <c r="N42" i="4"/>
  <c r="N42" i="52" s="1"/>
  <c r="J44" i="4"/>
  <c r="J44" i="52" s="1"/>
  <c r="L44" i="4"/>
  <c r="N44" i="4"/>
  <c r="N44" i="52" s="1"/>
  <c r="C45" i="4"/>
  <c r="C45" i="52" s="1"/>
  <c r="J46" i="4"/>
  <c r="J46" i="21" s="1"/>
  <c r="L46" i="4"/>
  <c r="L46" i="21" s="1"/>
  <c r="N46" i="4"/>
  <c r="N46" i="21" s="1"/>
  <c r="F10" i="4"/>
  <c r="F10" i="52" s="1"/>
  <c r="D48" i="66"/>
  <c r="H9" i="58"/>
  <c r="H9" i="67" s="1"/>
  <c r="L9" i="58"/>
  <c r="N9" i="58"/>
  <c r="N9" i="67" s="1"/>
  <c r="J11" i="58"/>
  <c r="J11" i="67" s="1"/>
  <c r="F12" i="58"/>
  <c r="F12" i="57" s="1"/>
  <c r="H13" i="58"/>
  <c r="H13" i="67" s="1"/>
  <c r="N13" i="58"/>
  <c r="N13" i="67" s="1"/>
  <c r="L15" i="58"/>
  <c r="L15" i="67" s="1"/>
  <c r="F16" i="58"/>
  <c r="F16" i="57" s="1"/>
  <c r="J16" i="58"/>
  <c r="J16" i="67" s="1"/>
  <c r="H17" i="58"/>
  <c r="H17" i="67" s="1"/>
  <c r="L17" i="58"/>
  <c r="N17" i="58"/>
  <c r="N17" i="67" s="1"/>
  <c r="F20" i="58"/>
  <c r="F20" i="67" s="1"/>
  <c r="J20" i="58"/>
  <c r="J20" i="67" s="1"/>
  <c r="H21" i="58"/>
  <c r="H21" i="67" s="1"/>
  <c r="N21" i="58"/>
  <c r="N21" i="67" s="1"/>
  <c r="L23" i="58"/>
  <c r="L23" i="67" s="1"/>
  <c r="F24" i="58"/>
  <c r="F24" i="57" s="1"/>
  <c r="J24" i="58"/>
  <c r="J24" i="67" s="1"/>
  <c r="H25" i="58"/>
  <c r="H25" i="67" s="1"/>
  <c r="L25" i="58"/>
  <c r="N25" i="58"/>
  <c r="N25" i="67" s="1"/>
  <c r="F28" i="58"/>
  <c r="F28" i="67" s="1"/>
  <c r="J28" i="58"/>
  <c r="J28" i="67" s="1"/>
  <c r="H29" i="58"/>
  <c r="H29" i="67" s="1"/>
  <c r="N29" i="58"/>
  <c r="N29" i="67" s="1"/>
  <c r="L31" i="58"/>
  <c r="L31" i="67" s="1"/>
  <c r="F32" i="58"/>
  <c r="F32" i="67" s="1"/>
  <c r="J32" i="58"/>
  <c r="J32" i="67" s="1"/>
  <c r="H33" i="58"/>
  <c r="H33" i="67" s="1"/>
  <c r="L33" i="58"/>
  <c r="N33" i="58"/>
  <c r="N33" i="67" s="1"/>
  <c r="F36" i="58"/>
  <c r="F36" i="67" s="1"/>
  <c r="J36" i="58"/>
  <c r="J36" i="67" s="1"/>
  <c r="H37" i="58"/>
  <c r="H37" i="67" s="1"/>
  <c r="N37" i="58"/>
  <c r="N37" i="67" s="1"/>
  <c r="L39" i="58"/>
  <c r="L39" i="67" s="1"/>
  <c r="F40" i="58"/>
  <c r="F40" i="67" s="1"/>
  <c r="J40" i="58"/>
  <c r="J40" i="67" s="1"/>
  <c r="H41" i="58"/>
  <c r="H41" i="67" s="1"/>
  <c r="L41" i="58"/>
  <c r="N41" i="58"/>
  <c r="N41" i="67" s="1"/>
  <c r="N43" i="58"/>
  <c r="N43" i="67" s="1"/>
  <c r="F44" i="58"/>
  <c r="F44" i="67" s="1"/>
  <c r="J44" i="58"/>
  <c r="J44" i="67" s="1"/>
  <c r="H45" i="58"/>
  <c r="H45" i="67" s="1"/>
  <c r="L45" i="58"/>
  <c r="L45" i="67" s="1"/>
  <c r="N45" i="58"/>
  <c r="N45" i="67" s="1"/>
  <c r="N47" i="58"/>
  <c r="N47" i="67" s="1"/>
  <c r="E13" i="64"/>
  <c r="E13" i="75" s="1"/>
  <c r="C13" i="64"/>
  <c r="C13" i="75" s="1"/>
  <c r="C48" i="64"/>
  <c r="C48" i="75" s="1"/>
  <c r="N10" i="58"/>
  <c r="N10" i="67" s="1"/>
  <c r="N12" i="58"/>
  <c r="N12" i="67" s="1"/>
  <c r="N14" i="58"/>
  <c r="N14" i="67" s="1"/>
  <c r="N16" i="58"/>
  <c r="N18" i="58"/>
  <c r="N18" i="67" s="1"/>
  <c r="N20" i="58"/>
  <c r="N22" i="58"/>
  <c r="N22" i="67" s="1"/>
  <c r="N24" i="58"/>
  <c r="N26" i="58"/>
  <c r="N26" i="67" s="1"/>
  <c r="N28" i="58"/>
  <c r="N30" i="58"/>
  <c r="N30" i="67" s="1"/>
  <c r="N32" i="58"/>
  <c r="N34" i="58"/>
  <c r="N34" i="67" s="1"/>
  <c r="N36" i="58"/>
  <c r="N38" i="58"/>
  <c r="N38" i="67" s="1"/>
  <c r="N40" i="58"/>
  <c r="O48" i="28"/>
  <c r="D17" i="47"/>
  <c r="D17" i="48" s="1"/>
  <c r="F48" i="40"/>
  <c r="G48" i="49"/>
  <c r="M48" i="49"/>
  <c r="J48" i="32"/>
  <c r="L48" i="32"/>
  <c r="L19" i="57"/>
  <c r="L35" i="57"/>
  <c r="O17" i="51"/>
  <c r="O19" i="51"/>
  <c r="O21" i="51"/>
  <c r="O23" i="51"/>
  <c r="O25" i="51"/>
  <c r="O27" i="51"/>
  <c r="O29" i="51"/>
  <c r="O31" i="51"/>
  <c r="O33" i="51"/>
  <c r="O35" i="51"/>
  <c r="O37" i="51"/>
  <c r="O39" i="51"/>
  <c r="O41" i="51"/>
  <c r="O43" i="51"/>
  <c r="O45" i="51"/>
  <c r="O47" i="51"/>
  <c r="L43" i="57"/>
  <c r="L29" i="57"/>
  <c r="L13" i="57"/>
  <c r="D9" i="58"/>
  <c r="D9" i="57" s="1"/>
  <c r="F9" i="58"/>
  <c r="F9" i="67" s="1"/>
  <c r="J10" i="58"/>
  <c r="J10" i="57" s="1"/>
  <c r="L10" i="58"/>
  <c r="L10" i="67" s="1"/>
  <c r="D11" i="58"/>
  <c r="D11" i="67" s="1"/>
  <c r="F11" i="58"/>
  <c r="F11" i="67" s="1"/>
  <c r="D12" i="58"/>
  <c r="D12" i="57" s="1"/>
  <c r="H12" i="58"/>
  <c r="H12" i="67" s="1"/>
  <c r="J12" i="58"/>
  <c r="J12" i="57" s="1"/>
  <c r="L12" i="58"/>
  <c r="L12" i="67" s="1"/>
  <c r="F13" i="58"/>
  <c r="F13" i="67" s="1"/>
  <c r="H14" i="58"/>
  <c r="H14" i="67" s="1"/>
  <c r="L14" i="58"/>
  <c r="F15" i="58"/>
  <c r="F15" i="67" s="1"/>
  <c r="J15" i="58"/>
  <c r="J15" i="57" s="1"/>
  <c r="H16" i="58"/>
  <c r="H16" i="67" s="1"/>
  <c r="L16" i="58"/>
  <c r="L16" i="67" s="1"/>
  <c r="D17" i="58"/>
  <c r="D17" i="67" s="1"/>
  <c r="F17" i="58"/>
  <c r="F17" i="67" s="1"/>
  <c r="J17" i="58"/>
  <c r="J17" i="67" s="1"/>
  <c r="H18" i="58"/>
  <c r="H18" i="67" s="1"/>
  <c r="L18" i="58"/>
  <c r="L18" i="67" s="1"/>
  <c r="D19" i="58"/>
  <c r="D19" i="57" s="1"/>
  <c r="F19" i="58"/>
  <c r="F19" i="67" s="1"/>
  <c r="J19" i="58"/>
  <c r="J19" i="57" s="1"/>
  <c r="D20" i="58"/>
  <c r="D20" i="67" s="1"/>
  <c r="H20" i="58"/>
  <c r="H20" i="67" s="1"/>
  <c r="L20" i="58"/>
  <c r="L20" i="67" s="1"/>
  <c r="F21" i="58"/>
  <c r="F21" i="67" s="1"/>
  <c r="J21" i="58"/>
  <c r="J21" i="57" s="1"/>
  <c r="H22" i="58"/>
  <c r="H22" i="67" s="1"/>
  <c r="L22" i="58"/>
  <c r="L22" i="67" s="1"/>
  <c r="F23" i="58"/>
  <c r="F23" i="67" s="1"/>
  <c r="J23" i="58"/>
  <c r="J23" i="67" s="1"/>
  <c r="H24" i="58"/>
  <c r="H24" i="67" s="1"/>
  <c r="L24" i="58"/>
  <c r="L24" i="67" s="1"/>
  <c r="D25" i="58"/>
  <c r="D25" i="67" s="1"/>
  <c r="F25" i="58"/>
  <c r="F25" i="67" s="1"/>
  <c r="J25" i="58"/>
  <c r="J25" i="57" s="1"/>
  <c r="H26" i="58"/>
  <c r="H26" i="67" s="1"/>
  <c r="L26" i="58"/>
  <c r="D27" i="58"/>
  <c r="D27" i="67" s="1"/>
  <c r="F27" i="58"/>
  <c r="F27" i="67" s="1"/>
  <c r="J27" i="58"/>
  <c r="J27" i="57" s="1"/>
  <c r="D28" i="58"/>
  <c r="D28" i="57" s="1"/>
  <c r="H28" i="58"/>
  <c r="H28" i="67" s="1"/>
  <c r="L28" i="58"/>
  <c r="L28" i="67" s="1"/>
  <c r="F29" i="58"/>
  <c r="F29" i="67" s="1"/>
  <c r="J29" i="58"/>
  <c r="J29" i="57" s="1"/>
  <c r="H30" i="58"/>
  <c r="H30" i="67" s="1"/>
  <c r="L30" i="58"/>
  <c r="F31" i="58"/>
  <c r="F31" i="67" s="1"/>
  <c r="J31" i="58"/>
  <c r="J31" i="57" s="1"/>
  <c r="H32" i="58"/>
  <c r="H32" i="67" s="1"/>
  <c r="L32" i="58"/>
  <c r="L32" i="67" s="1"/>
  <c r="D33" i="58"/>
  <c r="D33" i="67" s="1"/>
  <c r="F33" i="58"/>
  <c r="F33" i="67" s="1"/>
  <c r="J33" i="58"/>
  <c r="J33" i="67" s="1"/>
  <c r="H34" i="58"/>
  <c r="H34" i="67" s="1"/>
  <c r="L34" i="58"/>
  <c r="L34" i="67" s="1"/>
  <c r="D35" i="58"/>
  <c r="D35" i="57" s="1"/>
  <c r="F35" i="58"/>
  <c r="F35" i="67" s="1"/>
  <c r="J35" i="58"/>
  <c r="J35" i="57" s="1"/>
  <c r="D36" i="58"/>
  <c r="D36" i="67" s="1"/>
  <c r="H36" i="58"/>
  <c r="H36" i="67" s="1"/>
  <c r="L36" i="58"/>
  <c r="L36" i="67" s="1"/>
  <c r="F37" i="58"/>
  <c r="F37" i="67" s="1"/>
  <c r="J37" i="58"/>
  <c r="J37" i="67" s="1"/>
  <c r="H38" i="58"/>
  <c r="H38" i="67" s="1"/>
  <c r="L38" i="58"/>
  <c r="L38" i="67" s="1"/>
  <c r="F39" i="58"/>
  <c r="F39" i="67" s="1"/>
  <c r="J39" i="58"/>
  <c r="J39" i="57" s="1"/>
  <c r="H40" i="58"/>
  <c r="H40" i="67" s="1"/>
  <c r="L40" i="58"/>
  <c r="L40" i="67" s="1"/>
  <c r="D41" i="58"/>
  <c r="D41" i="67" s="1"/>
  <c r="F41" i="58"/>
  <c r="F41" i="67" s="1"/>
  <c r="J41" i="58"/>
  <c r="J41" i="67" s="1"/>
  <c r="H42" i="58"/>
  <c r="H42" i="67" s="1"/>
  <c r="L42" i="58"/>
  <c r="D43" i="58"/>
  <c r="D43" i="67" s="1"/>
  <c r="F43" i="58"/>
  <c r="F43" i="67" s="1"/>
  <c r="J43" i="58"/>
  <c r="J43" i="57" s="1"/>
  <c r="D44" i="58"/>
  <c r="D44" i="67" s="1"/>
  <c r="H44" i="58"/>
  <c r="H44" i="67" s="1"/>
  <c r="L44" i="58"/>
  <c r="L44" i="67" s="1"/>
  <c r="F45" i="58"/>
  <c r="F45" i="67" s="1"/>
  <c r="J45" i="58"/>
  <c r="J45" i="57" s="1"/>
  <c r="H46" i="58"/>
  <c r="H46" i="67" s="1"/>
  <c r="L46" i="58"/>
  <c r="F47" i="58"/>
  <c r="F47" i="67" s="1"/>
  <c r="J47" i="58"/>
  <c r="J47" i="57" s="1"/>
  <c r="H10" i="58"/>
  <c r="H10" i="67" s="1"/>
  <c r="J48" i="59"/>
  <c r="L48" i="58"/>
  <c r="L48" i="67" s="1"/>
  <c r="E9" i="58"/>
  <c r="E9" i="67" s="1"/>
  <c r="I9" i="58"/>
  <c r="I9" i="57" s="1"/>
  <c r="D10" i="58"/>
  <c r="D10" i="67" s="1"/>
  <c r="C11" i="58"/>
  <c r="C11" i="57" s="1"/>
  <c r="E11" i="58"/>
  <c r="E11" i="57" s="1"/>
  <c r="I11" i="58"/>
  <c r="I11" i="57" s="1"/>
  <c r="C13" i="58"/>
  <c r="E48" i="59"/>
  <c r="D14" i="58"/>
  <c r="D14" i="67" s="1"/>
  <c r="E15" i="58"/>
  <c r="E15" i="57" s="1"/>
  <c r="G15" i="58"/>
  <c r="G15" i="67" s="1"/>
  <c r="I15" i="58"/>
  <c r="I15" i="57" s="1"/>
  <c r="E17" i="58"/>
  <c r="E17" i="67" s="1"/>
  <c r="G17" i="58"/>
  <c r="G17" i="67" s="1"/>
  <c r="I17" i="58"/>
  <c r="I17" i="57" s="1"/>
  <c r="D18" i="58"/>
  <c r="D18" i="67" s="1"/>
  <c r="C19" i="58"/>
  <c r="C19" i="57" s="1"/>
  <c r="E19" i="58"/>
  <c r="E19" i="57" s="1"/>
  <c r="I19" i="58"/>
  <c r="I19" i="57" s="1"/>
  <c r="C21" i="58"/>
  <c r="C21" i="67" s="1"/>
  <c r="E21" i="58"/>
  <c r="E21" i="57" s="1"/>
  <c r="I21" i="58"/>
  <c r="I21" i="57" s="1"/>
  <c r="D22" i="58"/>
  <c r="D22" i="67" s="1"/>
  <c r="E23" i="58"/>
  <c r="E23" i="67" s="1"/>
  <c r="I23" i="58"/>
  <c r="I23" i="57" s="1"/>
  <c r="C25" i="58"/>
  <c r="C25" i="57" s="1"/>
  <c r="E25" i="58"/>
  <c r="E25" i="57" s="1"/>
  <c r="I25" i="58"/>
  <c r="I25" i="57" s="1"/>
  <c r="D26" i="58"/>
  <c r="D26" i="67" s="1"/>
  <c r="E27" i="58"/>
  <c r="E27" i="57" s="1"/>
  <c r="G27" i="58"/>
  <c r="G27" i="67" s="1"/>
  <c r="I27" i="58"/>
  <c r="I27" i="57" s="1"/>
  <c r="E29" i="58"/>
  <c r="E29" i="67" s="1"/>
  <c r="G29" i="58"/>
  <c r="G29" i="67" s="1"/>
  <c r="I29" i="58"/>
  <c r="I29" i="57" s="1"/>
  <c r="D30" i="58"/>
  <c r="D30" i="67" s="1"/>
  <c r="C31" i="58"/>
  <c r="C31" i="57" s="1"/>
  <c r="G31" i="58"/>
  <c r="G31" i="67" s="1"/>
  <c r="I31" i="58"/>
  <c r="I31" i="57" s="1"/>
  <c r="E33" i="58"/>
  <c r="E33" i="67" s="1"/>
  <c r="I33" i="58"/>
  <c r="I33" i="57" s="1"/>
  <c r="D34" i="58"/>
  <c r="D34" i="67" s="1"/>
  <c r="E35" i="58"/>
  <c r="E35" i="57" s="1"/>
  <c r="G35" i="58"/>
  <c r="G35" i="67" s="1"/>
  <c r="I35" i="58"/>
  <c r="I35" i="57" s="1"/>
  <c r="C37" i="58"/>
  <c r="C37" i="67" s="1"/>
  <c r="E37" i="58"/>
  <c r="E37" i="57" s="1"/>
  <c r="I37" i="58"/>
  <c r="I37" i="57" s="1"/>
  <c r="D38" i="58"/>
  <c r="D38" i="67" s="1"/>
  <c r="E39" i="58"/>
  <c r="E39" i="67" s="1"/>
  <c r="G39" i="58"/>
  <c r="G39" i="67" s="1"/>
  <c r="I39" i="58"/>
  <c r="I39" i="57" s="1"/>
  <c r="E41" i="58"/>
  <c r="E41" i="57" s="1"/>
  <c r="I41" i="58"/>
  <c r="I41" i="57" s="1"/>
  <c r="D42" i="58"/>
  <c r="D42" i="67" s="1"/>
  <c r="E43" i="58"/>
  <c r="E43" i="57" s="1"/>
  <c r="G43" i="58"/>
  <c r="G43" i="67" s="1"/>
  <c r="I43" i="58"/>
  <c r="I43" i="57" s="1"/>
  <c r="I45" i="58"/>
  <c r="I45" i="57" s="1"/>
  <c r="D46" i="58"/>
  <c r="D46" i="67" s="1"/>
  <c r="C47" i="58"/>
  <c r="C47" i="57" s="1"/>
  <c r="G47" i="58"/>
  <c r="G47" i="67" s="1"/>
  <c r="I47" i="58"/>
  <c r="I47" i="57" s="1"/>
  <c r="J48" i="60"/>
  <c r="J13" i="58"/>
  <c r="J13" i="67" s="1"/>
  <c r="N48" i="22"/>
  <c r="H48" i="27"/>
  <c r="I48" i="41"/>
  <c r="C48" i="59"/>
  <c r="E13" i="58"/>
  <c r="E13" i="57" s="1"/>
  <c r="D21" i="52"/>
  <c r="F48" i="41"/>
  <c r="J48" i="33"/>
  <c r="N48" i="33"/>
  <c r="M48" i="34"/>
  <c r="F10" i="5"/>
  <c r="K10" i="4"/>
  <c r="I13" i="58"/>
  <c r="I13" i="67" s="1"/>
  <c r="N11" i="5"/>
  <c r="N10" i="5"/>
  <c r="K46" i="18"/>
  <c r="M48" i="29"/>
  <c r="G48" i="29"/>
  <c r="H48" i="41"/>
  <c r="G48" i="41"/>
  <c r="I31" i="43"/>
  <c r="E48" i="40"/>
  <c r="C48" i="45"/>
  <c r="F48" i="45"/>
  <c r="D23" i="47"/>
  <c r="O48" i="49"/>
  <c r="J48" i="41"/>
  <c r="K48" i="33"/>
  <c r="O48" i="33"/>
  <c r="L48" i="34"/>
  <c r="J42" i="24"/>
  <c r="J31" i="5"/>
  <c r="L21" i="5"/>
  <c r="M16" i="5"/>
  <c r="E12" i="5"/>
  <c r="C12" i="5"/>
  <c r="O11" i="5"/>
  <c r="L10" i="5"/>
  <c r="J10" i="5"/>
  <c r="H10" i="5"/>
  <c r="D10" i="5"/>
  <c r="O46" i="18"/>
  <c r="J48" i="45"/>
  <c r="H24" i="43"/>
  <c r="I39" i="43"/>
  <c r="I35" i="43"/>
  <c r="I33" i="43"/>
  <c r="I32" i="43"/>
  <c r="N48" i="49"/>
  <c r="D21" i="39"/>
  <c r="D21" i="46" s="1"/>
  <c r="G12" i="35"/>
  <c r="D22" i="35"/>
  <c r="D22" i="42" s="1"/>
  <c r="D16" i="35"/>
  <c r="O13" i="18"/>
  <c r="L48" i="44"/>
  <c r="M48" i="50"/>
  <c r="L48" i="27"/>
  <c r="D48" i="27"/>
  <c r="I48" i="28"/>
  <c r="G48" i="28"/>
  <c r="E31" i="43"/>
  <c r="J41" i="47"/>
  <c r="C48" i="60"/>
  <c r="E10" i="51"/>
  <c r="E48" i="53"/>
  <c r="E48" i="51" s="1"/>
  <c r="E38" i="35"/>
  <c r="D24" i="35"/>
  <c r="D24" i="42" s="1"/>
  <c r="D14" i="35"/>
  <c r="F48" i="50"/>
  <c r="I48" i="50"/>
  <c r="O48" i="50"/>
  <c r="G25" i="35"/>
  <c r="M18" i="24"/>
  <c r="F31" i="24"/>
  <c r="C37" i="24"/>
  <c r="C37" i="36" s="1"/>
  <c r="K39" i="24"/>
  <c r="C41" i="24"/>
  <c r="C41" i="36" s="1"/>
  <c r="M41" i="24"/>
  <c r="D42" i="24"/>
  <c r="F42" i="24"/>
  <c r="G42" i="24"/>
  <c r="G42" i="36" s="1"/>
  <c r="K33" i="18"/>
  <c r="M23" i="18"/>
  <c r="N18" i="18"/>
  <c r="H16" i="18"/>
  <c r="E15" i="18"/>
  <c r="J14" i="18"/>
  <c r="F14" i="18"/>
  <c r="D14" i="18"/>
  <c r="C14" i="18"/>
  <c r="K48" i="40"/>
  <c r="C48" i="41"/>
  <c r="D29" i="39"/>
  <c r="D29" i="46" s="1"/>
  <c r="D13" i="39"/>
  <c r="D13" i="46" s="1"/>
  <c r="I13" i="39"/>
  <c r="K24" i="39"/>
  <c r="L48" i="40"/>
  <c r="C44" i="43"/>
  <c r="E39" i="43"/>
  <c r="E35" i="43"/>
  <c r="E33" i="43"/>
  <c r="E32" i="43"/>
  <c r="E48" i="44"/>
  <c r="G19" i="43"/>
  <c r="H40" i="43"/>
  <c r="H32" i="43"/>
  <c r="H28" i="43"/>
  <c r="H26" i="43"/>
  <c r="H25" i="43"/>
  <c r="H48" i="44"/>
  <c r="I48" i="32"/>
  <c r="L48" i="50"/>
  <c r="D34" i="4"/>
  <c r="D34" i="52" s="1"/>
  <c r="K35" i="4"/>
  <c r="K35" i="52" s="1"/>
  <c r="O35" i="4"/>
  <c r="D36" i="4"/>
  <c r="D36" i="52" s="1"/>
  <c r="I37" i="4"/>
  <c r="I37" i="52" s="1"/>
  <c r="K37" i="4"/>
  <c r="K37" i="52" s="1"/>
  <c r="O37" i="4"/>
  <c r="D38" i="4"/>
  <c r="D38" i="52" s="1"/>
  <c r="K39" i="4"/>
  <c r="K39" i="52" s="1"/>
  <c r="O39" i="4"/>
  <c r="D40" i="4"/>
  <c r="I41" i="4"/>
  <c r="I41" i="52" s="1"/>
  <c r="K41" i="4"/>
  <c r="K41" i="52" s="1"/>
  <c r="O41" i="4"/>
  <c r="D42" i="4"/>
  <c r="D42" i="52" s="1"/>
  <c r="K43" i="4"/>
  <c r="K43" i="52" s="1"/>
  <c r="O43" i="4"/>
  <c r="D44" i="4"/>
  <c r="D44" i="52" s="1"/>
  <c r="I45" i="4"/>
  <c r="I45" i="52" s="1"/>
  <c r="K45" i="4"/>
  <c r="K45" i="52" s="1"/>
  <c r="O45" i="4"/>
  <c r="D46" i="4"/>
  <c r="D46" i="52" s="1"/>
  <c r="E27" i="4"/>
  <c r="E27" i="52" s="1"/>
  <c r="E25" i="4"/>
  <c r="E25" i="52" s="1"/>
  <c r="E19" i="4"/>
  <c r="E19" i="52" s="1"/>
  <c r="E15" i="4"/>
  <c r="E15" i="52" s="1"/>
  <c r="G35" i="4"/>
  <c r="G33" i="4"/>
  <c r="G33" i="52" s="1"/>
  <c r="G31" i="4"/>
  <c r="G31" i="52" s="1"/>
  <c r="G29" i="4"/>
  <c r="G29" i="52" s="1"/>
  <c r="G9" i="4"/>
  <c r="G9" i="52" s="1"/>
  <c r="E48" i="55"/>
  <c r="K48" i="55"/>
  <c r="O10" i="51"/>
  <c r="O12" i="51"/>
  <c r="O14" i="51"/>
  <c r="O16" i="51"/>
  <c r="O18" i="51"/>
  <c r="O20" i="51"/>
  <c r="O22" i="51"/>
  <c r="O24" i="51"/>
  <c r="O26" i="51"/>
  <c r="O28" i="51"/>
  <c r="O30" i="51"/>
  <c r="O32" i="51"/>
  <c r="O34" i="51"/>
  <c r="O36" i="51"/>
  <c r="O38" i="51"/>
  <c r="O40" i="51"/>
  <c r="O42" i="51"/>
  <c r="O44" i="51"/>
  <c r="O46" i="51"/>
  <c r="O48" i="54"/>
  <c r="H9" i="4"/>
  <c r="H9" i="52" s="1"/>
  <c r="N9" i="4"/>
  <c r="N9" i="52" s="1"/>
  <c r="C10" i="4"/>
  <c r="C10" i="21" s="1"/>
  <c r="K48" i="31"/>
  <c r="M48" i="31"/>
  <c r="N11" i="4"/>
  <c r="N11" i="52" s="1"/>
  <c r="J48" i="31"/>
  <c r="L48" i="31"/>
  <c r="N13" i="4"/>
  <c r="N13" i="52" s="1"/>
  <c r="C14" i="4"/>
  <c r="C14" i="52" s="1"/>
  <c r="N15" i="4"/>
  <c r="N15" i="52" s="1"/>
  <c r="N17" i="4"/>
  <c r="N17" i="52" s="1"/>
  <c r="N19" i="4"/>
  <c r="N19" i="52" s="1"/>
  <c r="N21" i="4"/>
  <c r="N21" i="52" s="1"/>
  <c r="N23" i="4"/>
  <c r="N23" i="52" s="1"/>
  <c r="N25" i="4"/>
  <c r="N25" i="52" s="1"/>
  <c r="N27" i="4"/>
  <c r="N27" i="52" s="1"/>
  <c r="C28" i="4"/>
  <c r="C28" i="52" s="1"/>
  <c r="N29" i="4"/>
  <c r="N29" i="52" s="1"/>
  <c r="N31" i="4"/>
  <c r="N31" i="52" s="1"/>
  <c r="C32" i="4"/>
  <c r="C32" i="52" s="1"/>
  <c r="N33" i="4"/>
  <c r="N33" i="52" s="1"/>
  <c r="N35" i="4"/>
  <c r="N35" i="52" s="1"/>
  <c r="C36" i="4"/>
  <c r="C36" i="52" s="1"/>
  <c r="N37" i="4"/>
  <c r="N37" i="52" s="1"/>
  <c r="N39" i="4"/>
  <c r="N39" i="52" s="1"/>
  <c r="N41" i="4"/>
  <c r="N41" i="52" s="1"/>
  <c r="C42" i="4"/>
  <c r="C42" i="52" s="1"/>
  <c r="N43" i="4"/>
  <c r="N43" i="52" s="1"/>
  <c r="N45" i="4"/>
  <c r="N45" i="52" s="1"/>
  <c r="E46" i="39"/>
  <c r="I20" i="35"/>
  <c r="I19" i="24"/>
  <c r="J11" i="24"/>
  <c r="F12" i="24"/>
  <c r="K12" i="24"/>
  <c r="O12" i="24"/>
  <c r="G14" i="24"/>
  <c r="N15" i="24"/>
  <c r="F17" i="24"/>
  <c r="C18" i="24"/>
  <c r="G18" i="24"/>
  <c r="K18" i="24"/>
  <c r="L18" i="24"/>
  <c r="H41" i="5"/>
  <c r="I36" i="5"/>
  <c r="C45" i="18"/>
  <c r="J38" i="18"/>
  <c r="L32" i="35"/>
  <c r="F22" i="39"/>
  <c r="I48" i="45"/>
  <c r="N48" i="50"/>
  <c r="I48" i="49"/>
  <c r="E36" i="4"/>
  <c r="E36" i="52" s="1"/>
  <c r="E32" i="4"/>
  <c r="E32" i="52" s="1"/>
  <c r="E28" i="4"/>
  <c r="E28" i="52" s="1"/>
  <c r="E14" i="4"/>
  <c r="E14" i="52" s="1"/>
  <c r="E12" i="4"/>
  <c r="E12" i="52" s="1"/>
  <c r="J48" i="53"/>
  <c r="J48" i="51" s="1"/>
  <c r="L48" i="55"/>
  <c r="C48" i="55"/>
  <c r="G48" i="55"/>
  <c r="I48" i="55"/>
  <c r="M48" i="55"/>
  <c r="N48" i="55"/>
  <c r="O48" i="53"/>
  <c r="D45" i="46"/>
  <c r="D37" i="46"/>
  <c r="E19" i="35"/>
  <c r="C23" i="35"/>
  <c r="C21" i="35"/>
  <c r="C17" i="35"/>
  <c r="C15" i="35"/>
  <c r="C13" i="35"/>
  <c r="C10" i="35"/>
  <c r="H48" i="22"/>
  <c r="L48" i="22"/>
  <c r="N48" i="27"/>
  <c r="J48" i="27"/>
  <c r="F48" i="27"/>
  <c r="M48" i="28"/>
  <c r="K48" i="28"/>
  <c r="E48" i="28"/>
  <c r="C48" i="28"/>
  <c r="O48" i="29"/>
  <c r="K48" i="29"/>
  <c r="D47" i="4"/>
  <c r="D47" i="52" s="1"/>
  <c r="F47" i="4"/>
  <c r="F47" i="52" s="1"/>
  <c r="H47" i="4"/>
  <c r="H47" i="52" s="1"/>
  <c r="J47" i="4"/>
  <c r="J47" i="52" s="1"/>
  <c r="L47" i="4"/>
  <c r="L47" i="52" s="1"/>
  <c r="N47" i="4"/>
  <c r="N47" i="52" s="1"/>
  <c r="F46" i="39"/>
  <c r="I12" i="35"/>
  <c r="I16" i="35"/>
  <c r="I18" i="35"/>
  <c r="I19" i="35"/>
  <c r="G33" i="35"/>
  <c r="G13" i="35"/>
  <c r="C11" i="35"/>
  <c r="H27" i="35"/>
  <c r="K24" i="24"/>
  <c r="E26" i="24"/>
  <c r="E26" i="36" s="1"/>
  <c r="L27" i="24"/>
  <c r="N29" i="24"/>
  <c r="K30" i="24"/>
  <c r="O30" i="24"/>
  <c r="D31" i="24"/>
  <c r="E31" i="24"/>
  <c r="G46" i="5"/>
  <c r="K26" i="5"/>
  <c r="M46" i="18"/>
  <c r="I46" i="18"/>
  <c r="L28" i="18"/>
  <c r="C25" i="18"/>
  <c r="H24" i="18"/>
  <c r="D24" i="18"/>
  <c r="O23" i="18"/>
  <c r="N23" i="18"/>
  <c r="M48" i="30"/>
  <c r="C41" i="47"/>
  <c r="C39" i="47"/>
  <c r="C37" i="47"/>
  <c r="C21" i="47"/>
  <c r="D25" i="47"/>
  <c r="D25" i="48" s="1"/>
  <c r="D15" i="47"/>
  <c r="O43" i="47"/>
  <c r="O39" i="47"/>
  <c r="H23" i="39"/>
  <c r="I45" i="39"/>
  <c r="I29" i="39"/>
  <c r="I21" i="39"/>
  <c r="I17" i="39"/>
  <c r="I15" i="39"/>
  <c r="I14" i="39"/>
  <c r="C12" i="43"/>
  <c r="K37" i="43"/>
  <c r="L42" i="43"/>
  <c r="L26" i="43"/>
  <c r="L18" i="43"/>
  <c r="L14" i="43"/>
  <c r="L12" i="43"/>
  <c r="L11" i="43"/>
  <c r="L10" i="43"/>
  <c r="N10" i="43"/>
  <c r="F36" i="47"/>
  <c r="O10" i="4"/>
  <c r="H48" i="33"/>
  <c r="F22" i="35"/>
  <c r="H43" i="35"/>
  <c r="H35" i="35"/>
  <c r="H31" i="35"/>
  <c r="H29" i="35"/>
  <c r="H28" i="35"/>
  <c r="H11" i="24"/>
  <c r="H42" i="24"/>
  <c r="H38" i="24"/>
  <c r="H34" i="24"/>
  <c r="H30" i="24"/>
  <c r="H26" i="24"/>
  <c r="H22" i="24"/>
  <c r="H18" i="24"/>
  <c r="H14" i="24"/>
  <c r="H45" i="24"/>
  <c r="H43" i="24"/>
  <c r="H41" i="24"/>
  <c r="H39" i="24"/>
  <c r="H37" i="24"/>
  <c r="L21" i="24"/>
  <c r="D23" i="24"/>
  <c r="N23" i="24"/>
  <c r="E24" i="24"/>
  <c r="G24" i="24"/>
  <c r="G24" i="36" s="1"/>
  <c r="J24" i="24"/>
  <c r="G34" i="24"/>
  <c r="L35" i="24"/>
  <c r="G36" i="24"/>
  <c r="L36" i="24"/>
  <c r="N36" i="24"/>
  <c r="O36" i="24"/>
  <c r="K10" i="24"/>
  <c r="C9" i="5"/>
  <c r="O46" i="5"/>
  <c r="K46" i="5"/>
  <c r="I46" i="5"/>
  <c r="H46" i="5"/>
  <c r="O38" i="5"/>
  <c r="L37" i="5"/>
  <c r="D37" i="5"/>
  <c r="M36" i="5"/>
  <c r="K36" i="5"/>
  <c r="J36" i="5"/>
  <c r="D29" i="5"/>
  <c r="N27" i="5"/>
  <c r="F27" i="5"/>
  <c r="O26" i="5"/>
  <c r="M26" i="5"/>
  <c r="L26" i="5"/>
  <c r="F19" i="5"/>
  <c r="C18" i="5"/>
  <c r="H17" i="5"/>
  <c r="D17" i="5"/>
  <c r="O16" i="5"/>
  <c r="N16" i="5"/>
  <c r="J42" i="18"/>
  <c r="C41" i="18"/>
  <c r="M39" i="18"/>
  <c r="E39" i="18"/>
  <c r="N38" i="18"/>
  <c r="L38" i="18"/>
  <c r="K38" i="18"/>
  <c r="E31" i="18"/>
  <c r="O29" i="18"/>
  <c r="G29" i="18"/>
  <c r="C29" i="18"/>
  <c r="N28" i="18"/>
  <c r="M28" i="18"/>
  <c r="K28" i="35"/>
  <c r="K12" i="35"/>
  <c r="L40" i="35"/>
  <c r="L36" i="35"/>
  <c r="L34" i="35"/>
  <c r="L33" i="35"/>
  <c r="C20" i="39"/>
  <c r="C36" i="39"/>
  <c r="C44" i="39"/>
  <c r="C10" i="43"/>
  <c r="C10" i="48" s="1"/>
  <c r="C11" i="43"/>
  <c r="D11" i="43"/>
  <c r="O15" i="43"/>
  <c r="D38" i="47"/>
  <c r="F44" i="47"/>
  <c r="F40" i="47"/>
  <c r="F38" i="47"/>
  <c r="F37" i="47"/>
  <c r="C43" i="47"/>
  <c r="C35" i="47"/>
  <c r="C31" i="47"/>
  <c r="C27" i="47"/>
  <c r="C25" i="47"/>
  <c r="C23" i="47"/>
  <c r="C19" i="47"/>
  <c r="C17" i="47"/>
  <c r="C15" i="47"/>
  <c r="O35" i="47"/>
  <c r="D10" i="4"/>
  <c r="C48" i="31"/>
  <c r="I48" i="31"/>
  <c r="J32" i="35"/>
  <c r="J16" i="35"/>
  <c r="N43" i="5"/>
  <c r="K42" i="5"/>
  <c r="C42" i="5"/>
  <c r="L41" i="5"/>
  <c r="J41" i="5"/>
  <c r="I41" i="5"/>
  <c r="C34" i="5"/>
  <c r="M32" i="5"/>
  <c r="E32" i="5"/>
  <c r="N31" i="5"/>
  <c r="L31" i="5"/>
  <c r="K31" i="5"/>
  <c r="E24" i="5"/>
  <c r="O22" i="5"/>
  <c r="G22" i="5"/>
  <c r="C22" i="5"/>
  <c r="N21" i="5"/>
  <c r="M21" i="5"/>
  <c r="G14" i="5"/>
  <c r="D13" i="5"/>
  <c r="I12" i="5"/>
  <c r="F46" i="18"/>
  <c r="K45" i="18"/>
  <c r="G45" i="18"/>
  <c r="E45" i="18"/>
  <c r="D45" i="18"/>
  <c r="D36" i="18"/>
  <c r="N34" i="18"/>
  <c r="F34" i="18"/>
  <c r="O33" i="18"/>
  <c r="M33" i="18"/>
  <c r="L33" i="18"/>
  <c r="F26" i="18"/>
  <c r="C28" i="43"/>
  <c r="C36" i="43"/>
  <c r="C40" i="43"/>
  <c r="C42" i="43"/>
  <c r="C43" i="43"/>
  <c r="F36" i="43"/>
  <c r="F20" i="43"/>
  <c r="F12" i="43"/>
  <c r="J36" i="43"/>
  <c r="J20" i="43"/>
  <c r="K45" i="43"/>
  <c r="K41" i="43"/>
  <c r="K39" i="43"/>
  <c r="K38" i="43"/>
  <c r="N42" i="43"/>
  <c r="N26" i="43"/>
  <c r="N18" i="43"/>
  <c r="N14" i="43"/>
  <c r="N12" i="43"/>
  <c r="N11" i="43"/>
  <c r="G34" i="47"/>
  <c r="G18" i="47"/>
  <c r="G10" i="47"/>
  <c r="J45" i="47"/>
  <c r="J43" i="47"/>
  <c r="J42" i="47"/>
  <c r="M45" i="47"/>
  <c r="M44" i="47"/>
  <c r="M43" i="47"/>
  <c r="M42" i="47"/>
  <c r="M41" i="47"/>
  <c r="M40" i="47"/>
  <c r="M39" i="47"/>
  <c r="M38" i="47"/>
  <c r="M37" i="47"/>
  <c r="M35" i="47"/>
  <c r="M33" i="47"/>
  <c r="M31" i="47"/>
  <c r="M29" i="47"/>
  <c r="M27" i="47"/>
  <c r="M25" i="47"/>
  <c r="M23" i="47"/>
  <c r="M21" i="47"/>
  <c r="M19" i="47"/>
  <c r="M17" i="47"/>
  <c r="M16" i="47"/>
  <c r="M15" i="47"/>
  <c r="M14" i="47"/>
  <c r="M13" i="47"/>
  <c r="M12" i="47"/>
  <c r="O41" i="47"/>
  <c r="O37" i="47"/>
  <c r="O33" i="47"/>
  <c r="G21" i="18"/>
  <c r="D20" i="18"/>
  <c r="I19" i="18"/>
  <c r="E19" i="18"/>
  <c r="C19" i="18"/>
  <c r="O18" i="18"/>
  <c r="I11" i="18"/>
  <c r="F10" i="18"/>
  <c r="K9" i="18"/>
  <c r="G9" i="18"/>
  <c r="E9" i="18"/>
  <c r="D9" i="18"/>
  <c r="N39" i="35"/>
  <c r="N35" i="35"/>
  <c r="N33" i="35"/>
  <c r="N31" i="35"/>
  <c r="N23" i="35"/>
  <c r="N19" i="35"/>
  <c r="N17" i="35"/>
  <c r="N15" i="35"/>
  <c r="O44" i="35"/>
  <c r="O40" i="35"/>
  <c r="O38" i="35"/>
  <c r="O37" i="35"/>
  <c r="O36" i="35"/>
  <c r="O28" i="35"/>
  <c r="O24" i="35"/>
  <c r="O22" i="35"/>
  <c r="O21" i="35"/>
  <c r="O20" i="35"/>
  <c r="O12" i="35"/>
  <c r="E33" i="39"/>
  <c r="E17" i="39"/>
  <c r="H39" i="39"/>
  <c r="H31" i="39"/>
  <c r="H27" i="39"/>
  <c r="H25" i="39"/>
  <c r="H24" i="39"/>
  <c r="G24" i="39"/>
  <c r="G24" i="42" s="1"/>
  <c r="J20" i="39"/>
  <c r="K40" i="39"/>
  <c r="K32" i="39"/>
  <c r="K28" i="39"/>
  <c r="K26" i="39"/>
  <c r="K25" i="39"/>
  <c r="L39" i="39"/>
  <c r="L35" i="39"/>
  <c r="L33" i="39"/>
  <c r="L31" i="39"/>
  <c r="L15" i="39"/>
  <c r="M45" i="39"/>
  <c r="M37" i="39"/>
  <c r="M21" i="39"/>
  <c r="M13" i="39"/>
  <c r="N45" i="39"/>
  <c r="N41" i="39"/>
  <c r="N25" i="39"/>
  <c r="N17" i="39"/>
  <c r="N11" i="39"/>
  <c r="O39" i="39"/>
  <c r="O34" i="39"/>
  <c r="O30" i="39"/>
  <c r="O21" i="39"/>
  <c r="D48" i="49"/>
  <c r="C11" i="4"/>
  <c r="C11" i="52" s="1"/>
  <c r="H12" i="4"/>
  <c r="H12" i="52" s="1"/>
  <c r="H14" i="4"/>
  <c r="H14" i="52" s="1"/>
  <c r="H16" i="4"/>
  <c r="C17" i="4"/>
  <c r="C17" i="52" s="1"/>
  <c r="H18" i="4"/>
  <c r="H18" i="52" s="1"/>
  <c r="C19" i="4"/>
  <c r="C19" i="52" s="1"/>
  <c r="H20" i="4"/>
  <c r="H20" i="52" s="1"/>
  <c r="H22" i="4"/>
  <c r="H22" i="52" s="1"/>
  <c r="C23" i="4"/>
  <c r="H24" i="4"/>
  <c r="H24" i="52" s="1"/>
  <c r="H26" i="4"/>
  <c r="H26" i="52" s="1"/>
  <c r="H28" i="4"/>
  <c r="H28" i="52" s="1"/>
  <c r="C29" i="4"/>
  <c r="C29" i="52" s="1"/>
  <c r="H30" i="4"/>
  <c r="H32" i="4"/>
  <c r="H32" i="52" s="1"/>
  <c r="C33" i="4"/>
  <c r="H34" i="4"/>
  <c r="H34" i="52" s="1"/>
  <c r="H36" i="4"/>
  <c r="H36" i="52" s="1"/>
  <c r="C37" i="4"/>
  <c r="H38" i="4"/>
  <c r="H38" i="52" s="1"/>
  <c r="H40" i="4"/>
  <c r="H40" i="52" s="1"/>
  <c r="H42" i="4"/>
  <c r="H42" i="52" s="1"/>
  <c r="C43" i="4"/>
  <c r="H44" i="4"/>
  <c r="H44" i="52" s="1"/>
  <c r="H46" i="4"/>
  <c r="H46" i="52" s="1"/>
  <c r="H10" i="4"/>
  <c r="H48" i="31"/>
  <c r="D48" i="34"/>
  <c r="D45" i="35"/>
  <c r="D45" i="42" s="1"/>
  <c r="H35" i="24"/>
  <c r="H33" i="24"/>
  <c r="H31" i="24"/>
  <c r="H29" i="24"/>
  <c r="H27" i="24"/>
  <c r="H25" i="24"/>
  <c r="H23" i="24"/>
  <c r="H21" i="24"/>
  <c r="H19" i="24"/>
  <c r="H17" i="24"/>
  <c r="H15" i="24"/>
  <c r="H13" i="24"/>
  <c r="N12" i="24"/>
  <c r="K37" i="35"/>
  <c r="K33" i="35"/>
  <c r="K31" i="35"/>
  <c r="K30" i="35"/>
  <c r="K29" i="35"/>
  <c r="L24" i="35"/>
  <c r="L16" i="35"/>
  <c r="M42" i="35"/>
  <c r="M40" i="35"/>
  <c r="M39" i="35"/>
  <c r="M38" i="35"/>
  <c r="M29" i="35"/>
  <c r="M21" i="35"/>
  <c r="M13" i="35"/>
  <c r="E41" i="39"/>
  <c r="E37" i="39"/>
  <c r="E37" i="42" s="1"/>
  <c r="E35" i="39"/>
  <c r="E34" i="39"/>
  <c r="E34" i="42" s="1"/>
  <c r="F38" i="39"/>
  <c r="F30" i="39"/>
  <c r="F26" i="39"/>
  <c r="F24" i="39"/>
  <c r="F23" i="39"/>
  <c r="H43" i="39"/>
  <c r="H41" i="39"/>
  <c r="H40" i="39"/>
  <c r="G40" i="39"/>
  <c r="G40" i="42" s="1"/>
  <c r="H15" i="39"/>
  <c r="H11" i="39"/>
  <c r="H9" i="39"/>
  <c r="J36" i="39"/>
  <c r="J28" i="39"/>
  <c r="J24" i="39"/>
  <c r="J22" i="39"/>
  <c r="J21" i="39"/>
  <c r="M41" i="39"/>
  <c r="M38" i="39"/>
  <c r="N13" i="39"/>
  <c r="N12" i="39"/>
  <c r="E15" i="43"/>
  <c r="F44" i="43"/>
  <c r="F40" i="43"/>
  <c r="F38" i="43"/>
  <c r="F37" i="43"/>
  <c r="G35" i="43"/>
  <c r="G27" i="43"/>
  <c r="G23" i="43"/>
  <c r="G21" i="43"/>
  <c r="G20" i="43"/>
  <c r="I15" i="43"/>
  <c r="J44" i="43"/>
  <c r="J40" i="43"/>
  <c r="J38" i="43"/>
  <c r="J37" i="43"/>
  <c r="K21" i="43"/>
  <c r="K13" i="43"/>
  <c r="K9" i="43"/>
  <c r="L44" i="43"/>
  <c r="L43" i="43"/>
  <c r="M33" i="43"/>
  <c r="M25" i="43"/>
  <c r="M17" i="43"/>
  <c r="M10" i="43"/>
  <c r="N44" i="43"/>
  <c r="N43" i="43"/>
  <c r="O31" i="43"/>
  <c r="O23" i="43"/>
  <c r="O19" i="43"/>
  <c r="O17" i="43"/>
  <c r="O16" i="43"/>
  <c r="D46" i="47"/>
  <c r="D44" i="47"/>
  <c r="D42" i="47"/>
  <c r="D40" i="47"/>
  <c r="D36" i="47"/>
  <c r="D34" i="47"/>
  <c r="D32" i="47"/>
  <c r="D30" i="47"/>
  <c r="D28" i="47"/>
  <c r="D26" i="47"/>
  <c r="D24" i="47"/>
  <c r="D22" i="47"/>
  <c r="D20" i="47"/>
  <c r="D18" i="47"/>
  <c r="D16" i="47"/>
  <c r="D14" i="47"/>
  <c r="D12" i="47"/>
  <c r="F19" i="47"/>
  <c r="F11" i="47"/>
  <c r="G42" i="47"/>
  <c r="G38" i="47"/>
  <c r="G36" i="47"/>
  <c r="G35" i="47"/>
  <c r="J25" i="47"/>
  <c r="J17" i="47"/>
  <c r="J13" i="47"/>
  <c r="J11" i="47"/>
  <c r="J9" i="47"/>
  <c r="F14" i="4"/>
  <c r="F14" i="52" s="1"/>
  <c r="G44" i="4"/>
  <c r="G44" i="52" s="1"/>
  <c r="G21" i="4"/>
  <c r="G21" i="52" s="1"/>
  <c r="G19" i="4"/>
  <c r="G19" i="52" s="1"/>
  <c r="I36" i="35"/>
  <c r="I44" i="35"/>
  <c r="E48" i="33"/>
  <c r="F38" i="35"/>
  <c r="F30" i="35"/>
  <c r="F26" i="35"/>
  <c r="F24" i="35"/>
  <c r="F23" i="35"/>
  <c r="H11" i="35"/>
  <c r="J40" i="35"/>
  <c r="J36" i="35"/>
  <c r="J34" i="35"/>
  <c r="J33" i="35"/>
  <c r="I35" i="24"/>
  <c r="I27" i="24"/>
  <c r="I23" i="24"/>
  <c r="I21" i="24"/>
  <c r="I20" i="24"/>
  <c r="D15" i="24"/>
  <c r="J15" i="24"/>
  <c r="L15" i="24"/>
  <c r="M15" i="24"/>
  <c r="F20" i="24"/>
  <c r="O20" i="24"/>
  <c r="F21" i="24"/>
  <c r="J21" i="24"/>
  <c r="K21" i="24"/>
  <c r="O26" i="24"/>
  <c r="F27" i="24"/>
  <c r="J27" i="24"/>
  <c r="K27" i="24"/>
  <c r="C33" i="24"/>
  <c r="C33" i="36" s="1"/>
  <c r="L33" i="24"/>
  <c r="C34" i="24"/>
  <c r="E34" i="24"/>
  <c r="E34" i="36" s="1"/>
  <c r="F34" i="24"/>
  <c r="G38" i="24"/>
  <c r="C39" i="24"/>
  <c r="C39" i="36" s="1"/>
  <c r="G39" i="24"/>
  <c r="J39" i="24"/>
  <c r="N43" i="24"/>
  <c r="E45" i="24"/>
  <c r="N45" i="24"/>
  <c r="E10" i="24"/>
  <c r="G10" i="24"/>
  <c r="D45" i="5"/>
  <c r="I44" i="5"/>
  <c r="E44" i="5"/>
  <c r="C44" i="5"/>
  <c r="O43" i="5"/>
  <c r="E40" i="5"/>
  <c r="J39" i="5"/>
  <c r="F39" i="5"/>
  <c r="D39" i="5"/>
  <c r="C39" i="5"/>
  <c r="F35" i="5"/>
  <c r="K34" i="5"/>
  <c r="G34" i="5"/>
  <c r="E34" i="5"/>
  <c r="D34" i="5"/>
  <c r="G30" i="5"/>
  <c r="L29" i="5"/>
  <c r="H29" i="5"/>
  <c r="F29" i="5"/>
  <c r="E29" i="5"/>
  <c r="H25" i="5"/>
  <c r="M24" i="5"/>
  <c r="I24" i="5"/>
  <c r="G24" i="5"/>
  <c r="F24" i="5"/>
  <c r="I20" i="5"/>
  <c r="N19" i="5"/>
  <c r="J19" i="5"/>
  <c r="H19" i="5"/>
  <c r="G19" i="5"/>
  <c r="J15" i="5"/>
  <c r="O14" i="5"/>
  <c r="K14" i="5"/>
  <c r="I14" i="5"/>
  <c r="H14" i="5"/>
  <c r="G10" i="5"/>
  <c r="J9" i="5"/>
  <c r="F9" i="5"/>
  <c r="D9" i="5"/>
  <c r="C9" i="18"/>
  <c r="M43" i="18"/>
  <c r="E43" i="18"/>
  <c r="N42" i="18"/>
  <c r="L42" i="18"/>
  <c r="K42" i="18"/>
  <c r="G37" i="18"/>
  <c r="L36" i="18"/>
  <c r="H36" i="18"/>
  <c r="F36" i="18"/>
  <c r="E36" i="18"/>
  <c r="H32" i="18"/>
  <c r="M31" i="18"/>
  <c r="I31" i="18"/>
  <c r="G31" i="18"/>
  <c r="F31" i="18"/>
  <c r="I27" i="18"/>
  <c r="N26" i="18"/>
  <c r="J26" i="18"/>
  <c r="H26" i="18"/>
  <c r="G26" i="18"/>
  <c r="J22" i="18"/>
  <c r="O21" i="18"/>
  <c r="K21" i="18"/>
  <c r="I21" i="18"/>
  <c r="H21" i="18"/>
  <c r="K17" i="18"/>
  <c r="C17" i="18"/>
  <c r="L16" i="18"/>
  <c r="J16" i="18"/>
  <c r="I16" i="18"/>
  <c r="L12" i="18"/>
  <c r="D12" i="18"/>
  <c r="M11" i="18"/>
  <c r="K11" i="18"/>
  <c r="J11" i="18"/>
  <c r="L32" i="39"/>
  <c r="N43" i="39"/>
  <c r="N42" i="39"/>
  <c r="O19" i="39"/>
  <c r="O15" i="39"/>
  <c r="O11" i="39"/>
  <c r="C12" i="39"/>
  <c r="C16" i="39"/>
  <c r="C18" i="39"/>
  <c r="C19" i="39"/>
  <c r="C20" i="43"/>
  <c r="C24" i="43"/>
  <c r="C26" i="43"/>
  <c r="C27" i="43"/>
  <c r="E46" i="4"/>
  <c r="E46" i="52" s="1"/>
  <c r="G41" i="35"/>
  <c r="G29" i="35"/>
  <c r="G17" i="35"/>
  <c r="E33" i="35"/>
  <c r="E31" i="35"/>
  <c r="E29" i="35"/>
  <c r="E27" i="35"/>
  <c r="E25" i="35"/>
  <c r="E23" i="35"/>
  <c r="E21" i="35"/>
  <c r="E17" i="35"/>
  <c r="E15" i="35"/>
  <c r="E13" i="35"/>
  <c r="E10" i="35"/>
  <c r="C40" i="35"/>
  <c r="C18" i="35"/>
  <c r="F46" i="35"/>
  <c r="F42" i="35"/>
  <c r="F40" i="35"/>
  <c r="F39" i="35"/>
  <c r="F14" i="35"/>
  <c r="F10" i="35"/>
  <c r="H45" i="35"/>
  <c r="H44" i="35"/>
  <c r="H19" i="35"/>
  <c r="H15" i="35"/>
  <c r="H13" i="35"/>
  <c r="H12" i="35"/>
  <c r="J24" i="35"/>
  <c r="J20" i="35"/>
  <c r="J18" i="35"/>
  <c r="J17" i="35"/>
  <c r="I43" i="24"/>
  <c r="I39" i="24"/>
  <c r="I37" i="24"/>
  <c r="I36" i="24"/>
  <c r="I11" i="24"/>
  <c r="E46" i="24"/>
  <c r="E46" i="36" s="1"/>
  <c r="E11" i="24"/>
  <c r="G11" i="24"/>
  <c r="L13" i="24"/>
  <c r="C14" i="24"/>
  <c r="E14" i="24"/>
  <c r="E14" i="36" s="1"/>
  <c r="F14" i="24"/>
  <c r="K16" i="24"/>
  <c r="O16" i="24"/>
  <c r="D17" i="24"/>
  <c r="E17" i="24"/>
  <c r="K19" i="24"/>
  <c r="O19" i="24"/>
  <c r="D20" i="24"/>
  <c r="D20" i="36" s="1"/>
  <c r="E20" i="24"/>
  <c r="E20" i="36" s="1"/>
  <c r="G22" i="24"/>
  <c r="M22" i="24"/>
  <c r="O22" i="24"/>
  <c r="C23" i="24"/>
  <c r="G25" i="24"/>
  <c r="M25" i="24"/>
  <c r="O25" i="24"/>
  <c r="C26" i="24"/>
  <c r="D26" i="24"/>
  <c r="D26" i="36" s="1"/>
  <c r="G28" i="24"/>
  <c r="M28" i="24"/>
  <c r="D29" i="24"/>
  <c r="J29" i="24"/>
  <c r="M29" i="24"/>
  <c r="F32" i="24"/>
  <c r="L32" i="24"/>
  <c r="N32" i="24"/>
  <c r="O32" i="24"/>
  <c r="C35" i="24"/>
  <c r="C35" i="36" s="1"/>
  <c r="F35" i="24"/>
  <c r="J35" i="24"/>
  <c r="K35" i="24"/>
  <c r="L37" i="24"/>
  <c r="C38" i="24"/>
  <c r="E38" i="24"/>
  <c r="F38" i="24"/>
  <c r="F40" i="24"/>
  <c r="L40" i="24"/>
  <c r="N40" i="24"/>
  <c r="O40" i="24"/>
  <c r="E43" i="24"/>
  <c r="K43" i="24"/>
  <c r="M43" i="24"/>
  <c r="I28" i="35"/>
  <c r="I32" i="35"/>
  <c r="I34" i="35"/>
  <c r="I35" i="35"/>
  <c r="E11" i="35"/>
  <c r="D29" i="35"/>
  <c r="H10" i="24"/>
  <c r="J44" i="24"/>
  <c r="N44" i="24"/>
  <c r="C45" i="24"/>
  <c r="C45" i="36" s="1"/>
  <c r="D45" i="24"/>
  <c r="G9" i="24"/>
  <c r="L9" i="24"/>
  <c r="N9" i="24"/>
  <c r="O9" i="24"/>
  <c r="L45" i="5"/>
  <c r="H45" i="5"/>
  <c r="F45" i="5"/>
  <c r="E45" i="5"/>
  <c r="F43" i="5"/>
  <c r="O42" i="5"/>
  <c r="M42" i="5"/>
  <c r="L42" i="5"/>
  <c r="M40" i="5"/>
  <c r="I40" i="5"/>
  <c r="G40" i="5"/>
  <c r="F40" i="5"/>
  <c r="G38" i="5"/>
  <c r="C38" i="5"/>
  <c r="N37" i="5"/>
  <c r="M37" i="5"/>
  <c r="N35" i="5"/>
  <c r="J35" i="5"/>
  <c r="H35" i="5"/>
  <c r="G35" i="5"/>
  <c r="H33" i="5"/>
  <c r="D33" i="5"/>
  <c r="O32" i="5"/>
  <c r="N32" i="5"/>
  <c r="O30" i="5"/>
  <c r="K30" i="5"/>
  <c r="I30" i="5"/>
  <c r="H30" i="5"/>
  <c r="I28" i="5"/>
  <c r="E28" i="5"/>
  <c r="C28" i="5"/>
  <c r="O27" i="5"/>
  <c r="C26" i="5"/>
  <c r="L25" i="5"/>
  <c r="J25" i="5"/>
  <c r="I25" i="5"/>
  <c r="J23" i="5"/>
  <c r="F23" i="5"/>
  <c r="D23" i="5"/>
  <c r="C23" i="5"/>
  <c r="D21" i="5"/>
  <c r="M20" i="5"/>
  <c r="K20" i="5"/>
  <c r="J20" i="5"/>
  <c r="K18" i="5"/>
  <c r="G18" i="5"/>
  <c r="E18" i="5"/>
  <c r="D18" i="5"/>
  <c r="E16" i="5"/>
  <c r="N15" i="5"/>
  <c r="L15" i="5"/>
  <c r="K15" i="5"/>
  <c r="L13" i="5"/>
  <c r="H13" i="5"/>
  <c r="F13" i="5"/>
  <c r="E13" i="5"/>
  <c r="F11" i="5"/>
  <c r="O10" i="5"/>
  <c r="K10" i="5"/>
  <c r="G46" i="18"/>
  <c r="H44" i="18"/>
  <c r="F48" i="29"/>
  <c r="D44" i="18"/>
  <c r="O43" i="18"/>
  <c r="N43" i="18"/>
  <c r="K41" i="18"/>
  <c r="G41" i="18"/>
  <c r="E41" i="18"/>
  <c r="D41" i="18"/>
  <c r="H40" i="18"/>
  <c r="D40" i="18"/>
  <c r="O39" i="18"/>
  <c r="N39" i="18"/>
  <c r="O37" i="18"/>
  <c r="K37" i="18"/>
  <c r="I37" i="18"/>
  <c r="H37" i="18"/>
  <c r="I35" i="18"/>
  <c r="E35" i="18"/>
  <c r="C35" i="18"/>
  <c r="O34" i="18"/>
  <c r="C33" i="18"/>
  <c r="L32" i="18"/>
  <c r="J32" i="18"/>
  <c r="I32" i="18"/>
  <c r="J30" i="18"/>
  <c r="F30" i="18"/>
  <c r="D30" i="18"/>
  <c r="C30" i="18"/>
  <c r="D28" i="18"/>
  <c r="M27" i="18"/>
  <c r="K27" i="18"/>
  <c r="J27" i="18"/>
  <c r="K25" i="18"/>
  <c r="G25" i="18"/>
  <c r="E25" i="18"/>
  <c r="D25" i="18"/>
  <c r="E23" i="18"/>
  <c r="N22" i="18"/>
  <c r="L22" i="18"/>
  <c r="K22" i="18"/>
  <c r="L20" i="18"/>
  <c r="H20" i="18"/>
  <c r="F20" i="18"/>
  <c r="E20" i="18"/>
  <c r="F18" i="18"/>
  <c r="O17" i="18"/>
  <c r="M17" i="18"/>
  <c r="L17" i="18"/>
  <c r="M15" i="18"/>
  <c r="I15" i="18"/>
  <c r="G15" i="18"/>
  <c r="F15" i="18"/>
  <c r="G13" i="18"/>
  <c r="C13" i="18"/>
  <c r="N12" i="18"/>
  <c r="M12" i="18"/>
  <c r="N10" i="18"/>
  <c r="J10" i="18"/>
  <c r="H10" i="18"/>
  <c r="G10" i="18"/>
  <c r="K20" i="35"/>
  <c r="K16" i="35"/>
  <c r="K14" i="35"/>
  <c r="K13" i="35"/>
  <c r="L20" i="35"/>
  <c r="L18" i="35"/>
  <c r="L17" i="35"/>
  <c r="M25" i="35"/>
  <c r="M23" i="35"/>
  <c r="M22" i="35"/>
  <c r="N32" i="35"/>
  <c r="E25" i="39"/>
  <c r="E21" i="39"/>
  <c r="E19" i="39"/>
  <c r="E18" i="39"/>
  <c r="F42" i="39"/>
  <c r="F40" i="39"/>
  <c r="F39" i="39"/>
  <c r="F14" i="39"/>
  <c r="F10" i="39"/>
  <c r="H35" i="39"/>
  <c r="H33" i="39"/>
  <c r="H32" i="39"/>
  <c r="G32" i="39"/>
  <c r="H19" i="39"/>
  <c r="H17" i="39"/>
  <c r="H16" i="39"/>
  <c r="G16" i="39"/>
  <c r="I37" i="39"/>
  <c r="I33" i="39"/>
  <c r="I31" i="39"/>
  <c r="I30" i="39"/>
  <c r="J44" i="39"/>
  <c r="J40" i="39"/>
  <c r="J38" i="39"/>
  <c r="J37" i="39"/>
  <c r="J12" i="39"/>
  <c r="K44" i="39"/>
  <c r="K42" i="39"/>
  <c r="K41" i="39"/>
  <c r="K16" i="39"/>
  <c r="K12" i="39"/>
  <c r="K10" i="39"/>
  <c r="K9" i="39"/>
  <c r="L23" i="39"/>
  <c r="L19" i="39"/>
  <c r="L17" i="39"/>
  <c r="L16" i="39"/>
  <c r="M29" i="39"/>
  <c r="M25" i="39"/>
  <c r="M23" i="39"/>
  <c r="M22" i="39"/>
  <c r="N33" i="39"/>
  <c r="N29" i="39"/>
  <c r="N27" i="39"/>
  <c r="N26" i="39"/>
  <c r="O37" i="39"/>
  <c r="O35" i="39"/>
  <c r="O13" i="39"/>
  <c r="O12" i="39"/>
  <c r="C28" i="39"/>
  <c r="C32" i="39"/>
  <c r="C34" i="39"/>
  <c r="C35" i="39"/>
  <c r="C35" i="42" s="1"/>
  <c r="C16" i="43"/>
  <c r="C18" i="43"/>
  <c r="C19" i="43"/>
  <c r="C32" i="43"/>
  <c r="C34" i="43"/>
  <c r="C34" i="46" s="1"/>
  <c r="C35" i="43"/>
  <c r="M21" i="43"/>
  <c r="M19" i="43"/>
  <c r="M18" i="43"/>
  <c r="N34" i="43"/>
  <c r="N30" i="43"/>
  <c r="N28" i="43"/>
  <c r="N27" i="43"/>
  <c r="O39" i="43"/>
  <c r="O35" i="43"/>
  <c r="O33" i="43"/>
  <c r="O32" i="43"/>
  <c r="D9" i="47"/>
  <c r="D9" i="21" s="1"/>
  <c r="D11" i="47"/>
  <c r="D11" i="21" s="1"/>
  <c r="J10" i="47"/>
  <c r="K45" i="47"/>
  <c r="K43" i="47"/>
  <c r="K41" i="47"/>
  <c r="K39" i="47"/>
  <c r="K37" i="47"/>
  <c r="K35" i="47"/>
  <c r="K33" i="47"/>
  <c r="K31" i="47"/>
  <c r="E33" i="4"/>
  <c r="E33" i="52" s="1"/>
  <c r="G25" i="4"/>
  <c r="G25" i="52" s="1"/>
  <c r="G17" i="4"/>
  <c r="G17" i="52" s="1"/>
  <c r="G16" i="4"/>
  <c r="G16" i="52" s="1"/>
  <c r="M9" i="35"/>
  <c r="N16" i="35"/>
  <c r="O20" i="39"/>
  <c r="E23" i="43"/>
  <c r="E19" i="43"/>
  <c r="E17" i="43"/>
  <c r="E16" i="43"/>
  <c r="F28" i="43"/>
  <c r="F24" i="43"/>
  <c r="F22" i="43"/>
  <c r="F21" i="43"/>
  <c r="G43" i="43"/>
  <c r="G39" i="43"/>
  <c r="G37" i="43"/>
  <c r="G36" i="43"/>
  <c r="G11" i="43"/>
  <c r="H44" i="43"/>
  <c r="H42" i="43"/>
  <c r="H41" i="43"/>
  <c r="H16" i="43"/>
  <c r="H12" i="43"/>
  <c r="H10" i="43"/>
  <c r="H9" i="43"/>
  <c r="I23" i="43"/>
  <c r="I19" i="43"/>
  <c r="I17" i="43"/>
  <c r="I16" i="43"/>
  <c r="J28" i="43"/>
  <c r="J24" i="43"/>
  <c r="J22" i="43"/>
  <c r="J21" i="43"/>
  <c r="K29" i="43"/>
  <c r="K25" i="43"/>
  <c r="K23" i="43"/>
  <c r="K22" i="43"/>
  <c r="L34" i="43"/>
  <c r="L30" i="43"/>
  <c r="L28" i="43"/>
  <c r="L27" i="43"/>
  <c r="M41" i="43"/>
  <c r="M37" i="43"/>
  <c r="M35" i="43"/>
  <c r="M34" i="43"/>
  <c r="D45" i="47"/>
  <c r="D45" i="48" s="1"/>
  <c r="D43" i="47"/>
  <c r="D41" i="47"/>
  <c r="D37" i="47"/>
  <c r="D35" i="47"/>
  <c r="D33" i="47"/>
  <c r="D31" i="47"/>
  <c r="D29" i="47"/>
  <c r="D27" i="47"/>
  <c r="D21" i="47"/>
  <c r="D19" i="47"/>
  <c r="D13" i="47"/>
  <c r="D10" i="47"/>
  <c r="D10" i="48" s="1"/>
  <c r="F27" i="47"/>
  <c r="F23" i="47"/>
  <c r="F21" i="47"/>
  <c r="F21" i="48" s="1"/>
  <c r="F20" i="47"/>
  <c r="G26" i="47"/>
  <c r="G22" i="47"/>
  <c r="G20" i="47"/>
  <c r="G19" i="47"/>
  <c r="J33" i="47"/>
  <c r="J29" i="47"/>
  <c r="J27" i="47"/>
  <c r="J26" i="47"/>
  <c r="O29" i="47"/>
  <c r="O27" i="47"/>
  <c r="O25" i="47"/>
  <c r="O23" i="47"/>
  <c r="O21" i="47"/>
  <c r="O19" i="47"/>
  <c r="O17" i="47"/>
  <c r="E21" i="4"/>
  <c r="E21" i="52" s="1"/>
  <c r="E20" i="4"/>
  <c r="E20" i="52" s="1"/>
  <c r="F31" i="4"/>
  <c r="F31" i="52" s="1"/>
  <c r="C36" i="35"/>
  <c r="C30" i="35"/>
  <c r="C26" i="35"/>
  <c r="C14" i="35"/>
  <c r="H48" i="34"/>
  <c r="J48" i="34"/>
  <c r="I10" i="35"/>
  <c r="I11" i="35"/>
  <c r="I24" i="35"/>
  <c r="I26" i="35"/>
  <c r="I27" i="35"/>
  <c r="I40" i="35"/>
  <c r="I42" i="35"/>
  <c r="I43" i="35"/>
  <c r="G37" i="35"/>
  <c r="G32" i="35"/>
  <c r="G16" i="35"/>
  <c r="E9" i="35"/>
  <c r="D37" i="35"/>
  <c r="D37" i="42" s="1"/>
  <c r="C9" i="35"/>
  <c r="F34" i="35"/>
  <c r="F32" i="35"/>
  <c r="F31" i="35"/>
  <c r="F18" i="35"/>
  <c r="F16" i="35"/>
  <c r="F15" i="35"/>
  <c r="H39" i="35"/>
  <c r="H37" i="35"/>
  <c r="H36" i="35"/>
  <c r="H23" i="35"/>
  <c r="H21" i="35"/>
  <c r="H20" i="35"/>
  <c r="J44" i="35"/>
  <c r="J42" i="35"/>
  <c r="J41" i="35"/>
  <c r="J28" i="35"/>
  <c r="J26" i="35"/>
  <c r="J25" i="35"/>
  <c r="J12" i="35"/>
  <c r="J10" i="35"/>
  <c r="J9" i="35"/>
  <c r="I9" i="24"/>
  <c r="I45" i="24"/>
  <c r="I44" i="24"/>
  <c r="I31" i="24"/>
  <c r="I29" i="24"/>
  <c r="I28" i="24"/>
  <c r="I15" i="24"/>
  <c r="I13" i="24"/>
  <c r="I12" i="24"/>
  <c r="K48" i="26"/>
  <c r="O46" i="24"/>
  <c r="N11" i="24"/>
  <c r="C12" i="24"/>
  <c r="F13" i="24"/>
  <c r="J13" i="24"/>
  <c r="M14" i="24"/>
  <c r="O14" i="24"/>
  <c r="C15" i="24"/>
  <c r="E16" i="24"/>
  <c r="G16" i="24"/>
  <c r="J16" i="24"/>
  <c r="L17" i="24"/>
  <c r="N17" i="24"/>
  <c r="O17" i="24"/>
  <c r="D19" i="24"/>
  <c r="F19" i="24"/>
  <c r="G19" i="24"/>
  <c r="J19" i="24"/>
  <c r="K20" i="24"/>
  <c r="M20" i="24"/>
  <c r="N20" i="24"/>
  <c r="C22" i="24"/>
  <c r="E22" i="24"/>
  <c r="E22" i="36" s="1"/>
  <c r="F22" i="24"/>
  <c r="J23" i="24"/>
  <c r="L23" i="24"/>
  <c r="M23" i="24"/>
  <c r="E45" i="35"/>
  <c r="C44" i="35"/>
  <c r="C22" i="35"/>
  <c r="C22" i="36" s="1"/>
  <c r="O24" i="24"/>
  <c r="D25" i="24"/>
  <c r="E25" i="24"/>
  <c r="F25" i="24"/>
  <c r="K26" i="24"/>
  <c r="M26" i="24"/>
  <c r="N26" i="24"/>
  <c r="C28" i="24"/>
  <c r="E28" i="24"/>
  <c r="E28" i="36" s="1"/>
  <c r="F28" i="24"/>
  <c r="K42" i="35"/>
  <c r="K39" i="35"/>
  <c r="K38" i="35"/>
  <c r="K24" i="35"/>
  <c r="K22" i="35"/>
  <c r="K21" i="35"/>
  <c r="L44" i="35"/>
  <c r="L42" i="35"/>
  <c r="L41" i="35"/>
  <c r="L28" i="35"/>
  <c r="L26" i="35"/>
  <c r="L25" i="35"/>
  <c r="L12" i="35"/>
  <c r="L10" i="35"/>
  <c r="L9" i="35"/>
  <c r="M34" i="35"/>
  <c r="M31" i="35"/>
  <c r="M30" i="35"/>
  <c r="M17" i="35"/>
  <c r="M15" i="35"/>
  <c r="M14" i="35"/>
  <c r="N43" i="35"/>
  <c r="N41" i="35"/>
  <c r="N40" i="35"/>
  <c r="N27" i="35"/>
  <c r="N25" i="35"/>
  <c r="N24" i="35"/>
  <c r="N11" i="35"/>
  <c r="N9" i="35"/>
  <c r="O45" i="35"/>
  <c r="O32" i="35"/>
  <c r="O30" i="35"/>
  <c r="O29" i="35"/>
  <c r="O16" i="35"/>
  <c r="O14" i="35"/>
  <c r="O13" i="35"/>
  <c r="E45" i="39"/>
  <c r="E43" i="39"/>
  <c r="E42" i="39"/>
  <c r="E42" i="42" s="1"/>
  <c r="E29" i="39"/>
  <c r="E27" i="39"/>
  <c r="E26" i="39"/>
  <c r="E26" i="42" s="1"/>
  <c r="E11" i="39"/>
  <c r="E9" i="39"/>
  <c r="F34" i="39"/>
  <c r="F32" i="39"/>
  <c r="F31" i="39"/>
  <c r="F18" i="39"/>
  <c r="F16" i="39"/>
  <c r="F15" i="39"/>
  <c r="H45" i="39"/>
  <c r="H44" i="39"/>
  <c r="G44" i="39"/>
  <c r="H37" i="39"/>
  <c r="H36" i="39"/>
  <c r="G36" i="39"/>
  <c r="H29" i="39"/>
  <c r="H28" i="39"/>
  <c r="G28" i="39"/>
  <c r="H21" i="39"/>
  <c r="H20" i="39"/>
  <c r="G20" i="39"/>
  <c r="H13" i="39"/>
  <c r="H12" i="39"/>
  <c r="G12" i="39"/>
  <c r="I41" i="39"/>
  <c r="I39" i="39"/>
  <c r="I38" i="39"/>
  <c r="I25" i="39"/>
  <c r="I23" i="39"/>
  <c r="I22" i="39"/>
  <c r="I9" i="39"/>
  <c r="J45" i="39"/>
  <c r="J32" i="39"/>
  <c r="J30" i="39"/>
  <c r="J29" i="39"/>
  <c r="J16" i="39"/>
  <c r="J14" i="39"/>
  <c r="J13" i="39"/>
  <c r="K36" i="39"/>
  <c r="K34" i="39"/>
  <c r="K33" i="39"/>
  <c r="K20" i="39"/>
  <c r="K18" i="39"/>
  <c r="K17" i="39"/>
  <c r="L43" i="39"/>
  <c r="L41" i="39"/>
  <c r="L40" i="39"/>
  <c r="L27" i="39"/>
  <c r="L25" i="39"/>
  <c r="L24" i="39"/>
  <c r="L12" i="39"/>
  <c r="L9" i="39"/>
  <c r="M33" i="39"/>
  <c r="M31" i="39"/>
  <c r="M30" i="39"/>
  <c r="M17" i="39"/>
  <c r="M15" i="39"/>
  <c r="M14" i="39"/>
  <c r="N37" i="39"/>
  <c r="N35" i="39"/>
  <c r="N34" i="39"/>
  <c r="N21" i="39"/>
  <c r="N19" i="39"/>
  <c r="N18" i="39"/>
  <c r="O41" i="39"/>
  <c r="O40" i="39"/>
  <c r="O32" i="39"/>
  <c r="O31" i="39"/>
  <c r="O17" i="39"/>
  <c r="O16" i="39"/>
  <c r="O9" i="39"/>
  <c r="C10" i="39"/>
  <c r="C11" i="39"/>
  <c r="C24" i="39"/>
  <c r="C26" i="39"/>
  <c r="C27" i="39"/>
  <c r="C40" i="39"/>
  <c r="C42" i="39"/>
  <c r="C43" i="39"/>
  <c r="C43" i="42" s="1"/>
  <c r="C14" i="43"/>
  <c r="C15" i="43"/>
  <c r="C22" i="43"/>
  <c r="C23" i="43"/>
  <c r="C30" i="43"/>
  <c r="C31" i="43"/>
  <c r="C38" i="43"/>
  <c r="C39" i="43"/>
  <c r="D46" i="43"/>
  <c r="E43" i="43"/>
  <c r="E41" i="43"/>
  <c r="E40" i="43"/>
  <c r="E27" i="43"/>
  <c r="E27" i="46" s="1"/>
  <c r="E25" i="43"/>
  <c r="E24" i="43"/>
  <c r="E11" i="43"/>
  <c r="E9" i="43"/>
  <c r="F45" i="43"/>
  <c r="F32" i="43"/>
  <c r="F30" i="43"/>
  <c r="F29" i="43"/>
  <c r="F16" i="43"/>
  <c r="F14" i="43"/>
  <c r="F13" i="43"/>
  <c r="G45" i="43"/>
  <c r="G44" i="43"/>
  <c r="G31" i="43"/>
  <c r="G29" i="43"/>
  <c r="G28" i="43"/>
  <c r="G15" i="43"/>
  <c r="G13" i="43"/>
  <c r="G12" i="43"/>
  <c r="H36" i="43"/>
  <c r="H34" i="43"/>
  <c r="H33" i="43"/>
  <c r="H20" i="43"/>
  <c r="H18" i="43"/>
  <c r="H17" i="43"/>
  <c r="I43" i="43"/>
  <c r="I41" i="43"/>
  <c r="I40" i="43"/>
  <c r="I27" i="43"/>
  <c r="I25" i="43"/>
  <c r="I24" i="43"/>
  <c r="I11" i="43"/>
  <c r="I9" i="43"/>
  <c r="J45" i="43"/>
  <c r="J32" i="43"/>
  <c r="J32" i="46" s="1"/>
  <c r="J30" i="43"/>
  <c r="J29" i="43"/>
  <c r="O28" i="24"/>
  <c r="C29" i="24"/>
  <c r="C29" i="36" s="1"/>
  <c r="E30" i="24"/>
  <c r="E30" i="36" s="1"/>
  <c r="G30" i="24"/>
  <c r="J30" i="24"/>
  <c r="O31" i="24"/>
  <c r="D32" i="24"/>
  <c r="E32" i="24"/>
  <c r="E32" i="36" s="1"/>
  <c r="F33" i="24"/>
  <c r="J33" i="24"/>
  <c r="K33" i="24"/>
  <c r="M34" i="24"/>
  <c r="N34" i="24"/>
  <c r="O34" i="24"/>
  <c r="C36" i="24"/>
  <c r="E36" i="24"/>
  <c r="E36" i="36" s="1"/>
  <c r="F36" i="24"/>
  <c r="G37" i="24"/>
  <c r="K37" i="24"/>
  <c r="L38" i="24"/>
  <c r="N38" i="24"/>
  <c r="O38" i="24"/>
  <c r="O39" i="24"/>
  <c r="D40" i="24"/>
  <c r="D40" i="36" s="1"/>
  <c r="E40" i="24"/>
  <c r="E40" i="36" s="1"/>
  <c r="G41" i="24"/>
  <c r="K41" i="24"/>
  <c r="L41" i="24"/>
  <c r="N42" i="24"/>
  <c r="C43" i="24"/>
  <c r="C43" i="36" s="1"/>
  <c r="D43" i="24"/>
  <c r="E44" i="24"/>
  <c r="E44" i="36" s="1"/>
  <c r="F44" i="24"/>
  <c r="G44" i="24"/>
  <c r="J45" i="24"/>
  <c r="L45" i="24"/>
  <c r="M45" i="24"/>
  <c r="O10" i="24"/>
  <c r="E9" i="24"/>
  <c r="F9" i="24"/>
  <c r="C46" i="5"/>
  <c r="N45" i="5"/>
  <c r="M45" i="5"/>
  <c r="M44" i="5"/>
  <c r="K44" i="5"/>
  <c r="J44" i="5"/>
  <c r="H48" i="28"/>
  <c r="J43" i="5"/>
  <c r="H43" i="5"/>
  <c r="G43" i="5"/>
  <c r="G42" i="5"/>
  <c r="E42" i="5"/>
  <c r="D42" i="5"/>
  <c r="D41" i="5"/>
  <c r="O40" i="5"/>
  <c r="N40" i="5"/>
  <c r="N39" i="5"/>
  <c r="L39" i="5"/>
  <c r="K39" i="5"/>
  <c r="K38" i="5"/>
  <c r="I38" i="5"/>
  <c r="H38" i="5"/>
  <c r="H37" i="5"/>
  <c r="F37" i="5"/>
  <c r="E37" i="5"/>
  <c r="E36" i="5"/>
  <c r="C36" i="5"/>
  <c r="O35" i="5"/>
  <c r="O34" i="5"/>
  <c r="M34" i="5"/>
  <c r="L34" i="5"/>
  <c r="L33" i="5"/>
  <c r="J33" i="5"/>
  <c r="I33" i="5"/>
  <c r="I32" i="5"/>
  <c r="G32" i="5"/>
  <c r="F32" i="5"/>
  <c r="F31" i="5"/>
  <c r="D31" i="5"/>
  <c r="C31" i="5"/>
  <c r="C30" i="5"/>
  <c r="N29" i="5"/>
  <c r="M29" i="5"/>
  <c r="M28" i="5"/>
  <c r="K28" i="5"/>
  <c r="J28" i="5"/>
  <c r="J27" i="5"/>
  <c r="H27" i="5"/>
  <c r="G27" i="5"/>
  <c r="G26" i="5"/>
  <c r="E26" i="5"/>
  <c r="D26" i="5"/>
  <c r="D25" i="5"/>
  <c r="O24" i="5"/>
  <c r="N24" i="5"/>
  <c r="N23" i="5"/>
  <c r="L23" i="5"/>
  <c r="K23" i="5"/>
  <c r="K22" i="5"/>
  <c r="I22" i="5"/>
  <c r="H22" i="5"/>
  <c r="H21" i="5"/>
  <c r="F21" i="5"/>
  <c r="E21" i="5"/>
  <c r="E20" i="5"/>
  <c r="C20" i="5"/>
  <c r="O19" i="5"/>
  <c r="O18" i="5"/>
  <c r="M18" i="5"/>
  <c r="L18" i="5"/>
  <c r="L17" i="5"/>
  <c r="J17" i="5"/>
  <c r="I17" i="5"/>
  <c r="I16" i="5"/>
  <c r="G16" i="5"/>
  <c r="F16" i="5"/>
  <c r="F15" i="5"/>
  <c r="D15" i="5"/>
  <c r="C15" i="5"/>
  <c r="C14" i="5"/>
  <c r="N13" i="5"/>
  <c r="M13" i="5"/>
  <c r="M12" i="5"/>
  <c r="K12" i="5"/>
  <c r="J12" i="5"/>
  <c r="J11" i="5"/>
  <c r="H11" i="5"/>
  <c r="G11" i="5"/>
  <c r="N9" i="5"/>
  <c r="L9" i="5"/>
  <c r="K9" i="5"/>
  <c r="O45" i="18"/>
  <c r="M45" i="18"/>
  <c r="L45" i="18"/>
  <c r="L44" i="18"/>
  <c r="J44" i="18"/>
  <c r="I44" i="18"/>
  <c r="I43" i="18"/>
  <c r="G43" i="18"/>
  <c r="F43" i="18"/>
  <c r="F42" i="18"/>
  <c r="D42" i="18"/>
  <c r="C42" i="18"/>
  <c r="O41" i="18"/>
  <c r="M41" i="18"/>
  <c r="L41" i="18"/>
  <c r="L40" i="18"/>
  <c r="J40" i="18"/>
  <c r="I40" i="18"/>
  <c r="I39" i="18"/>
  <c r="G39" i="18"/>
  <c r="F39" i="18"/>
  <c r="F38" i="18"/>
  <c r="D38" i="18"/>
  <c r="C38" i="18"/>
  <c r="C37" i="18"/>
  <c r="N36" i="18"/>
  <c r="M36" i="18"/>
  <c r="M35" i="18"/>
  <c r="K35" i="18"/>
  <c r="J35" i="18"/>
  <c r="J34" i="18"/>
  <c r="H34" i="18"/>
  <c r="G34" i="18"/>
  <c r="G33" i="18"/>
  <c r="E33" i="18"/>
  <c r="D33" i="18"/>
  <c r="D32" i="18"/>
  <c r="O31" i="18"/>
  <c r="N31" i="18"/>
  <c r="N30" i="18"/>
  <c r="L30" i="18"/>
  <c r="K30" i="18"/>
  <c r="K29" i="18"/>
  <c r="I29" i="18"/>
  <c r="H29" i="18"/>
  <c r="H28" i="18"/>
  <c r="F28" i="18"/>
  <c r="E28" i="18"/>
  <c r="E27" i="18"/>
  <c r="C27" i="18"/>
  <c r="O26" i="18"/>
  <c r="O25" i="18"/>
  <c r="M25" i="18"/>
  <c r="L25" i="18"/>
  <c r="L24" i="18"/>
  <c r="J24" i="18"/>
  <c r="I24" i="18"/>
  <c r="I23" i="18"/>
  <c r="G23" i="18"/>
  <c r="F23" i="18"/>
  <c r="F22" i="18"/>
  <c r="D22" i="18"/>
  <c r="C22" i="18"/>
  <c r="C21" i="18"/>
  <c r="N20" i="18"/>
  <c r="M20" i="18"/>
  <c r="M19" i="18"/>
  <c r="K19" i="18"/>
  <c r="J19" i="18"/>
  <c r="J18" i="18"/>
  <c r="H18" i="18"/>
  <c r="G18" i="18"/>
  <c r="G17" i="18"/>
  <c r="E17" i="18"/>
  <c r="D17" i="18"/>
  <c r="D16" i="18"/>
  <c r="O15" i="18"/>
  <c r="N15" i="18"/>
  <c r="N14" i="18"/>
  <c r="L14" i="18"/>
  <c r="K14" i="18"/>
  <c r="K13" i="18"/>
  <c r="I13" i="18"/>
  <c r="H12" i="18"/>
  <c r="F12" i="18"/>
  <c r="E12" i="18"/>
  <c r="E11" i="18"/>
  <c r="C11" i="18"/>
  <c r="O10" i="18"/>
  <c r="O9" i="18"/>
  <c r="M9" i="18"/>
  <c r="L9" i="18"/>
  <c r="K29" i="47"/>
  <c r="K27" i="47"/>
  <c r="K25" i="47"/>
  <c r="K23" i="47"/>
  <c r="K21" i="47"/>
  <c r="K19" i="47"/>
  <c r="K17" i="47"/>
  <c r="K15" i="47"/>
  <c r="K13" i="47"/>
  <c r="K11" i="47"/>
  <c r="K9" i="47"/>
  <c r="L45" i="47"/>
  <c r="L43" i="47"/>
  <c r="L41" i="47"/>
  <c r="L31" i="47"/>
  <c r="L29" i="47"/>
  <c r="L27" i="47"/>
  <c r="L25" i="47"/>
  <c r="L23" i="47"/>
  <c r="L21" i="47"/>
  <c r="L19" i="47"/>
  <c r="L17" i="47"/>
  <c r="L15" i="47"/>
  <c r="L13" i="47"/>
  <c r="L11" i="47"/>
  <c r="L9" i="47"/>
  <c r="M9" i="4"/>
  <c r="M9" i="52" s="1"/>
  <c r="M10" i="4"/>
  <c r="M10" i="52" s="1"/>
  <c r="M11" i="4"/>
  <c r="M12" i="4"/>
  <c r="M12" i="52" s="1"/>
  <c r="M13" i="4"/>
  <c r="M14" i="4"/>
  <c r="M15" i="4"/>
  <c r="M16" i="4"/>
  <c r="M17" i="4"/>
  <c r="M17" i="52" s="1"/>
  <c r="M18" i="4"/>
  <c r="M19" i="4"/>
  <c r="M19" i="52" s="1"/>
  <c r="M20" i="4"/>
  <c r="M20" i="52" s="1"/>
  <c r="M21" i="4"/>
  <c r="M22" i="4"/>
  <c r="M22" i="52" s="1"/>
  <c r="M23" i="4"/>
  <c r="M24" i="4"/>
  <c r="M24" i="52" s="1"/>
  <c r="M25" i="4"/>
  <c r="M26" i="4"/>
  <c r="M27" i="4"/>
  <c r="M28" i="4"/>
  <c r="M28" i="52" s="1"/>
  <c r="M29" i="4"/>
  <c r="M30" i="4"/>
  <c r="M30" i="52" s="1"/>
  <c r="M31" i="4"/>
  <c r="M32" i="4"/>
  <c r="M32" i="52" s="1"/>
  <c r="M33" i="4"/>
  <c r="M33" i="52" s="1"/>
  <c r="M34" i="4"/>
  <c r="M35" i="4"/>
  <c r="M35" i="52" s="1"/>
  <c r="M36" i="4"/>
  <c r="M36" i="52" s="1"/>
  <c r="M37" i="4"/>
  <c r="M38" i="4"/>
  <c r="M39" i="4"/>
  <c r="M40" i="4"/>
  <c r="M40" i="52" s="1"/>
  <c r="M41" i="4"/>
  <c r="M41" i="52" s="1"/>
  <c r="M42" i="4"/>
  <c r="M43" i="4"/>
  <c r="M43" i="52" s="1"/>
  <c r="M44" i="4"/>
  <c r="M44" i="52" s="1"/>
  <c r="M45" i="4"/>
  <c r="M46" i="4"/>
  <c r="J16" i="43"/>
  <c r="J14" i="43"/>
  <c r="J13" i="43"/>
  <c r="J12" i="43"/>
  <c r="J10" i="43"/>
  <c r="J9" i="43"/>
  <c r="K33" i="43"/>
  <c r="K31" i="43"/>
  <c r="K30" i="43"/>
  <c r="K17" i="43"/>
  <c r="K15" i="43"/>
  <c r="K14" i="43"/>
  <c r="L38" i="43"/>
  <c r="L36" i="43"/>
  <c r="L35" i="43"/>
  <c r="L22" i="43"/>
  <c r="L20" i="43"/>
  <c r="L19" i="43"/>
  <c r="M45" i="43"/>
  <c r="M43" i="43"/>
  <c r="M42" i="43"/>
  <c r="M29" i="43"/>
  <c r="M27" i="43"/>
  <c r="M26" i="43"/>
  <c r="M13" i="43"/>
  <c r="M11" i="43"/>
  <c r="N38" i="43"/>
  <c r="N36" i="43"/>
  <c r="N35" i="43"/>
  <c r="N22" i="43"/>
  <c r="N20" i="43"/>
  <c r="N19" i="43"/>
  <c r="O43" i="43"/>
  <c r="O41" i="43"/>
  <c r="O40" i="43"/>
  <c r="O27" i="43"/>
  <c r="O25" i="43"/>
  <c r="O24" i="43"/>
  <c r="O11" i="43"/>
  <c r="O9" i="43"/>
  <c r="C9" i="47"/>
  <c r="F45" i="47"/>
  <c r="F32" i="47"/>
  <c r="F29" i="47"/>
  <c r="F28" i="47"/>
  <c r="F15" i="47"/>
  <c r="F13" i="47"/>
  <c r="F12" i="47"/>
  <c r="G44" i="47"/>
  <c r="G43" i="47"/>
  <c r="G30" i="47"/>
  <c r="G28" i="47"/>
  <c r="G27" i="47"/>
  <c r="G14" i="47"/>
  <c r="G12" i="47"/>
  <c r="G11" i="47"/>
  <c r="H45" i="47"/>
  <c r="H43" i="47"/>
  <c r="H41" i="47"/>
  <c r="H39" i="47"/>
  <c r="H37" i="47"/>
  <c r="H35" i="47"/>
  <c r="H33" i="47"/>
  <c r="H29" i="47"/>
  <c r="H27" i="47"/>
  <c r="H25" i="47"/>
  <c r="H23" i="47"/>
  <c r="H21" i="47"/>
  <c r="H19" i="47"/>
  <c r="J37" i="47"/>
  <c r="J35" i="47"/>
  <c r="J34" i="47"/>
  <c r="J21" i="47"/>
  <c r="J19" i="47"/>
  <c r="J18" i="47"/>
  <c r="M11" i="47"/>
  <c r="M10" i="47"/>
  <c r="M9" i="47"/>
  <c r="N44" i="47"/>
  <c r="N42" i="47"/>
  <c r="N40" i="47"/>
  <c r="N38" i="47"/>
  <c r="N36" i="47"/>
  <c r="N34" i="47"/>
  <c r="N32" i="47"/>
  <c r="N30" i="47"/>
  <c r="N28" i="47"/>
  <c r="N26" i="47"/>
  <c r="N24" i="47"/>
  <c r="N22" i="47"/>
  <c r="N20" i="47"/>
  <c r="N18" i="47"/>
  <c r="N16" i="47"/>
  <c r="O45" i="47"/>
  <c r="O44" i="47"/>
  <c r="O42" i="47"/>
  <c r="O40" i="47"/>
  <c r="O38" i="47"/>
  <c r="O36" i="47"/>
  <c r="O34" i="47"/>
  <c r="O32" i="47"/>
  <c r="O30" i="47"/>
  <c r="O28" i="47"/>
  <c r="O26" i="47"/>
  <c r="O24" i="47"/>
  <c r="O22" i="47"/>
  <c r="D11" i="52"/>
  <c r="D48" i="31"/>
  <c r="E42" i="4"/>
  <c r="E41" i="4"/>
  <c r="E41" i="52" s="1"/>
  <c r="E38" i="4"/>
  <c r="E38" i="52" s="1"/>
  <c r="E37" i="4"/>
  <c r="E37" i="52" s="1"/>
  <c r="E29" i="4"/>
  <c r="E18" i="4"/>
  <c r="E18" i="52" s="1"/>
  <c r="E16" i="4"/>
  <c r="E16" i="52" s="1"/>
  <c r="F46" i="4"/>
  <c r="F44" i="4"/>
  <c r="F44" i="52" s="1"/>
  <c r="F40" i="4"/>
  <c r="F40" i="52" s="1"/>
  <c r="F36" i="4"/>
  <c r="F36" i="52" s="1"/>
  <c r="F32" i="4"/>
  <c r="F26" i="4"/>
  <c r="F26" i="52" s="1"/>
  <c r="F22" i="4"/>
  <c r="F22" i="52" s="1"/>
  <c r="F18" i="4"/>
  <c r="F18" i="52" s="1"/>
  <c r="F16" i="4"/>
  <c r="F15" i="4"/>
  <c r="F11" i="4"/>
  <c r="G46" i="4"/>
  <c r="G45" i="4"/>
  <c r="G45" i="52" s="1"/>
  <c r="G41" i="4"/>
  <c r="G41" i="52" s="1"/>
  <c r="G39" i="4"/>
  <c r="G39" i="52" s="1"/>
  <c r="G37" i="4"/>
  <c r="G37" i="52" s="1"/>
  <c r="G36" i="4"/>
  <c r="G36" i="52" s="1"/>
  <c r="G23" i="4"/>
  <c r="G23" i="52" s="1"/>
  <c r="G22" i="4"/>
  <c r="G22" i="52" s="1"/>
  <c r="G12" i="4"/>
  <c r="C47" i="4"/>
  <c r="C47" i="52" s="1"/>
  <c r="E47" i="4"/>
  <c r="E47" i="52" s="1"/>
  <c r="G47" i="4"/>
  <c r="G47" i="52" s="1"/>
  <c r="I47" i="4"/>
  <c r="I47" i="52" s="1"/>
  <c r="K47" i="4"/>
  <c r="K47" i="52" s="1"/>
  <c r="M47" i="4"/>
  <c r="M47" i="52" s="1"/>
  <c r="O47" i="4"/>
  <c r="D48" i="51"/>
  <c r="C10" i="51"/>
  <c r="M48" i="53"/>
  <c r="M48" i="51" s="1"/>
  <c r="I14" i="35"/>
  <c r="I15" i="35"/>
  <c r="I22" i="35"/>
  <c r="I23" i="35"/>
  <c r="I30" i="35"/>
  <c r="I31" i="35"/>
  <c r="I38" i="35"/>
  <c r="I39" i="35"/>
  <c r="G9" i="35"/>
  <c r="G11" i="35"/>
  <c r="G34" i="35"/>
  <c r="G18" i="35"/>
  <c r="D36" i="35"/>
  <c r="D32" i="35"/>
  <c r="D43" i="35"/>
  <c r="D41" i="35"/>
  <c r="D35" i="35"/>
  <c r="D33" i="35"/>
  <c r="D27" i="35"/>
  <c r="D25" i="35"/>
  <c r="F44" i="35"/>
  <c r="F43" i="35"/>
  <c r="F36" i="35"/>
  <c r="F35" i="35"/>
  <c r="F28" i="35"/>
  <c r="F27" i="35"/>
  <c r="F20" i="35"/>
  <c r="F19" i="35"/>
  <c r="F12" i="35"/>
  <c r="F11" i="35"/>
  <c r="H41" i="35"/>
  <c r="H40" i="35"/>
  <c r="H33" i="35"/>
  <c r="H32" i="35"/>
  <c r="H25" i="35"/>
  <c r="H24" i="35"/>
  <c r="H17" i="35"/>
  <c r="H16" i="35"/>
  <c r="H9" i="35"/>
  <c r="J45" i="35"/>
  <c r="J38" i="35"/>
  <c r="J37" i="35"/>
  <c r="J30" i="35"/>
  <c r="J29" i="35"/>
  <c r="J22" i="35"/>
  <c r="J21" i="35"/>
  <c r="J14" i="35"/>
  <c r="J13" i="35"/>
  <c r="C9" i="24"/>
  <c r="H9" i="24"/>
  <c r="H46" i="24"/>
  <c r="I41" i="24"/>
  <c r="I40" i="24"/>
  <c r="I33" i="24"/>
  <c r="I32" i="24"/>
  <c r="I25" i="24"/>
  <c r="I24" i="24"/>
  <c r="I17" i="24"/>
  <c r="I16" i="24"/>
  <c r="K46" i="24"/>
  <c r="F46" i="24"/>
  <c r="G46" i="24"/>
  <c r="J46" i="24"/>
  <c r="J46" i="36" s="1"/>
  <c r="M46" i="24"/>
  <c r="C11" i="24"/>
  <c r="D11" i="24"/>
  <c r="L11" i="24"/>
  <c r="M11" i="24"/>
  <c r="J12" i="24"/>
  <c r="D13" i="24"/>
  <c r="E13" i="24"/>
  <c r="N13" i="24"/>
  <c r="K14" i="24"/>
  <c r="L14" i="24"/>
  <c r="F15" i="24"/>
  <c r="G15" i="24"/>
  <c r="C16" i="24"/>
  <c r="D16" i="24"/>
  <c r="M16" i="24"/>
  <c r="N16" i="24"/>
  <c r="J17" i="24"/>
  <c r="K17" i="24"/>
  <c r="E18" i="24"/>
  <c r="F18" i="24"/>
  <c r="O18" i="24"/>
  <c r="C19" i="24"/>
  <c r="M19" i="24"/>
  <c r="N19" i="24"/>
  <c r="G20" i="24"/>
  <c r="J20" i="24"/>
  <c r="D21" i="24"/>
  <c r="E21" i="24"/>
  <c r="N21" i="24"/>
  <c r="O21" i="24"/>
  <c r="K22" i="24"/>
  <c r="L22" i="24"/>
  <c r="F23" i="24"/>
  <c r="G23" i="24"/>
  <c r="C24" i="24"/>
  <c r="D24" i="24"/>
  <c r="M24" i="24"/>
  <c r="N24" i="24"/>
  <c r="K25" i="24"/>
  <c r="L25" i="24"/>
  <c r="G26" i="24"/>
  <c r="J26" i="24"/>
  <c r="D27" i="24"/>
  <c r="E27" i="24"/>
  <c r="N27" i="24"/>
  <c r="O27" i="24"/>
  <c r="K28" i="24"/>
  <c r="L28" i="24"/>
  <c r="F29" i="24"/>
  <c r="G29" i="24"/>
  <c r="C30" i="24"/>
  <c r="D30" i="24"/>
  <c r="M30" i="24"/>
  <c r="N30" i="24"/>
  <c r="L31" i="24"/>
  <c r="M31" i="24"/>
  <c r="N31" i="24"/>
  <c r="J32" i="24"/>
  <c r="K32" i="24"/>
  <c r="E33" i="24"/>
  <c r="N33" i="24"/>
  <c r="O33" i="24"/>
  <c r="K34" i="24"/>
  <c r="L34" i="24"/>
  <c r="D35" i="24"/>
  <c r="E35" i="24"/>
  <c r="E35" i="36" s="1"/>
  <c r="N35" i="24"/>
  <c r="O35" i="24"/>
  <c r="K36" i="24"/>
  <c r="E37" i="24"/>
  <c r="F37" i="24"/>
  <c r="N37" i="24"/>
  <c r="O37" i="24"/>
  <c r="J38" i="24"/>
  <c r="K38" i="24"/>
  <c r="E39" i="24"/>
  <c r="F39" i="24"/>
  <c r="M39" i="24"/>
  <c r="N39" i="24"/>
  <c r="J40" i="24"/>
  <c r="K40" i="24"/>
  <c r="E41" i="24"/>
  <c r="F41" i="24"/>
  <c r="O41" i="24"/>
  <c r="C42" i="24"/>
  <c r="L42" i="24"/>
  <c r="M42" i="24"/>
  <c r="G43" i="24"/>
  <c r="J43" i="24"/>
  <c r="C44" i="24"/>
  <c r="D44" i="24"/>
  <c r="D44" i="36" s="1"/>
  <c r="L44" i="24"/>
  <c r="M44" i="24"/>
  <c r="F45" i="24"/>
  <c r="G45" i="24"/>
  <c r="C10" i="24"/>
  <c r="M10" i="24"/>
  <c r="N10" i="24"/>
  <c r="K9" i="24"/>
  <c r="M46" i="5"/>
  <c r="L46" i="5"/>
  <c r="E46" i="5"/>
  <c r="D46" i="5"/>
  <c r="J45" i="5"/>
  <c r="I45" i="5"/>
  <c r="O44" i="5"/>
  <c r="N44" i="5"/>
  <c r="G44" i="5"/>
  <c r="F44" i="5"/>
  <c r="L43" i="5"/>
  <c r="K43" i="5"/>
  <c r="D43" i="5"/>
  <c r="C43" i="5"/>
  <c r="I42" i="5"/>
  <c r="H42" i="5"/>
  <c r="N41" i="5"/>
  <c r="M41" i="5"/>
  <c r="F41" i="5"/>
  <c r="E41" i="5"/>
  <c r="D48" i="28"/>
  <c r="K40" i="5"/>
  <c r="J40" i="5"/>
  <c r="C40" i="5"/>
  <c r="O39" i="5"/>
  <c r="H39" i="5"/>
  <c r="G39" i="5"/>
  <c r="M38" i="5"/>
  <c r="L38" i="5"/>
  <c r="E38" i="5"/>
  <c r="D38" i="5"/>
  <c r="J37" i="5"/>
  <c r="I37" i="5"/>
  <c r="O36" i="5"/>
  <c r="N36" i="5"/>
  <c r="G36" i="5"/>
  <c r="F36" i="5"/>
  <c r="L35" i="5"/>
  <c r="K35" i="5"/>
  <c r="D35" i="5"/>
  <c r="C35" i="5"/>
  <c r="I34" i="5"/>
  <c r="H34" i="5"/>
  <c r="N33" i="5"/>
  <c r="M33" i="5"/>
  <c r="F33" i="5"/>
  <c r="E33" i="5"/>
  <c r="K32" i="5"/>
  <c r="J32" i="5"/>
  <c r="C32" i="5"/>
  <c r="O31" i="5"/>
  <c r="H31" i="5"/>
  <c r="G31" i="5"/>
  <c r="M30" i="5"/>
  <c r="L30" i="5"/>
  <c r="E30" i="5"/>
  <c r="D30" i="5"/>
  <c r="J29" i="5"/>
  <c r="I29" i="5"/>
  <c r="O28" i="5"/>
  <c r="N28" i="5"/>
  <c r="G28" i="5"/>
  <c r="F28" i="5"/>
  <c r="L27" i="5"/>
  <c r="K27" i="5"/>
  <c r="D27" i="5"/>
  <c r="C27" i="5"/>
  <c r="I26" i="5"/>
  <c r="H26" i="5"/>
  <c r="N25" i="5"/>
  <c r="M25" i="5"/>
  <c r="F25" i="5"/>
  <c r="E25" i="5"/>
  <c r="K24" i="5"/>
  <c r="J24" i="5"/>
  <c r="C24" i="5"/>
  <c r="O23" i="5"/>
  <c r="H23" i="5"/>
  <c r="G23" i="5"/>
  <c r="M22" i="5"/>
  <c r="L22" i="5"/>
  <c r="E22" i="5"/>
  <c r="D22" i="5"/>
  <c r="J21" i="5"/>
  <c r="I21" i="5"/>
  <c r="O20" i="5"/>
  <c r="N20" i="5"/>
  <c r="G20" i="5"/>
  <c r="F20" i="5"/>
  <c r="L19" i="5"/>
  <c r="K19" i="5"/>
  <c r="D19" i="5"/>
  <c r="C19" i="5"/>
  <c r="I18" i="5"/>
  <c r="H18" i="5"/>
  <c r="N17" i="5"/>
  <c r="M17" i="5"/>
  <c r="F17" i="5"/>
  <c r="E17" i="5"/>
  <c r="K16" i="5"/>
  <c r="J16" i="5"/>
  <c r="C16" i="5"/>
  <c r="O15" i="5"/>
  <c r="H15" i="5"/>
  <c r="G15" i="5"/>
  <c r="M14" i="5"/>
  <c r="L14" i="5"/>
  <c r="E14" i="5"/>
  <c r="D14" i="5"/>
  <c r="J13" i="5"/>
  <c r="I13" i="5"/>
  <c r="O12" i="5"/>
  <c r="N12" i="5"/>
  <c r="G12" i="5"/>
  <c r="F12" i="5"/>
  <c r="L11" i="5"/>
  <c r="K11" i="5"/>
  <c r="D11" i="5"/>
  <c r="C11" i="5"/>
  <c r="C10" i="5"/>
  <c r="O9" i="5"/>
  <c r="H9" i="5"/>
  <c r="G9" i="5"/>
  <c r="D46" i="18"/>
  <c r="C46" i="18"/>
  <c r="I45" i="18"/>
  <c r="H45" i="18"/>
  <c r="N44" i="18"/>
  <c r="M44" i="18"/>
  <c r="F44" i="18"/>
  <c r="E44" i="18"/>
  <c r="K43" i="18"/>
  <c r="J43" i="18"/>
  <c r="I48" i="30"/>
  <c r="C43" i="18"/>
  <c r="O42" i="18"/>
  <c r="H42" i="18"/>
  <c r="G42" i="18"/>
  <c r="E43" i="35"/>
  <c r="C46" i="35"/>
  <c r="C42" i="35"/>
  <c r="C38" i="35"/>
  <c r="C20" i="35"/>
  <c r="C16" i="35"/>
  <c r="O48" i="26"/>
  <c r="L48" i="28"/>
  <c r="E48" i="30"/>
  <c r="I41" i="18"/>
  <c r="H41" i="18"/>
  <c r="N40" i="18"/>
  <c r="M40" i="18"/>
  <c r="F40" i="18"/>
  <c r="E40" i="18"/>
  <c r="K39" i="18"/>
  <c r="J39" i="18"/>
  <c r="C39" i="18"/>
  <c r="O38" i="18"/>
  <c r="H38" i="18"/>
  <c r="G38" i="18"/>
  <c r="M37" i="18"/>
  <c r="L37" i="18"/>
  <c r="E37" i="18"/>
  <c r="D37" i="18"/>
  <c r="J36" i="18"/>
  <c r="I36" i="18"/>
  <c r="O35" i="18"/>
  <c r="N35" i="18"/>
  <c r="G35" i="18"/>
  <c r="F35" i="18"/>
  <c r="L34" i="18"/>
  <c r="K34" i="18"/>
  <c r="D34" i="18"/>
  <c r="C34" i="18"/>
  <c r="I33" i="18"/>
  <c r="H33" i="18"/>
  <c r="N32" i="18"/>
  <c r="M32" i="18"/>
  <c r="F32" i="18"/>
  <c r="E32" i="18"/>
  <c r="K31" i="18"/>
  <c r="J31" i="18"/>
  <c r="C31" i="18"/>
  <c r="O30" i="18"/>
  <c r="H30" i="18"/>
  <c r="G30" i="18"/>
  <c r="M29" i="18"/>
  <c r="L29" i="18"/>
  <c r="E29" i="18"/>
  <c r="D29" i="18"/>
  <c r="J28" i="18"/>
  <c r="I28" i="18"/>
  <c r="O27" i="18"/>
  <c r="N27" i="18"/>
  <c r="G27" i="18"/>
  <c r="F27" i="18"/>
  <c r="L26" i="18"/>
  <c r="K26" i="18"/>
  <c r="D26" i="18"/>
  <c r="C26" i="18"/>
  <c r="I25" i="18"/>
  <c r="H25" i="18"/>
  <c r="N24" i="18"/>
  <c r="M24" i="18"/>
  <c r="F24" i="18"/>
  <c r="E24" i="18"/>
  <c r="K23" i="18"/>
  <c r="J23" i="18"/>
  <c r="C23" i="18"/>
  <c r="O22" i="18"/>
  <c r="H22" i="18"/>
  <c r="G22" i="18"/>
  <c r="M21" i="18"/>
  <c r="L21" i="18"/>
  <c r="E21" i="18"/>
  <c r="D21" i="18"/>
  <c r="J20" i="18"/>
  <c r="I20" i="18"/>
  <c r="O19" i="18"/>
  <c r="N19" i="18"/>
  <c r="G19" i="18"/>
  <c r="F19" i="18"/>
  <c r="L18" i="18"/>
  <c r="K18" i="18"/>
  <c r="D18" i="18"/>
  <c r="C18" i="18"/>
  <c r="I17" i="18"/>
  <c r="H17" i="18"/>
  <c r="N16" i="18"/>
  <c r="M16" i="18"/>
  <c r="F16" i="18"/>
  <c r="E16" i="18"/>
  <c r="K15" i="18"/>
  <c r="J15" i="18"/>
  <c r="C15" i="18"/>
  <c r="O14" i="18"/>
  <c r="H14" i="18"/>
  <c r="G14" i="18"/>
  <c r="M13" i="18"/>
  <c r="E13" i="18"/>
  <c r="D13" i="18"/>
  <c r="J12" i="18"/>
  <c r="I12" i="18"/>
  <c r="O11" i="18"/>
  <c r="N11" i="18"/>
  <c r="G11" i="18"/>
  <c r="F11" i="18"/>
  <c r="L10" i="18"/>
  <c r="K10" i="18"/>
  <c r="D10" i="18"/>
  <c r="I9" i="18"/>
  <c r="H9" i="18"/>
  <c r="D48" i="45"/>
  <c r="D44" i="43"/>
  <c r="D42" i="43"/>
  <c r="D40" i="43"/>
  <c r="D38" i="43"/>
  <c r="D38" i="46" s="1"/>
  <c r="D36" i="43"/>
  <c r="D34" i="43"/>
  <c r="D32" i="43"/>
  <c r="D30" i="43"/>
  <c r="D28" i="43"/>
  <c r="D26" i="43"/>
  <c r="D24" i="43"/>
  <c r="D22" i="43"/>
  <c r="D22" i="46" s="1"/>
  <c r="D20" i="43"/>
  <c r="D18" i="43"/>
  <c r="D16" i="43"/>
  <c r="D14" i="43"/>
  <c r="K44" i="35"/>
  <c r="K43" i="35"/>
  <c r="K35" i="35"/>
  <c r="K34" i="35"/>
  <c r="K26" i="35"/>
  <c r="K25" i="35"/>
  <c r="K18" i="35"/>
  <c r="K17" i="35"/>
  <c r="K10" i="35"/>
  <c r="K9" i="35"/>
  <c r="L45" i="35"/>
  <c r="L38" i="35"/>
  <c r="L37" i="35"/>
  <c r="L30" i="35"/>
  <c r="L29" i="35"/>
  <c r="L22" i="35"/>
  <c r="L21" i="35"/>
  <c r="L14" i="35"/>
  <c r="L13" i="35"/>
  <c r="M44" i="35"/>
  <c r="M43" i="35"/>
  <c r="M36" i="35"/>
  <c r="M35" i="35"/>
  <c r="M27" i="35"/>
  <c r="M26" i="35"/>
  <c r="M19" i="35"/>
  <c r="M18" i="35"/>
  <c r="M11" i="35"/>
  <c r="M10" i="35"/>
  <c r="N45" i="35"/>
  <c r="N44" i="35"/>
  <c r="N37" i="35"/>
  <c r="N36" i="35"/>
  <c r="N29" i="35"/>
  <c r="N28" i="35"/>
  <c r="N21" i="35"/>
  <c r="N20" i="35"/>
  <c r="N13" i="35"/>
  <c r="N12" i="35"/>
  <c r="O42" i="35"/>
  <c r="O41" i="35"/>
  <c r="O34" i="35"/>
  <c r="O33" i="35"/>
  <c r="O26" i="35"/>
  <c r="O25" i="35"/>
  <c r="O18" i="35"/>
  <c r="O17" i="35"/>
  <c r="O10" i="35"/>
  <c r="O9" i="35"/>
  <c r="C46" i="39"/>
  <c r="D9" i="39"/>
  <c r="D11" i="39"/>
  <c r="D10" i="39"/>
  <c r="D10" i="46" s="1"/>
  <c r="E39" i="39"/>
  <c r="E38" i="39"/>
  <c r="E31" i="39"/>
  <c r="E30" i="39"/>
  <c r="E30" i="42" s="1"/>
  <c r="E23" i="39"/>
  <c r="E22" i="39"/>
  <c r="E22" i="42" s="1"/>
  <c r="E15" i="39"/>
  <c r="E13" i="39"/>
  <c r="E12" i="39"/>
  <c r="E12" i="42" s="1"/>
  <c r="F44" i="39"/>
  <c r="F43" i="39"/>
  <c r="F36" i="39"/>
  <c r="F35" i="39"/>
  <c r="F28" i="39"/>
  <c r="F27" i="39"/>
  <c r="F20" i="39"/>
  <c r="F19" i="39"/>
  <c r="F12" i="39"/>
  <c r="F11" i="39"/>
  <c r="H42" i="39"/>
  <c r="G42" i="39"/>
  <c r="G42" i="42" s="1"/>
  <c r="H38" i="39"/>
  <c r="G38" i="39"/>
  <c r="H34" i="39"/>
  <c r="G34" i="39"/>
  <c r="H30" i="39"/>
  <c r="G30" i="39"/>
  <c r="H26" i="39"/>
  <c r="G26" i="39"/>
  <c r="G26" i="42" s="1"/>
  <c r="H22" i="39"/>
  <c r="G22" i="39"/>
  <c r="H18" i="39"/>
  <c r="G18" i="39"/>
  <c r="H14" i="39"/>
  <c r="G14" i="39"/>
  <c r="H10" i="39"/>
  <c r="G10" i="39"/>
  <c r="I43" i="39"/>
  <c r="I42" i="39"/>
  <c r="I35" i="39"/>
  <c r="I34" i="39"/>
  <c r="I27" i="39"/>
  <c r="I26" i="39"/>
  <c r="I19" i="39"/>
  <c r="I18" i="39"/>
  <c r="I11" i="39"/>
  <c r="I10" i="39"/>
  <c r="J42" i="39"/>
  <c r="J41" i="39"/>
  <c r="J34" i="39"/>
  <c r="J33" i="39"/>
  <c r="J26" i="39"/>
  <c r="J25" i="39"/>
  <c r="J18" i="39"/>
  <c r="J17" i="39"/>
  <c r="J10" i="39"/>
  <c r="J9" i="39"/>
  <c r="K45" i="39"/>
  <c r="K38" i="39"/>
  <c r="K37" i="39"/>
  <c r="K30" i="39"/>
  <c r="K29" i="39"/>
  <c r="K22" i="39"/>
  <c r="K21" i="39"/>
  <c r="K14" i="39"/>
  <c r="K13" i="39"/>
  <c r="L45" i="39"/>
  <c r="L44" i="39"/>
  <c r="L37" i="39"/>
  <c r="L36" i="39"/>
  <c r="L29" i="39"/>
  <c r="L28" i="39"/>
  <c r="L21" i="39"/>
  <c r="L20" i="39"/>
  <c r="L14" i="39"/>
  <c r="L13" i="39"/>
  <c r="M43" i="39"/>
  <c r="M42" i="39"/>
  <c r="M35" i="39"/>
  <c r="M34" i="39"/>
  <c r="M27" i="39"/>
  <c r="M26" i="39"/>
  <c r="M19" i="39"/>
  <c r="M18" i="39"/>
  <c r="M9" i="39"/>
  <c r="N39" i="39"/>
  <c r="N38" i="39"/>
  <c r="N31" i="39"/>
  <c r="N30" i="39"/>
  <c r="N23" i="39"/>
  <c r="N22" i="39"/>
  <c r="N15" i="39"/>
  <c r="N14" i="39"/>
  <c r="N10" i="39"/>
  <c r="N9" i="39"/>
  <c r="O42" i="39"/>
  <c r="O38" i="39"/>
  <c r="O33" i="39"/>
  <c r="O29" i="39"/>
  <c r="O28" i="39"/>
  <c r="O27" i="39"/>
  <c r="O26" i="39"/>
  <c r="O25" i="39"/>
  <c r="O22" i="39"/>
  <c r="O18" i="39"/>
  <c r="O14" i="39"/>
  <c r="O10" i="39"/>
  <c r="C14" i="39"/>
  <c r="C15" i="39"/>
  <c r="C22" i="39"/>
  <c r="C23" i="39"/>
  <c r="C30" i="39"/>
  <c r="C31" i="39"/>
  <c r="C38" i="39"/>
  <c r="C39" i="39"/>
  <c r="C9" i="43"/>
  <c r="D9" i="43"/>
  <c r="C13" i="43"/>
  <c r="C13" i="48" s="1"/>
  <c r="C17" i="43"/>
  <c r="C21" i="43"/>
  <c r="C25" i="43"/>
  <c r="C29" i="43"/>
  <c r="C29" i="48" s="1"/>
  <c r="C33" i="43"/>
  <c r="C33" i="48" s="1"/>
  <c r="C37" i="43"/>
  <c r="C41" i="43"/>
  <c r="C45" i="43"/>
  <c r="C45" i="48" s="1"/>
  <c r="E45" i="43"/>
  <c r="E44" i="43"/>
  <c r="E37" i="43"/>
  <c r="E36" i="43"/>
  <c r="E29" i="43"/>
  <c r="E28" i="43"/>
  <c r="E21" i="43"/>
  <c r="E20" i="43"/>
  <c r="E13" i="43"/>
  <c r="E12" i="43"/>
  <c r="F42" i="43"/>
  <c r="F41" i="43"/>
  <c r="F34" i="43"/>
  <c r="F33" i="43"/>
  <c r="F26" i="43"/>
  <c r="F25" i="43"/>
  <c r="F18" i="43"/>
  <c r="F17" i="43"/>
  <c r="F10" i="43"/>
  <c r="F9" i="43"/>
  <c r="G41" i="43"/>
  <c r="G40" i="43"/>
  <c r="G33" i="43"/>
  <c r="G32" i="43"/>
  <c r="G25" i="43"/>
  <c r="G24" i="43"/>
  <c r="G17" i="43"/>
  <c r="G16" i="43"/>
  <c r="G9" i="43"/>
  <c r="H45" i="43"/>
  <c r="H38" i="43"/>
  <c r="H37" i="43"/>
  <c r="H30" i="43"/>
  <c r="H29" i="43"/>
  <c r="H22" i="43"/>
  <c r="H21" i="43"/>
  <c r="H14" i="43"/>
  <c r="I45" i="43"/>
  <c r="I44" i="43"/>
  <c r="I37" i="43"/>
  <c r="I36" i="43"/>
  <c r="I29" i="43"/>
  <c r="I28" i="43"/>
  <c r="I21" i="43"/>
  <c r="I20" i="43"/>
  <c r="I13" i="43"/>
  <c r="I12" i="43"/>
  <c r="J42" i="43"/>
  <c r="J41" i="43"/>
  <c r="J34" i="43"/>
  <c r="J33" i="43"/>
  <c r="J26" i="43"/>
  <c r="J25" i="43"/>
  <c r="J18" i="43"/>
  <c r="J17" i="43"/>
  <c r="E48" i="49"/>
  <c r="N14" i="47"/>
  <c r="N12" i="47"/>
  <c r="N10" i="47"/>
  <c r="O31" i="47"/>
  <c r="O15" i="47"/>
  <c r="O13" i="47"/>
  <c r="O11" i="47"/>
  <c r="O9" i="47"/>
  <c r="G43" i="4"/>
  <c r="K43" i="43"/>
  <c r="K42" i="43"/>
  <c r="K35" i="43"/>
  <c r="K34" i="43"/>
  <c r="K27" i="43"/>
  <c r="K26" i="43"/>
  <c r="K19" i="43"/>
  <c r="K18" i="43"/>
  <c r="K11" i="43"/>
  <c r="K10" i="43"/>
  <c r="L40" i="43"/>
  <c r="L39" i="43"/>
  <c r="L32" i="43"/>
  <c r="L31" i="43"/>
  <c r="L24" i="43"/>
  <c r="L23" i="43"/>
  <c r="L16" i="43"/>
  <c r="L9" i="43"/>
  <c r="M39" i="43"/>
  <c r="M38" i="43"/>
  <c r="M31" i="43"/>
  <c r="M30" i="43"/>
  <c r="M23" i="43"/>
  <c r="M22" i="43"/>
  <c r="M15" i="43"/>
  <c r="M14" i="43"/>
  <c r="M9" i="43"/>
  <c r="N40" i="43"/>
  <c r="N39" i="43"/>
  <c r="N32" i="43"/>
  <c r="N31" i="43"/>
  <c r="N24" i="43"/>
  <c r="N23" i="43"/>
  <c r="N16" i="43"/>
  <c r="O45" i="43"/>
  <c r="O44" i="43"/>
  <c r="O37" i="43"/>
  <c r="O36" i="43"/>
  <c r="O29" i="43"/>
  <c r="O28" i="43"/>
  <c r="O21" i="43"/>
  <c r="O20" i="43"/>
  <c r="O13" i="43"/>
  <c r="C11" i="47"/>
  <c r="E46" i="47"/>
  <c r="E45" i="47"/>
  <c r="E40" i="47"/>
  <c r="E39" i="47"/>
  <c r="E38" i="47"/>
  <c r="E37" i="47"/>
  <c r="E37" i="48" s="1"/>
  <c r="E32" i="47"/>
  <c r="E31" i="47"/>
  <c r="E30" i="47"/>
  <c r="E29" i="47"/>
  <c r="E24" i="47"/>
  <c r="E23" i="47"/>
  <c r="E22" i="47"/>
  <c r="E21" i="47"/>
  <c r="E16" i="47"/>
  <c r="E15" i="47"/>
  <c r="E14" i="47"/>
  <c r="E13" i="47"/>
  <c r="F42" i="47"/>
  <c r="F41" i="47"/>
  <c r="F34" i="47"/>
  <c r="F33" i="47"/>
  <c r="F25" i="47"/>
  <c r="F24" i="47"/>
  <c r="F17" i="47"/>
  <c r="F16" i="47"/>
  <c r="F9" i="47"/>
  <c r="G40" i="47"/>
  <c r="G39" i="47"/>
  <c r="G32" i="47"/>
  <c r="G31" i="47"/>
  <c r="G24" i="47"/>
  <c r="G23" i="47"/>
  <c r="G16" i="47"/>
  <c r="G15" i="47"/>
  <c r="H44" i="47"/>
  <c r="H42" i="47"/>
  <c r="H40" i="47"/>
  <c r="H30" i="47"/>
  <c r="H28" i="47"/>
  <c r="H20" i="47"/>
  <c r="H18" i="47"/>
  <c r="H16" i="47"/>
  <c r="H14" i="47"/>
  <c r="H12" i="47"/>
  <c r="H10" i="47"/>
  <c r="I44" i="47"/>
  <c r="I42" i="47"/>
  <c r="I40" i="47"/>
  <c r="I38" i="47"/>
  <c r="I36" i="47"/>
  <c r="I34" i="47"/>
  <c r="I32" i="47"/>
  <c r="I30" i="47"/>
  <c r="I28" i="47"/>
  <c r="I26" i="47"/>
  <c r="I24" i="47"/>
  <c r="I22" i="47"/>
  <c r="I20" i="47"/>
  <c r="I18" i="47"/>
  <c r="I16" i="47"/>
  <c r="I14" i="47"/>
  <c r="I12" i="47"/>
  <c r="I12" i="21" s="1"/>
  <c r="I10" i="47"/>
  <c r="I10" i="21" s="1"/>
  <c r="J39" i="47"/>
  <c r="J38" i="47"/>
  <c r="J31" i="47"/>
  <c r="J30" i="47"/>
  <c r="J23" i="47"/>
  <c r="J22" i="47"/>
  <c r="J15" i="47"/>
  <c r="J14" i="47"/>
  <c r="K44" i="47"/>
  <c r="K42" i="47"/>
  <c r="K40" i="47"/>
  <c r="K38" i="47"/>
  <c r="K36" i="47"/>
  <c r="K34" i="47"/>
  <c r="K32" i="47"/>
  <c r="K30" i="47"/>
  <c r="K28" i="47"/>
  <c r="K26" i="47"/>
  <c r="K24" i="47"/>
  <c r="K12" i="47"/>
  <c r="K12" i="21" s="1"/>
  <c r="K10" i="47"/>
  <c r="L44" i="47"/>
  <c r="L42" i="47"/>
  <c r="L40" i="47"/>
  <c r="L38" i="47"/>
  <c r="L36" i="47"/>
  <c r="L34" i="47"/>
  <c r="L32" i="47"/>
  <c r="L30" i="47"/>
  <c r="L28" i="47"/>
  <c r="L26" i="47"/>
  <c r="L24" i="47"/>
  <c r="L22" i="47"/>
  <c r="L20" i="47"/>
  <c r="L18" i="47"/>
  <c r="L16" i="47"/>
  <c r="L14" i="47"/>
  <c r="L12" i="47"/>
  <c r="L10" i="47"/>
  <c r="N45" i="47"/>
  <c r="N43" i="47"/>
  <c r="N41" i="47"/>
  <c r="N39" i="47"/>
  <c r="N37" i="47"/>
  <c r="N35" i="47"/>
  <c r="N33" i="47"/>
  <c r="O20" i="47"/>
  <c r="C40" i="4"/>
  <c r="C44" i="4"/>
  <c r="C46" i="4"/>
  <c r="C46" i="52" s="1"/>
  <c r="G38" i="4"/>
  <c r="G38" i="52" s="1"/>
  <c r="G13" i="4"/>
  <c r="H48" i="51"/>
  <c r="D9" i="52"/>
  <c r="G34" i="4"/>
  <c r="G34" i="52" s="1"/>
  <c r="G27" i="4"/>
  <c r="G27" i="52" s="1"/>
  <c r="G24" i="4"/>
  <c r="G24" i="52" s="1"/>
  <c r="G48" i="32"/>
  <c r="E44" i="4"/>
  <c r="E44" i="52" s="1"/>
  <c r="E39" i="4"/>
  <c r="E39" i="52" s="1"/>
  <c r="E34" i="4"/>
  <c r="E30" i="4"/>
  <c r="E30" i="52" s="1"/>
  <c r="E24" i="4"/>
  <c r="E23" i="4"/>
  <c r="E23" i="52" s="1"/>
  <c r="E10" i="4"/>
  <c r="E9" i="4"/>
  <c r="E9" i="52" s="1"/>
  <c r="F43" i="4"/>
  <c r="F42" i="4"/>
  <c r="F42" i="52" s="1"/>
  <c r="F39" i="4"/>
  <c r="F39" i="52" s="1"/>
  <c r="F38" i="4"/>
  <c r="F38" i="52" s="1"/>
  <c r="F35" i="4"/>
  <c r="F34" i="4"/>
  <c r="F34" i="52" s="1"/>
  <c r="F29" i="4"/>
  <c r="F28" i="4"/>
  <c r="F25" i="4"/>
  <c r="F24" i="4"/>
  <c r="F21" i="4"/>
  <c r="F21" i="52" s="1"/>
  <c r="F20" i="4"/>
  <c r="F17" i="4"/>
  <c r="F12" i="4"/>
  <c r="F9" i="4"/>
  <c r="F9" i="52" s="1"/>
  <c r="G40" i="4"/>
  <c r="G18" i="4"/>
  <c r="G18" i="52" s="1"/>
  <c r="G15" i="4"/>
  <c r="G10" i="35"/>
  <c r="G48" i="33"/>
  <c r="E41" i="35"/>
  <c r="G44" i="35"/>
  <c r="G36" i="35"/>
  <c r="G28" i="35"/>
  <c r="G20" i="35"/>
  <c r="E48" i="34"/>
  <c r="E39" i="35"/>
  <c r="C34" i="35"/>
  <c r="C32" i="35"/>
  <c r="C28" i="35"/>
  <c r="C24" i="35"/>
  <c r="C48" i="33"/>
  <c r="D39" i="35"/>
  <c r="D31" i="35"/>
  <c r="D23" i="35"/>
  <c r="D21" i="35"/>
  <c r="D19" i="35"/>
  <c r="D17" i="35"/>
  <c r="D15" i="35"/>
  <c r="D13" i="35"/>
  <c r="D10" i="35"/>
  <c r="F48" i="33"/>
  <c r="O48" i="30"/>
  <c r="K48" i="30"/>
  <c r="G48" i="30"/>
  <c r="C48" i="30"/>
  <c r="K45" i="35"/>
  <c r="K41" i="35"/>
  <c r="K40" i="35"/>
  <c r="K36" i="35"/>
  <c r="K32" i="35"/>
  <c r="K27" i="35"/>
  <c r="K23" i="35"/>
  <c r="K19" i="35"/>
  <c r="K15" i="35"/>
  <c r="K11" i="35"/>
  <c r="L43" i="35"/>
  <c r="L39" i="35"/>
  <c r="L35" i="35"/>
  <c r="L31" i="35"/>
  <c r="L27" i="35"/>
  <c r="L23" i="35"/>
  <c r="L19" i="35"/>
  <c r="L15" i="35"/>
  <c r="L11" i="35"/>
  <c r="M45" i="35"/>
  <c r="M41" i="35"/>
  <c r="M37" i="35"/>
  <c r="M33" i="35"/>
  <c r="M32" i="35"/>
  <c r="M28" i="35"/>
  <c r="M24" i="35"/>
  <c r="M20" i="35"/>
  <c r="M16" i="35"/>
  <c r="M12" i="35"/>
  <c r="N42" i="35"/>
  <c r="N38" i="35"/>
  <c r="N34" i="35"/>
  <c r="N30" i="35"/>
  <c r="N26" i="35"/>
  <c r="N22" i="35"/>
  <c r="N18" i="35"/>
  <c r="N14" i="35"/>
  <c r="N10" i="35"/>
  <c r="O43" i="35"/>
  <c r="O39" i="35"/>
  <c r="O35" i="35"/>
  <c r="O31" i="35"/>
  <c r="O27" i="35"/>
  <c r="O23" i="35"/>
  <c r="O19" i="35"/>
  <c r="O15" i="35"/>
  <c r="O11" i="35"/>
  <c r="D46" i="39"/>
  <c r="D44" i="39"/>
  <c r="D34" i="39"/>
  <c r="D32" i="39"/>
  <c r="D30" i="39"/>
  <c r="D28" i="39"/>
  <c r="D18" i="39"/>
  <c r="D16" i="39"/>
  <c r="D14" i="39"/>
  <c r="D48" i="40"/>
  <c r="D43" i="39"/>
  <c r="D43" i="46" s="1"/>
  <c r="D41" i="39"/>
  <c r="D39" i="39"/>
  <c r="D39" i="46" s="1"/>
  <c r="D35" i="39"/>
  <c r="D35" i="46" s="1"/>
  <c r="D33" i="39"/>
  <c r="D31" i="39"/>
  <c r="D31" i="46" s="1"/>
  <c r="D27" i="39"/>
  <c r="D27" i="46" s="1"/>
  <c r="D25" i="39"/>
  <c r="D23" i="39"/>
  <c r="D19" i="39"/>
  <c r="D19" i="46" s="1"/>
  <c r="D17" i="39"/>
  <c r="D17" i="46" s="1"/>
  <c r="D15" i="39"/>
  <c r="E44" i="39"/>
  <c r="E44" i="42" s="1"/>
  <c r="E40" i="39"/>
  <c r="E36" i="39"/>
  <c r="E36" i="42" s="1"/>
  <c r="E32" i="39"/>
  <c r="E32" i="42" s="1"/>
  <c r="E28" i="39"/>
  <c r="E24" i="39"/>
  <c r="E24" i="42" s="1"/>
  <c r="E20" i="39"/>
  <c r="E20" i="42" s="1"/>
  <c r="E16" i="39"/>
  <c r="E16" i="42" s="1"/>
  <c r="I9" i="35"/>
  <c r="I48" i="33"/>
  <c r="I13" i="35"/>
  <c r="I17" i="35"/>
  <c r="I21" i="35"/>
  <c r="I25" i="35"/>
  <c r="I29" i="35"/>
  <c r="I33" i="35"/>
  <c r="I37" i="35"/>
  <c r="I41" i="35"/>
  <c r="I45" i="35"/>
  <c r="G46" i="35"/>
  <c r="G38" i="35"/>
  <c r="G30" i="35"/>
  <c r="G22" i="35"/>
  <c r="G14" i="35"/>
  <c r="G48" i="34"/>
  <c r="G43" i="35"/>
  <c r="G39" i="35"/>
  <c r="G35" i="35"/>
  <c r="G31" i="35"/>
  <c r="G27" i="35"/>
  <c r="G23" i="35"/>
  <c r="G19" i="35"/>
  <c r="G15" i="35"/>
  <c r="D9" i="35"/>
  <c r="D11" i="35"/>
  <c r="C12" i="35"/>
  <c r="C48" i="34"/>
  <c r="D46" i="35"/>
  <c r="D42" i="35"/>
  <c r="D42" i="42" s="1"/>
  <c r="D38" i="35"/>
  <c r="D38" i="42" s="1"/>
  <c r="D34" i="35"/>
  <c r="F45" i="35"/>
  <c r="F41" i="35"/>
  <c r="F37" i="35"/>
  <c r="F33" i="35"/>
  <c r="F29" i="35"/>
  <c r="F25" i="35"/>
  <c r="F21" i="35"/>
  <c r="F17" i="35"/>
  <c r="F13" i="35"/>
  <c r="F9" i="35"/>
  <c r="H42" i="35"/>
  <c r="H38" i="35"/>
  <c r="H34" i="35"/>
  <c r="H30" i="35"/>
  <c r="H26" i="35"/>
  <c r="H22" i="35"/>
  <c r="H18" i="35"/>
  <c r="H14" i="35"/>
  <c r="H10" i="35"/>
  <c r="J43" i="35"/>
  <c r="J39" i="35"/>
  <c r="J35" i="35"/>
  <c r="J31" i="35"/>
  <c r="J27" i="35"/>
  <c r="J23" i="35"/>
  <c r="J19" i="35"/>
  <c r="J15" i="35"/>
  <c r="J11" i="35"/>
  <c r="I42" i="24"/>
  <c r="I38" i="24"/>
  <c r="I34" i="24"/>
  <c r="I30" i="24"/>
  <c r="I26" i="24"/>
  <c r="I22" i="24"/>
  <c r="I18" i="24"/>
  <c r="I14" i="24"/>
  <c r="I46" i="24"/>
  <c r="C48" i="22"/>
  <c r="C46" i="24"/>
  <c r="N46" i="24"/>
  <c r="F11" i="24"/>
  <c r="K11" i="24"/>
  <c r="O11" i="24"/>
  <c r="G12" i="24"/>
  <c r="C13" i="24"/>
  <c r="G13" i="24"/>
  <c r="M13" i="24"/>
  <c r="N48" i="26"/>
  <c r="D14" i="24"/>
  <c r="E48" i="26"/>
  <c r="J14" i="24"/>
  <c r="N14" i="24"/>
  <c r="E15" i="24"/>
  <c r="F48" i="26"/>
  <c r="K15" i="24"/>
  <c r="O15" i="24"/>
  <c r="F16" i="24"/>
  <c r="L16" i="24"/>
  <c r="M48" i="26"/>
  <c r="C17" i="24"/>
  <c r="G17" i="24"/>
  <c r="M17" i="24"/>
  <c r="D18" i="24"/>
  <c r="J18" i="24"/>
  <c r="N18" i="24"/>
  <c r="E19" i="24"/>
  <c r="L19" i="24"/>
  <c r="C20" i="24"/>
  <c r="L20" i="24"/>
  <c r="C21" i="24"/>
  <c r="G21" i="24"/>
  <c r="G21" i="36" s="1"/>
  <c r="M21" i="24"/>
  <c r="D22" i="24"/>
  <c r="J22" i="24"/>
  <c r="N22" i="24"/>
  <c r="E23" i="24"/>
  <c r="K23" i="24"/>
  <c r="O23" i="24"/>
  <c r="F24" i="24"/>
  <c r="L24" i="24"/>
  <c r="C25" i="24"/>
  <c r="C25" i="36" s="1"/>
  <c r="J25" i="24"/>
  <c r="N25" i="24"/>
  <c r="F26" i="24"/>
  <c r="L26" i="24"/>
  <c r="C27" i="24"/>
  <c r="G27" i="24"/>
  <c r="M27" i="24"/>
  <c r="D28" i="24"/>
  <c r="J28" i="24"/>
  <c r="N28" i="24"/>
  <c r="E29" i="24"/>
  <c r="K29" i="24"/>
  <c r="L29" i="24"/>
  <c r="O29" i="24"/>
  <c r="F30" i="24"/>
  <c r="L30" i="24"/>
  <c r="C31" i="24"/>
  <c r="C31" i="36" s="1"/>
  <c r="G31" i="24"/>
  <c r="J31" i="24"/>
  <c r="K31" i="24"/>
  <c r="C32" i="24"/>
  <c r="G32" i="24"/>
  <c r="M32" i="24"/>
  <c r="D33" i="24"/>
  <c r="G33" i="24"/>
  <c r="M33" i="24"/>
  <c r="D34" i="24"/>
  <c r="J34" i="24"/>
  <c r="G35" i="24"/>
  <c r="M35" i="24"/>
  <c r="D36" i="24"/>
  <c r="J36" i="24"/>
  <c r="M36" i="24"/>
  <c r="D37" i="24"/>
  <c r="J37" i="24"/>
  <c r="M37" i="24"/>
  <c r="D38" i="24"/>
  <c r="M38" i="24"/>
  <c r="D39" i="24"/>
  <c r="L39" i="24"/>
  <c r="C40" i="24"/>
  <c r="G40" i="24"/>
  <c r="G40" i="36" s="1"/>
  <c r="M40" i="24"/>
  <c r="D41" i="24"/>
  <c r="J41" i="24"/>
  <c r="N41" i="24"/>
  <c r="E42" i="24"/>
  <c r="E42" i="36" s="1"/>
  <c r="K42" i="24"/>
  <c r="O42" i="24"/>
  <c r="F43" i="24"/>
  <c r="L43" i="24"/>
  <c r="O43" i="24"/>
  <c r="K44" i="24"/>
  <c r="O44" i="24"/>
  <c r="K45" i="24"/>
  <c r="O45" i="24"/>
  <c r="F10" i="24"/>
  <c r="L10" i="24"/>
  <c r="D9" i="24"/>
  <c r="J9" i="24"/>
  <c r="M9" i="24"/>
  <c r="N46" i="5"/>
  <c r="J46" i="5"/>
  <c r="F46" i="5"/>
  <c r="O45" i="5"/>
  <c r="K45" i="5"/>
  <c r="G45" i="5"/>
  <c r="C45" i="5"/>
  <c r="L44" i="5"/>
  <c r="H44" i="5"/>
  <c r="D44" i="5"/>
  <c r="M43" i="5"/>
  <c r="I43" i="5"/>
  <c r="E43" i="5"/>
  <c r="N42" i="5"/>
  <c r="J42" i="5"/>
  <c r="F42" i="5"/>
  <c r="O41" i="5"/>
  <c r="K41" i="5"/>
  <c r="G41" i="5"/>
  <c r="C41" i="5"/>
  <c r="L40" i="5"/>
  <c r="H40" i="5"/>
  <c r="D40" i="5"/>
  <c r="M39" i="5"/>
  <c r="I39" i="5"/>
  <c r="E39" i="5"/>
  <c r="N38" i="5"/>
  <c r="J38" i="5"/>
  <c r="F38" i="5"/>
  <c r="O37" i="5"/>
  <c r="K37" i="5"/>
  <c r="G37" i="5"/>
  <c r="C37" i="5"/>
  <c r="L36" i="5"/>
  <c r="H36" i="5"/>
  <c r="D36" i="5"/>
  <c r="M35" i="5"/>
  <c r="I35" i="5"/>
  <c r="E35" i="5"/>
  <c r="N34" i="5"/>
  <c r="J34" i="5"/>
  <c r="F34" i="5"/>
  <c r="O33" i="5"/>
  <c r="K33" i="5"/>
  <c r="G33" i="5"/>
  <c r="C33" i="5"/>
  <c r="L32" i="5"/>
  <c r="H32" i="5"/>
  <c r="D32" i="5"/>
  <c r="M31" i="5"/>
  <c r="I31" i="5"/>
  <c r="E31" i="5"/>
  <c r="N30" i="5"/>
  <c r="J30" i="5"/>
  <c r="F30" i="5"/>
  <c r="O29" i="5"/>
  <c r="K29" i="5"/>
  <c r="G29" i="5"/>
  <c r="C29" i="5"/>
  <c r="L28" i="5"/>
  <c r="H28" i="5"/>
  <c r="D28" i="5"/>
  <c r="M27" i="5"/>
  <c r="I27" i="5"/>
  <c r="E27" i="5"/>
  <c r="N26" i="5"/>
  <c r="J26" i="5"/>
  <c r="F26" i="5"/>
  <c r="O25" i="5"/>
  <c r="K25" i="5"/>
  <c r="G25" i="5"/>
  <c r="C25" i="5"/>
  <c r="L24" i="5"/>
  <c r="H24" i="5"/>
  <c r="D24" i="5"/>
  <c r="M23" i="5"/>
  <c r="I23" i="5"/>
  <c r="E23" i="5"/>
  <c r="N22" i="5"/>
  <c r="J22" i="5"/>
  <c r="F22" i="5"/>
  <c r="O21" i="5"/>
  <c r="K21" i="5"/>
  <c r="G21" i="5"/>
  <c r="C21" i="5"/>
  <c r="L20" i="5"/>
  <c r="H20" i="5"/>
  <c r="D20" i="5"/>
  <c r="M19" i="5"/>
  <c r="I19" i="5"/>
  <c r="E19" i="5"/>
  <c r="N18" i="5"/>
  <c r="J18" i="5"/>
  <c r="F18" i="5"/>
  <c r="O17" i="5"/>
  <c r="K17" i="5"/>
  <c r="G17" i="5"/>
  <c r="C17" i="5"/>
  <c r="L16" i="5"/>
  <c r="H16" i="5"/>
  <c r="D16" i="5"/>
  <c r="M15" i="5"/>
  <c r="I15" i="5"/>
  <c r="E15" i="5"/>
  <c r="N14" i="5"/>
  <c r="J14" i="5"/>
  <c r="F14" i="5"/>
  <c r="N48" i="28"/>
  <c r="F48" i="28"/>
  <c r="L12" i="5"/>
  <c r="H12" i="5"/>
  <c r="D12" i="5"/>
  <c r="M11" i="5"/>
  <c r="I11" i="5"/>
  <c r="E11" i="5"/>
  <c r="J48" i="28"/>
  <c r="M9" i="5"/>
  <c r="I9" i="5"/>
  <c r="E9" i="5"/>
  <c r="E46" i="18"/>
  <c r="N45" i="18"/>
  <c r="J45" i="18"/>
  <c r="F45" i="18"/>
  <c r="O44" i="18"/>
  <c r="K44" i="18"/>
  <c r="G44" i="18"/>
  <c r="C44" i="18"/>
  <c r="L43" i="18"/>
  <c r="H43" i="18"/>
  <c r="D43" i="18"/>
  <c r="M42" i="18"/>
  <c r="I42" i="18"/>
  <c r="E42" i="18"/>
  <c r="N41" i="18"/>
  <c r="J41" i="18"/>
  <c r="F41" i="18"/>
  <c r="O40" i="18"/>
  <c r="K40" i="18"/>
  <c r="G40" i="18"/>
  <c r="C40" i="18"/>
  <c r="L39" i="18"/>
  <c r="H39" i="18"/>
  <c r="D39" i="18"/>
  <c r="M38" i="18"/>
  <c r="I38" i="18"/>
  <c r="E38" i="18"/>
  <c r="N37" i="18"/>
  <c r="J37" i="18"/>
  <c r="F37" i="18"/>
  <c r="O36" i="18"/>
  <c r="K36" i="18"/>
  <c r="G36" i="18"/>
  <c r="C36" i="18"/>
  <c r="L35" i="18"/>
  <c r="H35" i="18"/>
  <c r="D35" i="18"/>
  <c r="M34" i="18"/>
  <c r="I34" i="18"/>
  <c r="E34" i="18"/>
  <c r="N33" i="18"/>
  <c r="J33" i="18"/>
  <c r="F33" i="18"/>
  <c r="O32" i="18"/>
  <c r="K32" i="18"/>
  <c r="G32" i="18"/>
  <c r="C32" i="18"/>
  <c r="L31" i="18"/>
  <c r="H31" i="18"/>
  <c r="D31" i="18"/>
  <c r="M30" i="18"/>
  <c r="I30" i="18"/>
  <c r="E30" i="18"/>
  <c r="N29" i="18"/>
  <c r="J29" i="18"/>
  <c r="F29" i="18"/>
  <c r="O28" i="18"/>
  <c r="K28" i="18"/>
  <c r="G28" i="18"/>
  <c r="C28" i="18"/>
  <c r="L27" i="18"/>
  <c r="H27" i="18"/>
  <c r="D27" i="18"/>
  <c r="M26" i="18"/>
  <c r="I26" i="18"/>
  <c r="E26" i="18"/>
  <c r="N25" i="18"/>
  <c r="J25" i="18"/>
  <c r="F25" i="18"/>
  <c r="O24" i="18"/>
  <c r="K24" i="18"/>
  <c r="G24" i="18"/>
  <c r="C24" i="18"/>
  <c r="L23" i="18"/>
  <c r="H23" i="18"/>
  <c r="D23" i="18"/>
  <c r="M22" i="18"/>
  <c r="I22" i="18"/>
  <c r="E22" i="18"/>
  <c r="N21" i="18"/>
  <c r="J21" i="18"/>
  <c r="F21" i="18"/>
  <c r="O20" i="18"/>
  <c r="K20" i="18"/>
  <c r="G20" i="18"/>
  <c r="C20" i="18"/>
  <c r="L19" i="18"/>
  <c r="H19" i="18"/>
  <c r="D19" i="18"/>
  <c r="M18" i="18"/>
  <c r="I18" i="18"/>
  <c r="E18" i="18"/>
  <c r="N17" i="18"/>
  <c r="J17" i="18"/>
  <c r="F17" i="18"/>
  <c r="O16" i="18"/>
  <c r="K16" i="18"/>
  <c r="G16" i="18"/>
  <c r="C16" i="18"/>
  <c r="L15" i="18"/>
  <c r="H15" i="18"/>
  <c r="D15" i="18"/>
  <c r="M14" i="18"/>
  <c r="I14" i="18"/>
  <c r="E14" i="18"/>
  <c r="F13" i="18"/>
  <c r="O12" i="18"/>
  <c r="K12" i="18"/>
  <c r="G12" i="18"/>
  <c r="C12" i="18"/>
  <c r="L11" i="18"/>
  <c r="H11" i="18"/>
  <c r="D11" i="18"/>
  <c r="M10" i="18"/>
  <c r="I10" i="18"/>
  <c r="N9" i="18"/>
  <c r="J9" i="18"/>
  <c r="F9" i="18"/>
  <c r="E14" i="39"/>
  <c r="E14" i="42" s="1"/>
  <c r="E10" i="39"/>
  <c r="F45" i="39"/>
  <c r="F41" i="39"/>
  <c r="F37" i="39"/>
  <c r="F33" i="39"/>
  <c r="F29" i="39"/>
  <c r="F25" i="39"/>
  <c r="F21" i="39"/>
  <c r="F17" i="39"/>
  <c r="F13" i="39"/>
  <c r="F9" i="39"/>
  <c r="G45" i="39"/>
  <c r="G43" i="39"/>
  <c r="G41" i="39"/>
  <c r="G39" i="39"/>
  <c r="G37" i="39"/>
  <c r="G35" i="39"/>
  <c r="G33" i="39"/>
  <c r="G31" i="39"/>
  <c r="G29" i="39"/>
  <c r="G27" i="39"/>
  <c r="G25" i="39"/>
  <c r="G23" i="39"/>
  <c r="G21" i="39"/>
  <c r="G19" i="39"/>
  <c r="G17" i="39"/>
  <c r="G15" i="39"/>
  <c r="G13" i="39"/>
  <c r="G11" i="39"/>
  <c r="G9" i="39"/>
  <c r="I44" i="39"/>
  <c r="I40" i="39"/>
  <c r="I36" i="39"/>
  <c r="I32" i="39"/>
  <c r="I28" i="39"/>
  <c r="I24" i="39"/>
  <c r="I20" i="39"/>
  <c r="I16" i="39"/>
  <c r="I12" i="39"/>
  <c r="J43" i="39"/>
  <c r="J39" i="39"/>
  <c r="J35" i="39"/>
  <c r="J31" i="39"/>
  <c r="J27" i="39"/>
  <c r="J23" i="39"/>
  <c r="J19" i="39"/>
  <c r="J15" i="39"/>
  <c r="J11" i="39"/>
  <c r="K43" i="39"/>
  <c r="K39" i="39"/>
  <c r="K35" i="39"/>
  <c r="K31" i="39"/>
  <c r="K27" i="39"/>
  <c r="K23" i="39"/>
  <c r="K19" i="39"/>
  <c r="K15" i="39"/>
  <c r="K11" i="39"/>
  <c r="L42" i="39"/>
  <c r="L38" i="39"/>
  <c r="L34" i="39"/>
  <c r="L30" i="39"/>
  <c r="L26" i="39"/>
  <c r="L22" i="39"/>
  <c r="L18" i="39"/>
  <c r="L11" i="39"/>
  <c r="M44" i="39"/>
  <c r="M40" i="39"/>
  <c r="M39" i="39"/>
  <c r="M36" i="39"/>
  <c r="M32" i="39"/>
  <c r="M28" i="39"/>
  <c r="M24" i="39"/>
  <c r="M20" i="39"/>
  <c r="M16" i="39"/>
  <c r="M12" i="39"/>
  <c r="M11" i="39"/>
  <c r="M10" i="39"/>
  <c r="N44" i="39"/>
  <c r="N40" i="39"/>
  <c r="N36" i="39"/>
  <c r="N32" i="39"/>
  <c r="N28" i="39"/>
  <c r="N24" i="39"/>
  <c r="N20" i="39"/>
  <c r="N16" i="39"/>
  <c r="O45" i="39"/>
  <c r="O44" i="39"/>
  <c r="O43" i="39"/>
  <c r="O36" i="39"/>
  <c r="O24" i="39"/>
  <c r="C9" i="39"/>
  <c r="C48" i="40"/>
  <c r="C13" i="39"/>
  <c r="C17" i="39"/>
  <c r="C21" i="39"/>
  <c r="C25" i="39"/>
  <c r="C29" i="39"/>
  <c r="C33" i="39"/>
  <c r="C37" i="39"/>
  <c r="C41" i="39"/>
  <c r="C45" i="39"/>
  <c r="E42" i="43"/>
  <c r="E38" i="43"/>
  <c r="E34" i="43"/>
  <c r="E30" i="43"/>
  <c r="E26" i="43"/>
  <c r="E22" i="43"/>
  <c r="E18" i="43"/>
  <c r="E14" i="43"/>
  <c r="F43" i="43"/>
  <c r="F39" i="43"/>
  <c r="F35" i="43"/>
  <c r="F31" i="43"/>
  <c r="F27" i="43"/>
  <c r="F23" i="43"/>
  <c r="F19" i="43"/>
  <c r="F15" i="43"/>
  <c r="F11" i="43"/>
  <c r="G42" i="43"/>
  <c r="G38" i="43"/>
  <c r="G34" i="43"/>
  <c r="G30" i="43"/>
  <c r="G26" i="43"/>
  <c r="G22" i="43"/>
  <c r="G18" i="43"/>
  <c r="G14" i="43"/>
  <c r="G10" i="43"/>
  <c r="H43" i="43"/>
  <c r="H39" i="43"/>
  <c r="H35" i="43"/>
  <c r="H31" i="43"/>
  <c r="H27" i="43"/>
  <c r="H23" i="43"/>
  <c r="H19" i="43"/>
  <c r="H15" i="43"/>
  <c r="H11" i="43"/>
  <c r="I42" i="43"/>
  <c r="I38" i="43"/>
  <c r="I34" i="43"/>
  <c r="I30" i="43"/>
  <c r="I26" i="43"/>
  <c r="I22" i="43"/>
  <c r="I18" i="43"/>
  <c r="I14" i="43"/>
  <c r="I10" i="43"/>
  <c r="J43" i="43"/>
  <c r="J39" i="43"/>
  <c r="J35" i="43"/>
  <c r="J31" i="43"/>
  <c r="J27" i="43"/>
  <c r="J23" i="43"/>
  <c r="J19" i="43"/>
  <c r="J15" i="43"/>
  <c r="J11" i="43"/>
  <c r="K44" i="43"/>
  <c r="K40" i="43"/>
  <c r="K36" i="43"/>
  <c r="K32" i="43"/>
  <c r="K28" i="43"/>
  <c r="K24" i="43"/>
  <c r="K20" i="43"/>
  <c r="K16" i="43"/>
  <c r="K12" i="43"/>
  <c r="L45" i="43"/>
  <c r="L41" i="43"/>
  <c r="L37" i="43"/>
  <c r="L33" i="43"/>
  <c r="L29" i="43"/>
  <c r="L25" i="43"/>
  <c r="L21" i="43"/>
  <c r="L17" i="43"/>
  <c r="L13" i="43"/>
  <c r="M44" i="43"/>
  <c r="M40" i="43"/>
  <c r="M36" i="43"/>
  <c r="M32" i="43"/>
  <c r="M28" i="43"/>
  <c r="M24" i="43"/>
  <c r="M20" i="43"/>
  <c r="M16" i="43"/>
  <c r="M12" i="43"/>
  <c r="N45" i="43"/>
  <c r="N41" i="43"/>
  <c r="N37" i="43"/>
  <c r="N33" i="43"/>
  <c r="N29" i="43"/>
  <c r="N25" i="43"/>
  <c r="N21" i="43"/>
  <c r="N17" i="43"/>
  <c r="N13" i="43"/>
  <c r="N9" i="43"/>
  <c r="O42" i="43"/>
  <c r="O38" i="43"/>
  <c r="O34" i="43"/>
  <c r="O30" i="43"/>
  <c r="O26" i="43"/>
  <c r="O22" i="43"/>
  <c r="O18" i="43"/>
  <c r="O14" i="43"/>
  <c r="O10" i="43"/>
  <c r="E44" i="47"/>
  <c r="E43" i="47"/>
  <c r="E42" i="47"/>
  <c r="E41" i="47"/>
  <c r="E36" i="47"/>
  <c r="E35" i="47"/>
  <c r="E34" i="47"/>
  <c r="E33" i="47"/>
  <c r="E28" i="47"/>
  <c r="E27" i="47"/>
  <c r="E26" i="47"/>
  <c r="E25" i="47"/>
  <c r="E20" i="47"/>
  <c r="E19" i="47"/>
  <c r="E18" i="47"/>
  <c r="E17" i="47"/>
  <c r="E12" i="47"/>
  <c r="E11" i="47"/>
  <c r="E10" i="47"/>
  <c r="E9" i="47"/>
  <c r="F43" i="47"/>
  <c r="F39" i="47"/>
  <c r="F35" i="47"/>
  <c r="F31" i="47"/>
  <c r="F30" i="47"/>
  <c r="F26" i="47"/>
  <c r="F22" i="47"/>
  <c r="F18" i="47"/>
  <c r="F14" i="47"/>
  <c r="F10" i="47"/>
  <c r="G45" i="47"/>
  <c r="G41" i="47"/>
  <c r="G37" i="47"/>
  <c r="G33" i="47"/>
  <c r="G29" i="47"/>
  <c r="G25" i="47"/>
  <c r="G10" i="4"/>
  <c r="G48" i="31"/>
  <c r="L13" i="51"/>
  <c r="L48" i="53"/>
  <c r="C41" i="4"/>
  <c r="E48" i="31"/>
  <c r="F48" i="31"/>
  <c r="C48" i="51"/>
  <c r="G48" i="53"/>
  <c r="G10" i="51"/>
  <c r="K10" i="51"/>
  <c r="K48" i="53"/>
  <c r="K48" i="51" s="1"/>
  <c r="G13" i="51"/>
  <c r="G48" i="54"/>
  <c r="G21" i="47"/>
  <c r="G17" i="47"/>
  <c r="G9" i="47"/>
  <c r="H48" i="49"/>
  <c r="H38" i="47"/>
  <c r="H36" i="47"/>
  <c r="H34" i="47"/>
  <c r="H32" i="47"/>
  <c r="H26" i="47"/>
  <c r="H24" i="47"/>
  <c r="H22" i="47"/>
  <c r="H17" i="47"/>
  <c r="H15" i="47"/>
  <c r="H13" i="47"/>
  <c r="H11" i="47"/>
  <c r="H9" i="47"/>
  <c r="I45" i="47"/>
  <c r="I43" i="47"/>
  <c r="I41" i="47"/>
  <c r="I39" i="47"/>
  <c r="I37" i="47"/>
  <c r="I35" i="47"/>
  <c r="I33" i="47"/>
  <c r="I31" i="47"/>
  <c r="I29" i="47"/>
  <c r="I27" i="47"/>
  <c r="I25" i="47"/>
  <c r="I23" i="47"/>
  <c r="I21" i="47"/>
  <c r="I19" i="47"/>
  <c r="I17" i="47"/>
  <c r="I15" i="47"/>
  <c r="I13" i="47"/>
  <c r="I11" i="47"/>
  <c r="I9" i="47"/>
  <c r="J44" i="47"/>
  <c r="J40" i="47"/>
  <c r="J36" i="47"/>
  <c r="J32" i="47"/>
  <c r="J28" i="47"/>
  <c r="J24" i="47"/>
  <c r="J20" i="47"/>
  <c r="J16" i="47"/>
  <c r="J12" i="47"/>
  <c r="K22" i="47"/>
  <c r="K20" i="47"/>
  <c r="K18" i="47"/>
  <c r="K16" i="47"/>
  <c r="K48" i="49"/>
  <c r="L39" i="47"/>
  <c r="L37" i="47"/>
  <c r="L35" i="47"/>
  <c r="L33" i="47"/>
  <c r="M36" i="47"/>
  <c r="M34" i="47"/>
  <c r="M32" i="47"/>
  <c r="M30" i="47"/>
  <c r="M28" i="47"/>
  <c r="M26" i="47"/>
  <c r="M24" i="47"/>
  <c r="M22" i="47"/>
  <c r="M20" i="47"/>
  <c r="M18" i="47"/>
  <c r="N31" i="47"/>
  <c r="N29" i="47"/>
  <c r="N27" i="47"/>
  <c r="N25" i="47"/>
  <c r="N23" i="47"/>
  <c r="N21" i="47"/>
  <c r="N19" i="47"/>
  <c r="N17" i="47"/>
  <c r="N15" i="47"/>
  <c r="N13" i="47"/>
  <c r="N11" i="47"/>
  <c r="N9" i="47"/>
  <c r="O18" i="47"/>
  <c r="O16" i="47"/>
  <c r="O14" i="47"/>
  <c r="O12" i="47"/>
  <c r="O12" i="21" s="1"/>
  <c r="O10" i="47"/>
  <c r="E45" i="4"/>
  <c r="E43" i="4"/>
  <c r="E40" i="4"/>
  <c r="E35" i="4"/>
  <c r="E31" i="4"/>
  <c r="E31" i="52" s="1"/>
  <c r="E26" i="4"/>
  <c r="E22" i="4"/>
  <c r="E17" i="4"/>
  <c r="E13" i="4"/>
  <c r="E11" i="4"/>
  <c r="F45" i="4"/>
  <c r="F41" i="4"/>
  <c r="F37" i="4"/>
  <c r="F33" i="4"/>
  <c r="F30" i="4"/>
  <c r="F27" i="4"/>
  <c r="F23" i="4"/>
  <c r="F19" i="4"/>
  <c r="F13" i="4"/>
  <c r="G42" i="4"/>
  <c r="G30" i="4"/>
  <c r="G26" i="4"/>
  <c r="G20" i="4"/>
  <c r="G11" i="4"/>
  <c r="D40" i="42"/>
  <c r="H12" i="24"/>
  <c r="H48" i="26"/>
  <c r="I10" i="24"/>
  <c r="I48" i="22"/>
  <c r="D48" i="26"/>
  <c r="D12" i="24"/>
  <c r="L48" i="26"/>
  <c r="L12" i="24"/>
  <c r="D10" i="24"/>
  <c r="D48" i="22"/>
  <c r="J10" i="24"/>
  <c r="J48" i="22"/>
  <c r="O13" i="5"/>
  <c r="O48" i="27"/>
  <c r="K13" i="5"/>
  <c r="K48" i="27"/>
  <c r="G13" i="5"/>
  <c r="G48" i="27"/>
  <c r="C13" i="5"/>
  <c r="C48" i="27"/>
  <c r="M10" i="5"/>
  <c r="M48" i="27"/>
  <c r="E10" i="5"/>
  <c r="E48" i="27"/>
  <c r="L13" i="18"/>
  <c r="L48" i="29"/>
  <c r="H13" i="18"/>
  <c r="H48" i="29"/>
  <c r="C10" i="18"/>
  <c r="C48" i="29"/>
  <c r="D48" i="33"/>
  <c r="H44" i="24"/>
  <c r="H36" i="24"/>
  <c r="H28" i="24"/>
  <c r="H20" i="24"/>
  <c r="J48" i="26"/>
  <c r="N48" i="30"/>
  <c r="J48" i="30"/>
  <c r="F48" i="30"/>
  <c r="E12" i="24"/>
  <c r="E48" i="22"/>
  <c r="M12" i="24"/>
  <c r="M48" i="22"/>
  <c r="K13" i="24"/>
  <c r="K48" i="22"/>
  <c r="O13" i="24"/>
  <c r="O48" i="22"/>
  <c r="I10" i="5"/>
  <c r="I48" i="27"/>
  <c r="N13" i="18"/>
  <c r="N48" i="29"/>
  <c r="J13" i="18"/>
  <c r="J48" i="29"/>
  <c r="E10" i="18"/>
  <c r="E48" i="29"/>
  <c r="I48" i="34"/>
  <c r="F48" i="34"/>
  <c r="H40" i="24"/>
  <c r="H32" i="24"/>
  <c r="H24" i="24"/>
  <c r="H16" i="24"/>
  <c r="I48" i="26"/>
  <c r="D46" i="24"/>
  <c r="F48" i="22"/>
  <c r="G48" i="22"/>
  <c r="L46" i="24"/>
  <c r="C48" i="26"/>
  <c r="G48" i="26"/>
  <c r="D48" i="29"/>
  <c r="N46" i="18"/>
  <c r="L46" i="18"/>
  <c r="J46" i="18"/>
  <c r="H46" i="18"/>
  <c r="L48" i="30"/>
  <c r="H48" i="30"/>
  <c r="D48" i="30"/>
  <c r="L10" i="39"/>
  <c r="L48" i="41"/>
  <c r="O23" i="39"/>
  <c r="O48" i="41"/>
  <c r="H13" i="43"/>
  <c r="H48" i="45"/>
  <c r="L15" i="43"/>
  <c r="L48" i="45"/>
  <c r="N15" i="43"/>
  <c r="N48" i="45"/>
  <c r="O12" i="43"/>
  <c r="O48" i="45"/>
  <c r="G13" i="47"/>
  <c r="G48" i="50"/>
  <c r="H31" i="47"/>
  <c r="H48" i="50"/>
  <c r="K14" i="47"/>
  <c r="K48" i="50"/>
  <c r="D48" i="41"/>
  <c r="N48" i="40"/>
  <c r="O48" i="40"/>
  <c r="F48" i="44"/>
  <c r="G48" i="44"/>
  <c r="I48" i="44"/>
  <c r="J48" i="44"/>
  <c r="K48" i="44"/>
  <c r="M48" i="44"/>
  <c r="N48" i="44"/>
  <c r="O48" i="44"/>
  <c r="C48" i="50"/>
  <c r="F48" i="49"/>
  <c r="L48" i="49"/>
  <c r="D48" i="44"/>
  <c r="D12" i="43"/>
  <c r="E10" i="43"/>
  <c r="E48" i="45"/>
  <c r="C48" i="49"/>
  <c r="C12" i="47"/>
  <c r="K48" i="41"/>
  <c r="G48" i="45"/>
  <c r="K48" i="45"/>
  <c r="M48" i="45"/>
  <c r="C46" i="43"/>
  <c r="C48" i="44"/>
  <c r="D39" i="48"/>
  <c r="C46" i="47"/>
  <c r="C44" i="47"/>
  <c r="C42" i="47"/>
  <c r="C40" i="47"/>
  <c r="C38" i="47"/>
  <c r="C36" i="47"/>
  <c r="C34" i="47"/>
  <c r="C32" i="47"/>
  <c r="C30" i="47"/>
  <c r="C28" i="47"/>
  <c r="C26" i="47"/>
  <c r="C24" i="47"/>
  <c r="C22" i="47"/>
  <c r="C20" i="47"/>
  <c r="C18" i="47"/>
  <c r="C16" i="47"/>
  <c r="C14" i="47"/>
  <c r="E48" i="50"/>
  <c r="D48" i="50"/>
  <c r="D48" i="55"/>
  <c r="F48" i="55"/>
  <c r="H48" i="55"/>
  <c r="J48" i="55"/>
  <c r="E48" i="32"/>
  <c r="F48" i="32"/>
  <c r="K12" i="52"/>
  <c r="I10" i="52"/>
  <c r="I12" i="52"/>
  <c r="I48" i="53"/>
  <c r="I48" i="51" s="1"/>
  <c r="I13" i="51"/>
  <c r="D15" i="46" l="1"/>
  <c r="E18" i="42"/>
  <c r="I34" i="52"/>
  <c r="D23" i="46"/>
  <c r="D26" i="46"/>
  <c r="L44" i="52"/>
  <c r="L28" i="52"/>
  <c r="I16" i="52"/>
  <c r="L34" i="52"/>
  <c r="E29" i="52"/>
  <c r="M39" i="52"/>
  <c r="E43" i="46"/>
  <c r="L12" i="52"/>
  <c r="H29" i="52"/>
  <c r="I40" i="52"/>
  <c r="I32" i="52"/>
  <c r="I24" i="52"/>
  <c r="E35" i="52"/>
  <c r="D24" i="52"/>
  <c r="L18" i="52"/>
  <c r="O33" i="42"/>
  <c r="M29" i="52"/>
  <c r="H37" i="52"/>
  <c r="H23" i="52"/>
  <c r="D40" i="52"/>
  <c r="L26" i="52"/>
  <c r="L10" i="52"/>
  <c r="I18" i="52"/>
  <c r="O48" i="58"/>
  <c r="D48" i="4"/>
  <c r="C19" i="42"/>
  <c r="O48" i="67"/>
  <c r="G40" i="46"/>
  <c r="H47" i="67"/>
  <c r="C48" i="4"/>
  <c r="C48" i="52" s="1"/>
  <c r="D12" i="42"/>
  <c r="G45" i="36"/>
  <c r="I48" i="18"/>
  <c r="C32" i="46"/>
  <c r="O12" i="42"/>
  <c r="N48" i="4"/>
  <c r="N48" i="21" s="1"/>
  <c r="H48" i="4"/>
  <c r="H48" i="21" s="1"/>
  <c r="K48" i="4"/>
  <c r="K48" i="21" s="1"/>
  <c r="D32" i="67"/>
  <c r="O48" i="4"/>
  <c r="O48" i="21" s="1"/>
  <c r="J29" i="46"/>
  <c r="M48" i="4"/>
  <c r="M48" i="21" s="1"/>
  <c r="O11" i="57"/>
  <c r="H36" i="46"/>
  <c r="G28" i="46"/>
  <c r="O21" i="42"/>
  <c r="O45" i="42"/>
  <c r="L42" i="42"/>
  <c r="F13" i="46"/>
  <c r="F45" i="46"/>
  <c r="H21" i="46"/>
  <c r="M34" i="42"/>
  <c r="I27" i="46"/>
  <c r="H34" i="46"/>
  <c r="O17" i="42"/>
  <c r="H22" i="25"/>
  <c r="F22" i="57"/>
  <c r="L48" i="51"/>
  <c r="G10" i="57"/>
  <c r="O13" i="52"/>
  <c r="G25" i="67"/>
  <c r="G48" i="67"/>
  <c r="O33" i="21"/>
  <c r="J34" i="57"/>
  <c r="O17" i="52"/>
  <c r="O32" i="48"/>
  <c r="H12" i="42"/>
  <c r="H44" i="42"/>
  <c r="K31" i="21"/>
  <c r="D14" i="21"/>
  <c r="D26" i="21"/>
  <c r="D30" i="21"/>
  <c r="E44" i="57"/>
  <c r="D39" i="57"/>
  <c r="H31" i="57"/>
  <c r="K46" i="57"/>
  <c r="D13" i="67"/>
  <c r="C26" i="36"/>
  <c r="L48" i="24"/>
  <c r="G33" i="21"/>
  <c r="C48" i="39"/>
  <c r="J15" i="21"/>
  <c r="J23" i="21"/>
  <c r="J31" i="21"/>
  <c r="J39" i="21"/>
  <c r="I16" i="21"/>
  <c r="I20" i="21"/>
  <c r="L32" i="46"/>
  <c r="O9" i="21"/>
  <c r="G16" i="46"/>
  <c r="G32" i="46"/>
  <c r="F39" i="25"/>
  <c r="K34" i="25"/>
  <c r="M24" i="25"/>
  <c r="D21" i="25"/>
  <c r="E18" i="25"/>
  <c r="H17" i="42"/>
  <c r="F20" i="36"/>
  <c r="G9" i="36"/>
  <c r="D39" i="52"/>
  <c r="K13" i="21"/>
  <c r="K17" i="21"/>
  <c r="K25" i="21"/>
  <c r="F31" i="36"/>
  <c r="O20" i="52"/>
  <c r="C46" i="57"/>
  <c r="F34" i="57"/>
  <c r="C22" i="57"/>
  <c r="K44" i="57"/>
  <c r="N19" i="57"/>
  <c r="O21" i="21"/>
  <c r="K14" i="21"/>
  <c r="H31" i="21"/>
  <c r="I15" i="21"/>
  <c r="I31" i="21"/>
  <c r="L40" i="25"/>
  <c r="O11" i="21"/>
  <c r="F20" i="23"/>
  <c r="F35" i="36"/>
  <c r="O41" i="46"/>
  <c r="O40" i="25"/>
  <c r="L27" i="46"/>
  <c r="N27" i="42"/>
  <c r="O19" i="21"/>
  <c r="O23" i="21"/>
  <c r="O27" i="21"/>
  <c r="J13" i="46"/>
  <c r="O20" i="48"/>
  <c r="O33" i="52"/>
  <c r="I13" i="52"/>
  <c r="I17" i="21"/>
  <c r="I25" i="21"/>
  <c r="I29" i="21"/>
  <c r="I33" i="21"/>
  <c r="O13" i="21"/>
  <c r="O17" i="21"/>
  <c r="O25" i="21"/>
  <c r="O29" i="21"/>
  <c r="O29" i="52"/>
  <c r="O25" i="52"/>
  <c r="O21" i="52"/>
  <c r="O15" i="52"/>
  <c r="I9" i="21"/>
  <c r="J19" i="21"/>
  <c r="J37" i="21"/>
  <c r="G14" i="21"/>
  <c r="L13" i="21"/>
  <c r="L25" i="21"/>
  <c r="L41" i="21"/>
  <c r="L45" i="21"/>
  <c r="K11" i="21"/>
  <c r="K15" i="21"/>
  <c r="K19" i="21"/>
  <c r="K23" i="21"/>
  <c r="K27" i="21"/>
  <c r="K33" i="21"/>
  <c r="D12" i="21"/>
  <c r="D16" i="21"/>
  <c r="D20" i="21"/>
  <c r="D24" i="21"/>
  <c r="D28" i="21"/>
  <c r="D32" i="21"/>
  <c r="C43" i="57"/>
  <c r="K33" i="57"/>
  <c r="K13" i="67"/>
  <c r="K37" i="67"/>
  <c r="C17" i="67"/>
  <c r="O32" i="21"/>
  <c r="C16" i="21"/>
  <c r="C20" i="21"/>
  <c r="C24" i="21"/>
  <c r="K46" i="52"/>
  <c r="O16" i="21"/>
  <c r="L33" i="21"/>
  <c r="J24" i="21"/>
  <c r="H11" i="21"/>
  <c r="K26" i="21"/>
  <c r="K30" i="21"/>
  <c r="K34" i="21"/>
  <c r="K38" i="21"/>
  <c r="K42" i="21"/>
  <c r="H14" i="21"/>
  <c r="H44" i="21"/>
  <c r="J29" i="21"/>
  <c r="D31" i="21"/>
  <c r="D41" i="21"/>
  <c r="J9" i="21"/>
  <c r="J25" i="21"/>
  <c r="D40" i="57"/>
  <c r="I32" i="57"/>
  <c r="J26" i="57"/>
  <c r="K25" i="57"/>
  <c r="M44" i="67"/>
  <c r="F42" i="67"/>
  <c r="L39" i="21"/>
  <c r="K16" i="21"/>
  <c r="E15" i="21"/>
  <c r="K37" i="21"/>
  <c r="K45" i="21"/>
  <c r="F42" i="36"/>
  <c r="D44" i="21"/>
  <c r="H24" i="46"/>
  <c r="D38" i="21"/>
  <c r="C13" i="21"/>
  <c r="O36" i="52"/>
  <c r="C45" i="57"/>
  <c r="C41" i="57"/>
  <c r="E28" i="57"/>
  <c r="G37" i="57"/>
  <c r="I16" i="57"/>
  <c r="J48" i="58"/>
  <c r="J48" i="67" s="1"/>
  <c r="M11" i="57"/>
  <c r="N46" i="57"/>
  <c r="D21" i="67"/>
  <c r="E46" i="67"/>
  <c r="C10" i="67"/>
  <c r="M33" i="67"/>
  <c r="K17" i="67"/>
  <c r="K29" i="67"/>
  <c r="K41" i="67"/>
  <c r="J9" i="67"/>
  <c r="G18" i="67"/>
  <c r="H39" i="67"/>
  <c r="H39" i="57"/>
  <c r="G34" i="57"/>
  <c r="G34" i="67"/>
  <c r="J42" i="57"/>
  <c r="J42" i="67"/>
  <c r="N27" i="67"/>
  <c r="N27" i="57"/>
  <c r="C33" i="67"/>
  <c r="C33" i="57"/>
  <c r="H15" i="67"/>
  <c r="H15" i="57"/>
  <c r="C48" i="43"/>
  <c r="D19" i="36"/>
  <c r="G34" i="36"/>
  <c r="L18" i="36"/>
  <c r="C9" i="57"/>
  <c r="G26" i="57"/>
  <c r="J18" i="57"/>
  <c r="O9" i="57"/>
  <c r="O9" i="52"/>
  <c r="K24" i="67"/>
  <c r="K24" i="57"/>
  <c r="E24" i="67"/>
  <c r="E24" i="57"/>
  <c r="G44" i="67"/>
  <c r="G44" i="57"/>
  <c r="E36" i="67"/>
  <c r="E36" i="57"/>
  <c r="C26" i="67"/>
  <c r="C26" i="57"/>
  <c r="G46" i="67"/>
  <c r="G25" i="21"/>
  <c r="F31" i="21"/>
  <c r="E17" i="48"/>
  <c r="J11" i="48"/>
  <c r="G22" i="48"/>
  <c r="G38" i="48"/>
  <c r="F11" i="48"/>
  <c r="N28" i="46"/>
  <c r="L18" i="42"/>
  <c r="L34" i="46"/>
  <c r="J48" i="5"/>
  <c r="N48" i="24"/>
  <c r="J11" i="36"/>
  <c r="H22" i="36"/>
  <c r="H38" i="36"/>
  <c r="F17" i="36"/>
  <c r="I22" i="21"/>
  <c r="I26" i="21"/>
  <c r="I30" i="21"/>
  <c r="I34" i="21"/>
  <c r="I38" i="21"/>
  <c r="I42" i="21"/>
  <c r="K34" i="46"/>
  <c r="D11" i="46"/>
  <c r="J13" i="36"/>
  <c r="J45" i="36"/>
  <c r="O22" i="21"/>
  <c r="O26" i="21"/>
  <c r="O30" i="21"/>
  <c r="O34" i="21"/>
  <c r="O38" i="21"/>
  <c r="O42" i="21"/>
  <c r="H21" i="21"/>
  <c r="H25" i="21"/>
  <c r="H29" i="21"/>
  <c r="H39" i="21"/>
  <c r="H43" i="21"/>
  <c r="G28" i="21"/>
  <c r="L9" i="21"/>
  <c r="L17" i="21"/>
  <c r="L21" i="21"/>
  <c r="L29" i="21"/>
  <c r="J11" i="25"/>
  <c r="L41" i="25"/>
  <c r="G20" i="46"/>
  <c r="J27" i="21"/>
  <c r="J33" i="21"/>
  <c r="D13" i="21"/>
  <c r="J13" i="21"/>
  <c r="F10" i="23"/>
  <c r="C15" i="21"/>
  <c r="C31" i="21"/>
  <c r="E48" i="39"/>
  <c r="G48" i="39"/>
  <c r="F15" i="57"/>
  <c r="C26" i="21"/>
  <c r="C34" i="21"/>
  <c r="C12" i="21"/>
  <c r="I46" i="52"/>
  <c r="L37" i="21"/>
  <c r="K18" i="21"/>
  <c r="H15" i="21"/>
  <c r="I24" i="21"/>
  <c r="I28" i="21"/>
  <c r="I32" i="21"/>
  <c r="I36" i="21"/>
  <c r="I40" i="21"/>
  <c r="I44" i="21"/>
  <c r="O24" i="21"/>
  <c r="O28" i="21"/>
  <c r="O36" i="21"/>
  <c r="O44" i="21"/>
  <c r="J35" i="21"/>
  <c r="H19" i="21"/>
  <c r="H23" i="21"/>
  <c r="H37" i="21"/>
  <c r="L15" i="21"/>
  <c r="L19" i="21"/>
  <c r="L23" i="21"/>
  <c r="L31" i="21"/>
  <c r="L43" i="21"/>
  <c r="J11" i="21"/>
  <c r="C45" i="21"/>
  <c r="J45" i="21"/>
  <c r="D24" i="57"/>
  <c r="C35" i="57"/>
  <c r="E31" i="57"/>
  <c r="J41" i="21"/>
  <c r="E17" i="57"/>
  <c r="F26" i="57"/>
  <c r="F14" i="57"/>
  <c r="C24" i="57"/>
  <c r="G42" i="57"/>
  <c r="H33" i="57"/>
  <c r="I38" i="57"/>
  <c r="I30" i="57"/>
  <c r="D37" i="57"/>
  <c r="M10" i="57"/>
  <c r="N35" i="57"/>
  <c r="C14" i="21"/>
  <c r="C18" i="21"/>
  <c r="C22" i="21"/>
  <c r="C30" i="21"/>
  <c r="C38" i="21"/>
  <c r="C42" i="21"/>
  <c r="O48" i="5"/>
  <c r="O14" i="21"/>
  <c r="O18" i="21"/>
  <c r="N11" i="21"/>
  <c r="N31" i="21"/>
  <c r="L35" i="21"/>
  <c r="H13" i="21"/>
  <c r="L13" i="52"/>
  <c r="G14" i="36"/>
  <c r="O48" i="18"/>
  <c r="N39" i="21"/>
  <c r="L30" i="21"/>
  <c r="L34" i="21"/>
  <c r="L42" i="21"/>
  <c r="K24" i="21"/>
  <c r="K28" i="21"/>
  <c r="K32" i="21"/>
  <c r="K36" i="21"/>
  <c r="K40" i="21"/>
  <c r="K44" i="21"/>
  <c r="J38" i="21"/>
  <c r="I14" i="21"/>
  <c r="I18" i="21"/>
  <c r="G32" i="21"/>
  <c r="I36" i="23"/>
  <c r="D48" i="5"/>
  <c r="G18" i="36"/>
  <c r="I23" i="36"/>
  <c r="N20" i="21"/>
  <c r="N28" i="21"/>
  <c r="N32" i="21"/>
  <c r="N40" i="21"/>
  <c r="N44" i="21"/>
  <c r="J21" i="21"/>
  <c r="H27" i="21"/>
  <c r="H33" i="21"/>
  <c r="H41" i="21"/>
  <c r="H45" i="21"/>
  <c r="C9" i="21"/>
  <c r="L11" i="21"/>
  <c r="L27" i="21"/>
  <c r="G12" i="42"/>
  <c r="H13" i="42"/>
  <c r="H45" i="42"/>
  <c r="E27" i="42"/>
  <c r="D29" i="21"/>
  <c r="D33" i="21"/>
  <c r="D43" i="21"/>
  <c r="O11" i="52"/>
  <c r="J17" i="21"/>
  <c r="J43" i="21"/>
  <c r="K12" i="36"/>
  <c r="O48" i="51"/>
  <c r="O48" i="52" s="1"/>
  <c r="O10" i="57"/>
  <c r="C12" i="57"/>
  <c r="E45" i="57"/>
  <c r="F18" i="57"/>
  <c r="F47" i="57"/>
  <c r="E34" i="57"/>
  <c r="C36" i="57"/>
  <c r="G38" i="57"/>
  <c r="G22" i="57"/>
  <c r="E30" i="57"/>
  <c r="H29" i="57"/>
  <c r="G41" i="57"/>
  <c r="G33" i="57"/>
  <c r="G23" i="57"/>
  <c r="I46" i="57"/>
  <c r="I18" i="57"/>
  <c r="I10" i="57"/>
  <c r="D29" i="57"/>
  <c r="J44" i="57"/>
  <c r="J40" i="57"/>
  <c r="J32" i="57"/>
  <c r="J24" i="57"/>
  <c r="J16" i="57"/>
  <c r="K10" i="57"/>
  <c r="M25" i="67"/>
  <c r="M41" i="67"/>
  <c r="D48" i="52"/>
  <c r="M48" i="18"/>
  <c r="F31" i="57"/>
  <c r="H42" i="57"/>
  <c r="H32" i="57"/>
  <c r="G13" i="21"/>
  <c r="E48" i="5"/>
  <c r="M48" i="5"/>
  <c r="J46" i="52"/>
  <c r="J20" i="21"/>
  <c r="J28" i="21"/>
  <c r="J44" i="21"/>
  <c r="M16" i="48"/>
  <c r="M40" i="48"/>
  <c r="K16" i="46"/>
  <c r="H35" i="46"/>
  <c r="N44" i="46"/>
  <c r="F21" i="46"/>
  <c r="F37" i="46"/>
  <c r="J9" i="23"/>
  <c r="J41" i="25"/>
  <c r="D34" i="25"/>
  <c r="J15" i="36"/>
  <c r="J39" i="36"/>
  <c r="L27" i="36"/>
  <c r="D31" i="36"/>
  <c r="L32" i="21"/>
  <c r="L36" i="21"/>
  <c r="L40" i="21"/>
  <c r="C37" i="48"/>
  <c r="I19" i="42"/>
  <c r="I35" i="46"/>
  <c r="I14" i="42"/>
  <c r="N38" i="21"/>
  <c r="C15" i="36"/>
  <c r="N46" i="52"/>
  <c r="J26" i="21"/>
  <c r="J10" i="21"/>
  <c r="E19" i="42"/>
  <c r="C35" i="21"/>
  <c r="C21" i="21"/>
  <c r="O48" i="57"/>
  <c r="D17" i="21"/>
  <c r="C44" i="57"/>
  <c r="C29" i="57"/>
  <c r="D10" i="57"/>
  <c r="C28" i="57"/>
  <c r="C20" i="57"/>
  <c r="G14" i="57"/>
  <c r="D15" i="57"/>
  <c r="H37" i="57"/>
  <c r="H21" i="57"/>
  <c r="H13" i="57"/>
  <c r="I42" i="57"/>
  <c r="I26" i="57"/>
  <c r="F10" i="57"/>
  <c r="J11" i="57"/>
  <c r="K34" i="57"/>
  <c r="K45" i="57"/>
  <c r="D20" i="57"/>
  <c r="F41" i="57"/>
  <c r="F25" i="57"/>
  <c r="F9" i="57"/>
  <c r="H46" i="57"/>
  <c r="H48" i="57"/>
  <c r="H44" i="57"/>
  <c r="H30" i="57"/>
  <c r="H28" i="57"/>
  <c r="H16" i="57"/>
  <c r="J28" i="57"/>
  <c r="C21" i="57"/>
  <c r="L45" i="57"/>
  <c r="L39" i="57"/>
  <c r="L31" i="57"/>
  <c r="J37" i="57"/>
  <c r="O20" i="42"/>
  <c r="C37" i="21"/>
  <c r="E23" i="57"/>
  <c r="G30" i="57"/>
  <c r="E10" i="57"/>
  <c r="C30" i="57"/>
  <c r="C14" i="57"/>
  <c r="G13" i="57"/>
  <c r="I14" i="57"/>
  <c r="K18" i="57"/>
  <c r="K40" i="57"/>
  <c r="M17" i="67"/>
  <c r="M29" i="67"/>
  <c r="M37" i="67"/>
  <c r="D48" i="39"/>
  <c r="L37" i="57"/>
  <c r="L23" i="57"/>
  <c r="L15" i="57"/>
  <c r="K32" i="57"/>
  <c r="K16" i="57"/>
  <c r="M13" i="57"/>
  <c r="M9" i="57"/>
  <c r="N12" i="57"/>
  <c r="D45" i="57"/>
  <c r="N31" i="57"/>
  <c r="N23" i="57"/>
  <c r="C38" i="67"/>
  <c r="M21" i="67"/>
  <c r="K9" i="67"/>
  <c r="H23" i="67"/>
  <c r="C40" i="67"/>
  <c r="J34" i="25"/>
  <c r="F23" i="36"/>
  <c r="H42" i="25"/>
  <c r="N16" i="21"/>
  <c r="D31" i="48"/>
  <c r="M48" i="24"/>
  <c r="H20" i="25"/>
  <c r="H36" i="25"/>
  <c r="C13" i="25"/>
  <c r="D42" i="36"/>
  <c r="J12" i="21"/>
  <c r="J36" i="21"/>
  <c r="I27" i="48"/>
  <c r="H17" i="48"/>
  <c r="L11" i="46"/>
  <c r="K44" i="36"/>
  <c r="J28" i="25"/>
  <c r="C21" i="36"/>
  <c r="G13" i="36"/>
  <c r="H10" i="42"/>
  <c r="H18" i="42"/>
  <c r="H26" i="42"/>
  <c r="H34" i="42"/>
  <c r="F13" i="36"/>
  <c r="N18" i="36"/>
  <c r="L15" i="36"/>
  <c r="L31" i="42"/>
  <c r="D15" i="36"/>
  <c r="L10" i="21"/>
  <c r="L26" i="21"/>
  <c r="J14" i="21"/>
  <c r="J22" i="21"/>
  <c r="J30" i="21"/>
  <c r="O15" i="48"/>
  <c r="N14" i="21"/>
  <c r="C41" i="48"/>
  <c r="O23" i="23"/>
  <c r="M46" i="23"/>
  <c r="N10" i="25"/>
  <c r="C10" i="36"/>
  <c r="D24" i="36"/>
  <c r="G46" i="25"/>
  <c r="N24" i="21"/>
  <c r="O43" i="48"/>
  <c r="E12" i="23"/>
  <c r="D31" i="25"/>
  <c r="J16" i="42"/>
  <c r="J16" i="36"/>
  <c r="J42" i="36"/>
  <c r="N10" i="23"/>
  <c r="J36" i="46"/>
  <c r="J42" i="21"/>
  <c r="C27" i="21"/>
  <c r="C39" i="21"/>
  <c r="O44" i="57"/>
  <c r="O40" i="57"/>
  <c r="O36" i="57"/>
  <c r="O32" i="57"/>
  <c r="O28" i="57"/>
  <c r="O24" i="57"/>
  <c r="O20" i="57"/>
  <c r="O16" i="57"/>
  <c r="O12" i="57"/>
  <c r="D36" i="57"/>
  <c r="D16" i="57"/>
  <c r="C27" i="57"/>
  <c r="C23" i="57"/>
  <c r="F45" i="57"/>
  <c r="F35" i="57"/>
  <c r="F29" i="57"/>
  <c r="F19" i="57"/>
  <c r="F11" i="57"/>
  <c r="E18" i="57"/>
  <c r="D43" i="57"/>
  <c r="C34" i="57"/>
  <c r="D27" i="57"/>
  <c r="D23" i="57"/>
  <c r="H41" i="57"/>
  <c r="H25" i="57"/>
  <c r="H9" i="57"/>
  <c r="G19" i="57"/>
  <c r="G9" i="57"/>
  <c r="I40" i="57"/>
  <c r="I34" i="57"/>
  <c r="I24" i="57"/>
  <c r="F46" i="57"/>
  <c r="F44" i="57"/>
  <c r="F40" i="57"/>
  <c r="D33" i="57"/>
  <c r="F32" i="57"/>
  <c r="H26" i="57"/>
  <c r="D17" i="57"/>
  <c r="H14" i="57"/>
  <c r="H12" i="57"/>
  <c r="J20" i="57"/>
  <c r="J23" i="57"/>
  <c r="K38" i="57"/>
  <c r="K30" i="57"/>
  <c r="L21" i="57"/>
  <c r="N44" i="57"/>
  <c r="O15" i="57"/>
  <c r="N42" i="57"/>
  <c r="N39" i="57"/>
  <c r="N15" i="57"/>
  <c r="N26" i="46"/>
  <c r="O41" i="21"/>
  <c r="O41" i="52"/>
  <c r="N48" i="57"/>
  <c r="C28" i="21"/>
  <c r="C36" i="21"/>
  <c r="G48" i="5"/>
  <c r="N9" i="21"/>
  <c r="N17" i="21"/>
  <c r="N21" i="21"/>
  <c r="N25" i="21"/>
  <c r="I41" i="21"/>
  <c r="H26" i="48"/>
  <c r="G9" i="48"/>
  <c r="G29" i="21"/>
  <c r="G19" i="46"/>
  <c r="D13" i="48"/>
  <c r="M41" i="42"/>
  <c r="H48" i="52"/>
  <c r="N33" i="21"/>
  <c r="N45" i="21"/>
  <c r="K36" i="25"/>
  <c r="N18" i="21"/>
  <c r="N22" i="21"/>
  <c r="N30" i="21"/>
  <c r="J34" i="21"/>
  <c r="M16" i="21"/>
  <c r="N19" i="42"/>
  <c r="F22" i="46"/>
  <c r="K35" i="21"/>
  <c r="K43" i="21"/>
  <c r="G25" i="36"/>
  <c r="O44" i="52"/>
  <c r="O28" i="52"/>
  <c r="O12" i="52"/>
  <c r="C25" i="21"/>
  <c r="J48" i="4"/>
  <c r="J48" i="21" s="1"/>
  <c r="O45" i="52"/>
  <c r="O37" i="52"/>
  <c r="E12" i="57"/>
  <c r="C39" i="57"/>
  <c r="C15" i="57"/>
  <c r="E29" i="57"/>
  <c r="E9" i="57"/>
  <c r="F38" i="57"/>
  <c r="F30" i="57"/>
  <c r="E26" i="57"/>
  <c r="E42" i="57"/>
  <c r="C32" i="57"/>
  <c r="G36" i="57"/>
  <c r="G32" i="57"/>
  <c r="G28" i="57"/>
  <c r="G16" i="57"/>
  <c r="G12" i="57"/>
  <c r="E22" i="57"/>
  <c r="E38" i="57"/>
  <c r="E40" i="57"/>
  <c r="E20" i="57"/>
  <c r="E16" i="57"/>
  <c r="D47" i="57"/>
  <c r="C42" i="57"/>
  <c r="D31" i="57"/>
  <c r="H45" i="57"/>
  <c r="H35" i="57"/>
  <c r="H27" i="57"/>
  <c r="H17" i="57"/>
  <c r="G45" i="57"/>
  <c r="G21" i="57"/>
  <c r="G15" i="57"/>
  <c r="G11" i="57"/>
  <c r="I22" i="57"/>
  <c r="E48" i="58"/>
  <c r="E48" i="67" s="1"/>
  <c r="J36" i="57"/>
  <c r="J22" i="57"/>
  <c r="J14" i="57"/>
  <c r="K42" i="57"/>
  <c r="K26" i="57"/>
  <c r="K35" i="57"/>
  <c r="K31" i="57"/>
  <c r="O47" i="57"/>
  <c r="O43" i="57"/>
  <c r="O39" i="57"/>
  <c r="O35" i="57"/>
  <c r="L11" i="57"/>
  <c r="K20" i="57"/>
  <c r="K12" i="57"/>
  <c r="M15" i="57"/>
  <c r="M14" i="57"/>
  <c r="N11" i="57"/>
  <c r="D48" i="57"/>
  <c r="E39" i="57"/>
  <c r="C37" i="57"/>
  <c r="E33" i="57"/>
  <c r="J41" i="57"/>
  <c r="L46" i="57"/>
  <c r="L46" i="67"/>
  <c r="L42" i="57"/>
  <c r="L42" i="67"/>
  <c r="L30" i="57"/>
  <c r="L30" i="67"/>
  <c r="L26" i="57"/>
  <c r="L26" i="67"/>
  <c r="L14" i="57"/>
  <c r="L14" i="67"/>
  <c r="O13" i="57"/>
  <c r="O13" i="67"/>
  <c r="M48" i="57"/>
  <c r="M48" i="67"/>
  <c r="M36" i="57"/>
  <c r="M36" i="67"/>
  <c r="M34" i="57"/>
  <c r="M34" i="67"/>
  <c r="M32" i="57"/>
  <c r="M32" i="67"/>
  <c r="M28" i="57"/>
  <c r="M28" i="67"/>
  <c r="M22" i="57"/>
  <c r="M22" i="67"/>
  <c r="M16" i="57"/>
  <c r="M16" i="67"/>
  <c r="M47" i="57"/>
  <c r="M47" i="67"/>
  <c r="M45" i="57"/>
  <c r="M45" i="67"/>
  <c r="M43" i="57"/>
  <c r="M43" i="67"/>
  <c r="M39" i="57"/>
  <c r="M39" i="67"/>
  <c r="M27" i="57"/>
  <c r="M27" i="67"/>
  <c r="M23" i="57"/>
  <c r="M23" i="67"/>
  <c r="M19" i="57"/>
  <c r="M19" i="67"/>
  <c r="E13" i="67"/>
  <c r="K15" i="67"/>
  <c r="K23" i="67"/>
  <c r="K39" i="67"/>
  <c r="K47" i="67"/>
  <c r="K14" i="67"/>
  <c r="K22" i="67"/>
  <c r="J15" i="67"/>
  <c r="J31" i="67"/>
  <c r="J39" i="67"/>
  <c r="J47" i="67"/>
  <c r="J30" i="67"/>
  <c r="J38" i="67"/>
  <c r="J46" i="67"/>
  <c r="I15" i="67"/>
  <c r="I23" i="67"/>
  <c r="I31" i="67"/>
  <c r="I39" i="67"/>
  <c r="I47" i="67"/>
  <c r="G24" i="67"/>
  <c r="G40" i="67"/>
  <c r="F16" i="67"/>
  <c r="F24" i="67"/>
  <c r="C47" i="67"/>
  <c r="C31" i="67"/>
  <c r="D9" i="67"/>
  <c r="E32" i="67"/>
  <c r="K28" i="67"/>
  <c r="K36" i="67"/>
  <c r="J21" i="67"/>
  <c r="J29" i="67"/>
  <c r="J45" i="67"/>
  <c r="J12" i="67"/>
  <c r="I17" i="67"/>
  <c r="I25" i="67"/>
  <c r="I33" i="67"/>
  <c r="I41" i="67"/>
  <c r="I48" i="67"/>
  <c r="C25" i="67"/>
  <c r="D28" i="67"/>
  <c r="D12" i="67"/>
  <c r="E43" i="67"/>
  <c r="E35" i="67"/>
  <c r="E27" i="67"/>
  <c r="E19" i="67"/>
  <c r="E15" i="67"/>
  <c r="E11" i="67"/>
  <c r="N40" i="57"/>
  <c r="N40" i="67"/>
  <c r="N36" i="57"/>
  <c r="N36" i="67"/>
  <c r="N32" i="57"/>
  <c r="N32" i="67"/>
  <c r="N28" i="57"/>
  <c r="N28" i="67"/>
  <c r="N24" i="57"/>
  <c r="N24" i="67"/>
  <c r="N20" i="57"/>
  <c r="N20" i="67"/>
  <c r="N16" i="57"/>
  <c r="N16" i="67"/>
  <c r="L41" i="57"/>
  <c r="L41" i="67"/>
  <c r="L33" i="57"/>
  <c r="L33" i="67"/>
  <c r="L25" i="57"/>
  <c r="L25" i="67"/>
  <c r="L17" i="57"/>
  <c r="L17" i="67"/>
  <c r="L9" i="57"/>
  <c r="L9" i="67"/>
  <c r="M42" i="57"/>
  <c r="M42" i="67"/>
  <c r="M40" i="57"/>
  <c r="M40" i="67"/>
  <c r="M38" i="57"/>
  <c r="M38" i="67"/>
  <c r="L47" i="57"/>
  <c r="L47" i="67"/>
  <c r="L27" i="57"/>
  <c r="L27" i="67"/>
  <c r="M30" i="57"/>
  <c r="M30" i="67"/>
  <c r="M26" i="57"/>
  <c r="M26" i="67"/>
  <c r="M24" i="57"/>
  <c r="M24" i="67"/>
  <c r="M20" i="57"/>
  <c r="M20" i="67"/>
  <c r="M18" i="57"/>
  <c r="M18" i="67"/>
  <c r="M12" i="57"/>
  <c r="M12" i="67"/>
  <c r="I12" i="57"/>
  <c r="I12" i="67"/>
  <c r="I44" i="57"/>
  <c r="I44" i="67"/>
  <c r="I36" i="57"/>
  <c r="I36" i="67"/>
  <c r="M35" i="57"/>
  <c r="M35" i="67"/>
  <c r="M31" i="57"/>
  <c r="M31" i="67"/>
  <c r="I28" i="57"/>
  <c r="I28" i="67"/>
  <c r="I20" i="57"/>
  <c r="I20" i="67"/>
  <c r="J29" i="42"/>
  <c r="E43" i="36"/>
  <c r="F23" i="42"/>
  <c r="C13" i="67"/>
  <c r="K11" i="67"/>
  <c r="K19" i="67"/>
  <c r="K27" i="67"/>
  <c r="K43" i="67"/>
  <c r="J19" i="67"/>
  <c r="J27" i="67"/>
  <c r="J35" i="67"/>
  <c r="J43" i="67"/>
  <c r="J10" i="67"/>
  <c r="I9" i="67"/>
  <c r="I19" i="67"/>
  <c r="I27" i="67"/>
  <c r="I35" i="67"/>
  <c r="I43" i="67"/>
  <c r="G20" i="67"/>
  <c r="F12" i="67"/>
  <c r="C19" i="67"/>
  <c r="D35" i="67"/>
  <c r="D19" i="67"/>
  <c r="E14" i="67"/>
  <c r="C18" i="67"/>
  <c r="J25" i="67"/>
  <c r="I11" i="67"/>
  <c r="I21" i="67"/>
  <c r="I29" i="67"/>
  <c r="I37" i="67"/>
  <c r="I45" i="67"/>
  <c r="H11" i="67"/>
  <c r="H19" i="67"/>
  <c r="H43" i="67"/>
  <c r="C11" i="67"/>
  <c r="E41" i="67"/>
  <c r="E37" i="67"/>
  <c r="E25" i="67"/>
  <c r="E21" i="67"/>
  <c r="C16" i="67"/>
  <c r="D48" i="64"/>
  <c r="H46" i="21"/>
  <c r="O23" i="46"/>
  <c r="M18" i="21"/>
  <c r="M26" i="21"/>
  <c r="M30" i="21"/>
  <c r="H34" i="21"/>
  <c r="G21" i="21"/>
  <c r="D40" i="25"/>
  <c r="J9" i="36"/>
  <c r="J34" i="36"/>
  <c r="J19" i="36"/>
  <c r="G39" i="36"/>
  <c r="I45" i="36"/>
  <c r="I37" i="36"/>
  <c r="I21" i="36"/>
  <c r="I13" i="36"/>
  <c r="I9" i="42"/>
  <c r="E40" i="46"/>
  <c r="M33" i="42"/>
  <c r="L43" i="42"/>
  <c r="L34" i="48"/>
  <c r="M22" i="46"/>
  <c r="M30" i="46"/>
  <c r="K18" i="46"/>
  <c r="O38" i="42"/>
  <c r="I21" i="23"/>
  <c r="J21" i="42"/>
  <c r="F27" i="36"/>
  <c r="M10" i="48"/>
  <c r="K9" i="48"/>
  <c r="K21" i="48"/>
  <c r="K37" i="36"/>
  <c r="E41" i="46"/>
  <c r="J24" i="46"/>
  <c r="J38" i="46"/>
  <c r="J44" i="46"/>
  <c r="H13" i="25"/>
  <c r="O45" i="57"/>
  <c r="O41" i="57"/>
  <c r="O37" i="57"/>
  <c r="O33" i="57"/>
  <c r="O29" i="57"/>
  <c r="O25" i="57"/>
  <c r="O21" i="57"/>
  <c r="O17" i="57"/>
  <c r="G48" i="57"/>
  <c r="G13" i="52"/>
  <c r="M10" i="42"/>
  <c r="D32" i="46"/>
  <c r="D44" i="46"/>
  <c r="M13" i="23"/>
  <c r="F16" i="23"/>
  <c r="L18" i="23"/>
  <c r="E21" i="23"/>
  <c r="K23" i="23"/>
  <c r="D26" i="23"/>
  <c r="J28" i="23"/>
  <c r="C31" i="23"/>
  <c r="I33" i="23"/>
  <c r="O35" i="23"/>
  <c r="H38" i="23"/>
  <c r="N40" i="23"/>
  <c r="M44" i="25"/>
  <c r="J43" i="25"/>
  <c r="J14" i="42"/>
  <c r="F28" i="36"/>
  <c r="I38" i="42"/>
  <c r="I30" i="42"/>
  <c r="O9" i="46"/>
  <c r="C36" i="42"/>
  <c r="I36" i="25"/>
  <c r="O40" i="52"/>
  <c r="O32" i="52"/>
  <c r="O24" i="52"/>
  <c r="O16" i="52"/>
  <c r="O20" i="36"/>
  <c r="I20" i="36"/>
  <c r="D36" i="21"/>
  <c r="D46" i="21"/>
  <c r="C44" i="46"/>
  <c r="F22" i="42"/>
  <c r="O43" i="52"/>
  <c r="O35" i="52"/>
  <c r="D16" i="46"/>
  <c r="G24" i="48"/>
  <c r="G40" i="48"/>
  <c r="O28" i="46"/>
  <c r="O40" i="46"/>
  <c r="C48" i="18"/>
  <c r="D43" i="42"/>
  <c r="F41" i="23"/>
  <c r="N41" i="23"/>
  <c r="I42" i="23"/>
  <c r="D43" i="23"/>
  <c r="L43" i="23"/>
  <c r="G44" i="23"/>
  <c r="O44" i="23"/>
  <c r="J45" i="23"/>
  <c r="E46" i="23"/>
  <c r="L28" i="25"/>
  <c r="J38" i="25"/>
  <c r="L44" i="25"/>
  <c r="L43" i="25"/>
  <c r="D38" i="25"/>
  <c r="J37" i="36"/>
  <c r="C27" i="25"/>
  <c r="O23" i="25"/>
  <c r="O15" i="25"/>
  <c r="K11" i="25"/>
  <c r="F45" i="36"/>
  <c r="G15" i="36"/>
  <c r="G23" i="36"/>
  <c r="G43" i="57"/>
  <c r="G39" i="57"/>
  <c r="G27" i="57"/>
  <c r="L48" i="57"/>
  <c r="L44" i="57"/>
  <c r="L32" i="57"/>
  <c r="L28" i="57"/>
  <c r="L16" i="57"/>
  <c r="G47" i="57"/>
  <c r="G35" i="57"/>
  <c r="G31" i="57"/>
  <c r="G29" i="57"/>
  <c r="G17" i="57"/>
  <c r="K48" i="57"/>
  <c r="L38" i="57"/>
  <c r="L34" i="57"/>
  <c r="L22" i="57"/>
  <c r="L18" i="57"/>
  <c r="L10" i="57"/>
  <c r="N10" i="57"/>
  <c r="F43" i="57"/>
  <c r="F39" i="57"/>
  <c r="F37" i="57"/>
  <c r="F33" i="57"/>
  <c r="F27" i="57"/>
  <c r="F23" i="57"/>
  <c r="F21" i="57"/>
  <c r="F17" i="57"/>
  <c r="F13" i="57"/>
  <c r="G10" i="52"/>
  <c r="L48" i="4"/>
  <c r="L48" i="21" s="1"/>
  <c r="F48" i="39"/>
  <c r="H18" i="23"/>
  <c r="F28" i="23"/>
  <c r="F9" i="36"/>
  <c r="F25" i="36"/>
  <c r="C32" i="42"/>
  <c r="F38" i="48"/>
  <c r="H18" i="25"/>
  <c r="N38" i="57"/>
  <c r="N34" i="57"/>
  <c r="N30" i="57"/>
  <c r="N26" i="57"/>
  <c r="N22" i="57"/>
  <c r="N18" i="57"/>
  <c r="N14" i="57"/>
  <c r="G35" i="36"/>
  <c r="F34" i="48"/>
  <c r="F42" i="48"/>
  <c r="F37" i="25"/>
  <c r="G26" i="25"/>
  <c r="O18" i="25"/>
  <c r="J17" i="25"/>
  <c r="D27" i="42"/>
  <c r="J35" i="36"/>
  <c r="J17" i="36"/>
  <c r="E15" i="36"/>
  <c r="M37" i="46"/>
  <c r="J33" i="57"/>
  <c r="J17" i="57"/>
  <c r="N47" i="57"/>
  <c r="N43" i="57"/>
  <c r="O37" i="21"/>
  <c r="H10" i="23"/>
  <c r="L46" i="23"/>
  <c r="O48" i="24"/>
  <c r="K48" i="24"/>
  <c r="N15" i="21"/>
  <c r="N19" i="21"/>
  <c r="N23" i="21"/>
  <c r="N27" i="21"/>
  <c r="M20" i="21"/>
  <c r="M24" i="21"/>
  <c r="M28" i="21"/>
  <c r="M32" i="21"/>
  <c r="M36" i="21"/>
  <c r="J16" i="21"/>
  <c r="J32" i="21"/>
  <c r="J40" i="21"/>
  <c r="I37" i="21"/>
  <c r="I45" i="21"/>
  <c r="H22" i="21"/>
  <c r="H38" i="21"/>
  <c r="G9" i="21"/>
  <c r="K10" i="52"/>
  <c r="L46" i="52"/>
  <c r="F30" i="48"/>
  <c r="F35" i="21"/>
  <c r="F43" i="21"/>
  <c r="E10" i="21"/>
  <c r="E34" i="21"/>
  <c r="E44" i="21"/>
  <c r="K12" i="46"/>
  <c r="F39" i="46"/>
  <c r="N16" i="42"/>
  <c r="L22" i="46"/>
  <c r="G11" i="46"/>
  <c r="G15" i="46"/>
  <c r="G43" i="46"/>
  <c r="E10" i="42"/>
  <c r="K12" i="23"/>
  <c r="D15" i="23"/>
  <c r="J17" i="23"/>
  <c r="C20" i="23"/>
  <c r="I22" i="23"/>
  <c r="O24" i="23"/>
  <c r="H27" i="23"/>
  <c r="N29" i="23"/>
  <c r="G32" i="23"/>
  <c r="M34" i="23"/>
  <c r="F37" i="23"/>
  <c r="L39" i="23"/>
  <c r="E42" i="23"/>
  <c r="N45" i="23"/>
  <c r="L10" i="36"/>
  <c r="O45" i="36"/>
  <c r="L39" i="25"/>
  <c r="K23" i="25"/>
  <c r="F16" i="25"/>
  <c r="G30" i="36"/>
  <c r="L23" i="36"/>
  <c r="D17" i="36"/>
  <c r="D21" i="36"/>
  <c r="C28" i="36"/>
  <c r="E48" i="35"/>
  <c r="M16" i="52"/>
  <c r="L28" i="21"/>
  <c r="L44" i="21"/>
  <c r="H20" i="48"/>
  <c r="G15" i="48"/>
  <c r="E40" i="48"/>
  <c r="L40" i="46"/>
  <c r="K35" i="48"/>
  <c r="K43" i="48"/>
  <c r="N12" i="21"/>
  <c r="J25" i="48"/>
  <c r="F18" i="46"/>
  <c r="E29" i="46"/>
  <c r="E37" i="46"/>
  <c r="M35" i="46"/>
  <c r="K30" i="42"/>
  <c r="J9" i="46"/>
  <c r="G34" i="42"/>
  <c r="E15" i="46"/>
  <c r="E23" i="46"/>
  <c r="L38" i="36"/>
  <c r="L10" i="23"/>
  <c r="G11" i="23"/>
  <c r="M16" i="23"/>
  <c r="J31" i="23"/>
  <c r="E43" i="42"/>
  <c r="J43" i="23"/>
  <c r="M44" i="23"/>
  <c r="O15" i="23"/>
  <c r="J16" i="23"/>
  <c r="N20" i="23"/>
  <c r="G23" i="23"/>
  <c r="M25" i="23"/>
  <c r="G44" i="25"/>
  <c r="G43" i="25"/>
  <c r="O35" i="25"/>
  <c r="L28" i="36"/>
  <c r="J29" i="36"/>
  <c r="J37" i="42"/>
  <c r="F19" i="36"/>
  <c r="I23" i="42"/>
  <c r="N36" i="21"/>
  <c r="J18" i="21"/>
  <c r="G44" i="48"/>
  <c r="F13" i="48"/>
  <c r="F28" i="48"/>
  <c r="O11" i="46"/>
  <c r="M13" i="46"/>
  <c r="M27" i="48"/>
  <c r="M42" i="48"/>
  <c r="K29" i="48"/>
  <c r="D45" i="21"/>
  <c r="D25" i="25"/>
  <c r="O34" i="25"/>
  <c r="D42" i="25"/>
  <c r="H48" i="5"/>
  <c r="K33" i="36"/>
  <c r="O28" i="36"/>
  <c r="H33" i="46"/>
  <c r="F32" i="46"/>
  <c r="O40" i="42"/>
  <c r="N35" i="42"/>
  <c r="L24" i="42"/>
  <c r="I39" i="46"/>
  <c r="H36" i="42"/>
  <c r="N9" i="36"/>
  <c r="N41" i="42"/>
  <c r="J23" i="25"/>
  <c r="E16" i="25"/>
  <c r="C12" i="25"/>
  <c r="G32" i="42"/>
  <c r="H9" i="46"/>
  <c r="F24" i="46"/>
  <c r="O37" i="42"/>
  <c r="H45" i="25"/>
  <c r="I35" i="36"/>
  <c r="O40" i="36"/>
  <c r="H19" i="36"/>
  <c r="I13" i="57"/>
  <c r="F36" i="57"/>
  <c r="F28" i="57"/>
  <c r="F20" i="57"/>
  <c r="N45" i="57"/>
  <c r="N41" i="57"/>
  <c r="N37" i="57"/>
  <c r="N33" i="57"/>
  <c r="N29" i="57"/>
  <c r="N25" i="57"/>
  <c r="N21" i="57"/>
  <c r="N17" i="57"/>
  <c r="N13" i="57"/>
  <c r="N9" i="57"/>
  <c r="H22" i="42"/>
  <c r="N43" i="42"/>
  <c r="L15" i="42"/>
  <c r="M44" i="21"/>
  <c r="H26" i="25"/>
  <c r="N29" i="25"/>
  <c r="I19" i="36"/>
  <c r="H18" i="57"/>
  <c r="M29" i="46"/>
  <c r="C23" i="23"/>
  <c r="F38" i="42"/>
  <c r="O46" i="52"/>
  <c r="O46" i="57"/>
  <c r="O42" i="52"/>
  <c r="O42" i="57"/>
  <c r="O38" i="52"/>
  <c r="O38" i="57"/>
  <c r="O34" i="52"/>
  <c r="O34" i="57"/>
  <c r="O30" i="52"/>
  <c r="O30" i="57"/>
  <c r="O26" i="52"/>
  <c r="O26" i="57"/>
  <c r="O22" i="52"/>
  <c r="O22" i="57"/>
  <c r="O18" i="52"/>
  <c r="O18" i="57"/>
  <c r="O14" i="52"/>
  <c r="O14" i="57"/>
  <c r="O31" i="52"/>
  <c r="O31" i="57"/>
  <c r="O27" i="52"/>
  <c r="O27" i="57"/>
  <c r="O23" i="52"/>
  <c r="O23" i="57"/>
  <c r="O19" i="52"/>
  <c r="O19" i="57"/>
  <c r="G15" i="52"/>
  <c r="F28" i="25"/>
  <c r="M35" i="21"/>
  <c r="K29" i="21"/>
  <c r="E12" i="25"/>
  <c r="H13" i="23"/>
  <c r="D10" i="25"/>
  <c r="J21" i="36"/>
  <c r="H24" i="42"/>
  <c r="I35" i="48"/>
  <c r="O14" i="46"/>
  <c r="M10" i="46"/>
  <c r="G23" i="46"/>
  <c r="G35" i="46"/>
  <c r="G32" i="48"/>
  <c r="D29" i="48"/>
  <c r="J42" i="25"/>
  <c r="O11" i="25"/>
  <c r="G31" i="21"/>
  <c r="E14" i="21"/>
  <c r="E32" i="21"/>
  <c r="O37" i="48"/>
  <c r="M23" i="48"/>
  <c r="M31" i="48"/>
  <c r="M10" i="21"/>
  <c r="J33" i="48"/>
  <c r="J41" i="48"/>
  <c r="F26" i="46"/>
  <c r="C25" i="48"/>
  <c r="O29" i="42"/>
  <c r="M9" i="42"/>
  <c r="J25" i="42"/>
  <c r="J33" i="42"/>
  <c r="I18" i="42"/>
  <c r="G18" i="42"/>
  <c r="F11" i="42"/>
  <c r="F19" i="42"/>
  <c r="F27" i="42"/>
  <c r="F35" i="42"/>
  <c r="F43" i="42"/>
  <c r="E39" i="46"/>
  <c r="M11" i="36"/>
  <c r="L14" i="36"/>
  <c r="L22" i="36"/>
  <c r="K43" i="36"/>
  <c r="D42" i="48"/>
  <c r="D10" i="23"/>
  <c r="O11" i="23"/>
  <c r="L21" i="23"/>
  <c r="C20" i="42"/>
  <c r="F16" i="52"/>
  <c r="F44" i="21"/>
  <c r="N26" i="48"/>
  <c r="F12" i="48"/>
  <c r="J10" i="23"/>
  <c r="H29" i="25"/>
  <c r="L21" i="25"/>
  <c r="D41" i="57"/>
  <c r="D25" i="57"/>
  <c r="G14" i="42"/>
  <c r="O19" i="48"/>
  <c r="M33" i="46"/>
  <c r="J40" i="46"/>
  <c r="J28" i="46"/>
  <c r="F11" i="36"/>
  <c r="F43" i="36"/>
  <c r="G44" i="46"/>
  <c r="C44" i="36"/>
  <c r="G36" i="46"/>
  <c r="L23" i="42"/>
  <c r="K35" i="25"/>
  <c r="F24" i="25"/>
  <c r="E10" i="36"/>
  <c r="J33" i="36"/>
  <c r="H18" i="21"/>
  <c r="O39" i="46"/>
  <c r="L39" i="42"/>
  <c r="N15" i="42"/>
  <c r="M40" i="21"/>
  <c r="H10" i="57"/>
  <c r="O39" i="52"/>
  <c r="F10" i="21"/>
  <c r="F10" i="48"/>
  <c r="E25" i="21"/>
  <c r="E25" i="48"/>
  <c r="M27" i="52"/>
  <c r="M27" i="21"/>
  <c r="M21" i="52"/>
  <c r="M21" i="21"/>
  <c r="C24" i="46"/>
  <c r="C24" i="42"/>
  <c r="D21" i="21"/>
  <c r="D21" i="48"/>
  <c r="D37" i="21"/>
  <c r="D37" i="48"/>
  <c r="I31" i="46"/>
  <c r="I31" i="42"/>
  <c r="H16" i="52"/>
  <c r="H16" i="21"/>
  <c r="D15" i="48"/>
  <c r="D15" i="21"/>
  <c r="H34" i="25"/>
  <c r="L42" i="46"/>
  <c r="D16" i="36"/>
  <c r="D44" i="57"/>
  <c r="H42" i="42"/>
  <c r="H42" i="36"/>
  <c r="J17" i="48"/>
  <c r="J17" i="46"/>
  <c r="C39" i="46"/>
  <c r="C39" i="42"/>
  <c r="M23" i="21"/>
  <c r="M23" i="52"/>
  <c r="M11" i="52"/>
  <c r="M11" i="21"/>
  <c r="N10" i="21"/>
  <c r="N10" i="48"/>
  <c r="F12" i="23"/>
  <c r="G15" i="23"/>
  <c r="F20" i="25"/>
  <c r="D30" i="36"/>
  <c r="D30" i="25"/>
  <c r="I33" i="25"/>
  <c r="I33" i="36"/>
  <c r="G46" i="21"/>
  <c r="G46" i="52"/>
  <c r="H35" i="21"/>
  <c r="H35" i="48"/>
  <c r="D22" i="21"/>
  <c r="D22" i="48"/>
  <c r="D23" i="21"/>
  <c r="D23" i="48"/>
  <c r="N38" i="46"/>
  <c r="M19" i="21"/>
  <c r="K21" i="21"/>
  <c r="K9" i="21"/>
  <c r="L44" i="48"/>
  <c r="D38" i="48"/>
  <c r="O11" i="48"/>
  <c r="H20" i="21"/>
  <c r="G11" i="36"/>
  <c r="I15" i="36"/>
  <c r="M17" i="46"/>
  <c r="M13" i="42"/>
  <c r="H35" i="36"/>
  <c r="D48" i="47"/>
  <c r="D48" i="21" s="1"/>
  <c r="C40" i="21"/>
  <c r="L15" i="48"/>
  <c r="L10" i="46"/>
  <c r="H46" i="23"/>
  <c r="F48" i="24"/>
  <c r="E48" i="18"/>
  <c r="I48" i="5"/>
  <c r="F48" i="18"/>
  <c r="D48" i="35"/>
  <c r="C48" i="5"/>
  <c r="K48" i="5"/>
  <c r="H48" i="24"/>
  <c r="E20" i="21"/>
  <c r="N33" i="48"/>
  <c r="N41" i="48"/>
  <c r="M12" i="48"/>
  <c r="M44" i="48"/>
  <c r="L33" i="46"/>
  <c r="J15" i="48"/>
  <c r="J23" i="48"/>
  <c r="J31" i="48"/>
  <c r="J39" i="48"/>
  <c r="H39" i="46"/>
  <c r="G26" i="48"/>
  <c r="G42" i="48"/>
  <c r="N32" i="42"/>
  <c r="L38" i="46"/>
  <c r="K11" i="46"/>
  <c r="K19" i="46"/>
  <c r="K27" i="46"/>
  <c r="K35" i="46"/>
  <c r="K43" i="46"/>
  <c r="J15" i="42"/>
  <c r="C12" i="23"/>
  <c r="J26" i="25"/>
  <c r="N30" i="25"/>
  <c r="O44" i="25"/>
  <c r="G31" i="25"/>
  <c r="G17" i="36"/>
  <c r="J27" i="36"/>
  <c r="D11" i="36"/>
  <c r="G43" i="36"/>
  <c r="G46" i="36"/>
  <c r="I25" i="36"/>
  <c r="I17" i="36"/>
  <c r="M37" i="42"/>
  <c r="D13" i="36"/>
  <c r="E39" i="36"/>
  <c r="E10" i="52"/>
  <c r="L38" i="48"/>
  <c r="K10" i="21"/>
  <c r="H10" i="21"/>
  <c r="H28" i="48"/>
  <c r="H40" i="21"/>
  <c r="M14" i="48"/>
  <c r="M38" i="48"/>
  <c r="L39" i="46"/>
  <c r="K26" i="46"/>
  <c r="O31" i="48"/>
  <c r="O22" i="42"/>
  <c r="O28" i="42"/>
  <c r="N31" i="42"/>
  <c r="O33" i="36"/>
  <c r="I12" i="23"/>
  <c r="H14" i="23"/>
  <c r="J36" i="23"/>
  <c r="G42" i="23"/>
  <c r="O42" i="23"/>
  <c r="H9" i="25"/>
  <c r="D11" i="25"/>
  <c r="H31" i="25"/>
  <c r="K9" i="25"/>
  <c r="C42" i="25"/>
  <c r="O37" i="36"/>
  <c r="L31" i="25"/>
  <c r="F23" i="25"/>
  <c r="N21" i="25"/>
  <c r="M16" i="25"/>
  <c r="F15" i="25"/>
  <c r="J12" i="25"/>
  <c r="F46" i="36"/>
  <c r="J22" i="42"/>
  <c r="F12" i="36"/>
  <c r="F36" i="36"/>
  <c r="F44" i="36"/>
  <c r="D43" i="36"/>
  <c r="I22" i="42"/>
  <c r="O47" i="52"/>
  <c r="O40" i="48"/>
  <c r="M19" i="48"/>
  <c r="L37" i="25"/>
  <c r="G22" i="25"/>
  <c r="D17" i="25"/>
  <c r="J20" i="42"/>
  <c r="E33" i="42"/>
  <c r="N43" i="25"/>
  <c r="C19" i="21"/>
  <c r="K28" i="42"/>
  <c r="C43" i="48"/>
  <c r="C13" i="57"/>
  <c r="D11" i="57"/>
  <c r="F48" i="57"/>
  <c r="J13" i="57"/>
  <c r="H40" i="57"/>
  <c r="H38" i="57"/>
  <c r="H36" i="57"/>
  <c r="H34" i="57"/>
  <c r="H24" i="57"/>
  <c r="H22" i="57"/>
  <c r="H20" i="57"/>
  <c r="L40" i="57"/>
  <c r="L36" i="57"/>
  <c r="L24" i="57"/>
  <c r="L20" i="57"/>
  <c r="L12" i="57"/>
  <c r="M35" i="25"/>
  <c r="G11" i="52"/>
  <c r="N46" i="23"/>
  <c r="L10" i="25"/>
  <c r="H28" i="25"/>
  <c r="H44" i="25"/>
  <c r="H12" i="25"/>
  <c r="O31" i="21"/>
  <c r="O40" i="21"/>
  <c r="L38" i="21"/>
  <c r="E10" i="46"/>
  <c r="F15" i="36"/>
  <c r="F39" i="36"/>
  <c r="D31" i="42"/>
  <c r="I27" i="42"/>
  <c r="D32" i="42"/>
  <c r="I45" i="42"/>
  <c r="I13" i="48"/>
  <c r="I21" i="48"/>
  <c r="E41" i="21"/>
  <c r="J35" i="48"/>
  <c r="H19" i="48"/>
  <c r="H27" i="48"/>
  <c r="G30" i="48"/>
  <c r="H30" i="42"/>
  <c r="G27" i="21"/>
  <c r="G39" i="21"/>
  <c r="F25" i="48"/>
  <c r="F13" i="52"/>
  <c r="C31" i="25"/>
  <c r="K11" i="36"/>
  <c r="D16" i="42"/>
  <c r="O20" i="21"/>
  <c r="C44" i="21"/>
  <c r="O16" i="48"/>
  <c r="E48" i="24"/>
  <c r="E48" i="25" s="1"/>
  <c r="G11" i="42"/>
  <c r="H18" i="36"/>
  <c r="I13" i="42"/>
  <c r="D42" i="57"/>
  <c r="D38" i="57"/>
  <c r="D26" i="57"/>
  <c r="D22" i="57"/>
  <c r="D14" i="57"/>
  <c r="L20" i="46"/>
  <c r="I11" i="42"/>
  <c r="O13" i="42"/>
  <c r="E25" i="23"/>
  <c r="D18" i="23"/>
  <c r="H10" i="36"/>
  <c r="I35" i="42"/>
  <c r="K35" i="36"/>
  <c r="I39" i="36"/>
  <c r="F21" i="36"/>
  <c r="O17" i="46"/>
  <c r="H11" i="42"/>
  <c r="I41" i="42"/>
  <c r="I41" i="36"/>
  <c r="F46" i="21"/>
  <c r="F46" i="52"/>
  <c r="D19" i="21"/>
  <c r="D19" i="48"/>
  <c r="D27" i="21"/>
  <c r="D27" i="48"/>
  <c r="D35" i="21"/>
  <c r="D35" i="48"/>
  <c r="G19" i="42"/>
  <c r="K24" i="48"/>
  <c r="K32" i="48"/>
  <c r="K40" i="48"/>
  <c r="I14" i="48"/>
  <c r="I22" i="48"/>
  <c r="I30" i="48"/>
  <c r="I38" i="48"/>
  <c r="G27" i="36"/>
  <c r="D34" i="42"/>
  <c r="C24" i="36"/>
  <c r="O13" i="48"/>
  <c r="F34" i="46"/>
  <c r="E45" i="46"/>
  <c r="O25" i="46"/>
  <c r="N9" i="42"/>
  <c r="M27" i="46"/>
  <c r="K22" i="42"/>
  <c r="K38" i="42"/>
  <c r="G30" i="42"/>
  <c r="H10" i="25"/>
  <c r="O23" i="48"/>
  <c r="I20" i="25"/>
  <c r="H31" i="42"/>
  <c r="O12" i="36"/>
  <c r="N23" i="36"/>
  <c r="F29" i="25"/>
  <c r="F29" i="36"/>
  <c r="E35" i="42"/>
  <c r="E35" i="46"/>
  <c r="C33" i="52"/>
  <c r="C33" i="21"/>
  <c r="H30" i="52"/>
  <c r="H30" i="21"/>
  <c r="G35" i="52"/>
  <c r="G35" i="21"/>
  <c r="D46" i="57"/>
  <c r="D34" i="57"/>
  <c r="D30" i="57"/>
  <c r="D18" i="57"/>
  <c r="I23" i="48"/>
  <c r="I31" i="48"/>
  <c r="I39" i="48"/>
  <c r="H24" i="21"/>
  <c r="H36" i="21"/>
  <c r="G45" i="21"/>
  <c r="F14" i="21"/>
  <c r="F22" i="21"/>
  <c r="E18" i="21"/>
  <c r="K20" i="46"/>
  <c r="K28" i="48"/>
  <c r="K36" i="48"/>
  <c r="K44" i="48"/>
  <c r="I10" i="48"/>
  <c r="I18" i="48"/>
  <c r="I26" i="48"/>
  <c r="I34" i="48"/>
  <c r="I42" i="48"/>
  <c r="H23" i="48"/>
  <c r="H31" i="46"/>
  <c r="G10" i="48"/>
  <c r="G34" i="48"/>
  <c r="F23" i="48"/>
  <c r="F31" i="46"/>
  <c r="E14" i="48"/>
  <c r="E22" i="48"/>
  <c r="E30" i="48"/>
  <c r="E38" i="48"/>
  <c r="C41" i="46"/>
  <c r="C25" i="46"/>
  <c r="O43" i="46"/>
  <c r="N20" i="46"/>
  <c r="M44" i="42"/>
  <c r="L26" i="42"/>
  <c r="K15" i="46"/>
  <c r="K23" i="46"/>
  <c r="K39" i="46"/>
  <c r="J11" i="42"/>
  <c r="J19" i="42"/>
  <c r="J27" i="42"/>
  <c r="J35" i="42"/>
  <c r="J43" i="42"/>
  <c r="G9" i="46"/>
  <c r="G25" i="46"/>
  <c r="G41" i="46"/>
  <c r="F29" i="46"/>
  <c r="L20" i="25"/>
  <c r="J30" i="25"/>
  <c r="K41" i="25"/>
  <c r="N42" i="25"/>
  <c r="D9" i="36"/>
  <c r="F10" i="25"/>
  <c r="G35" i="25"/>
  <c r="J31" i="25"/>
  <c r="E23" i="36"/>
  <c r="J18" i="36"/>
  <c r="F37" i="36"/>
  <c r="G48" i="18"/>
  <c r="D21" i="42"/>
  <c r="C34" i="42"/>
  <c r="L28" i="48"/>
  <c r="H12" i="21"/>
  <c r="H16" i="48"/>
  <c r="H42" i="21"/>
  <c r="F16" i="21"/>
  <c r="E13" i="48"/>
  <c r="E21" i="21"/>
  <c r="E23" i="48"/>
  <c r="E29" i="48"/>
  <c r="E37" i="21"/>
  <c r="E45" i="48"/>
  <c r="O28" i="48"/>
  <c r="O36" i="48"/>
  <c r="O44" i="48"/>
  <c r="N16" i="48"/>
  <c r="N24" i="48"/>
  <c r="N32" i="48"/>
  <c r="N40" i="48"/>
  <c r="L23" i="48"/>
  <c r="L31" i="48"/>
  <c r="K10" i="46"/>
  <c r="K42" i="46"/>
  <c r="J18" i="48"/>
  <c r="J26" i="48"/>
  <c r="H37" i="48"/>
  <c r="H45" i="48"/>
  <c r="G24" i="46"/>
  <c r="N23" i="42"/>
  <c r="L28" i="46"/>
  <c r="K21" i="46"/>
  <c r="K29" i="46"/>
  <c r="H10" i="46"/>
  <c r="H42" i="46"/>
  <c r="N12" i="42"/>
  <c r="D16" i="48"/>
  <c r="D20" i="48"/>
  <c r="D24" i="48"/>
  <c r="D28" i="48"/>
  <c r="D32" i="48"/>
  <c r="D36" i="48"/>
  <c r="N11" i="23"/>
  <c r="J20" i="23"/>
  <c r="H30" i="23"/>
  <c r="N32" i="23"/>
  <c r="G35" i="23"/>
  <c r="M37" i="23"/>
  <c r="C39" i="23"/>
  <c r="F40" i="23"/>
  <c r="N30" i="48"/>
  <c r="M9" i="21"/>
  <c r="G11" i="48"/>
  <c r="G43" i="48"/>
  <c r="O27" i="48"/>
  <c r="K31" i="48"/>
  <c r="J12" i="46"/>
  <c r="J29" i="48"/>
  <c r="L43" i="46"/>
  <c r="I23" i="46"/>
  <c r="M20" i="25"/>
  <c r="J19" i="25"/>
  <c r="N11" i="25"/>
  <c r="J12" i="42"/>
  <c r="I27" i="36"/>
  <c r="O17" i="48"/>
  <c r="G20" i="48"/>
  <c r="M37" i="48"/>
  <c r="K25" i="46"/>
  <c r="J21" i="46"/>
  <c r="H41" i="46"/>
  <c r="K45" i="48"/>
  <c r="M25" i="46"/>
  <c r="L16" i="42"/>
  <c r="K9" i="46"/>
  <c r="K12" i="42"/>
  <c r="J40" i="42"/>
  <c r="I33" i="46"/>
  <c r="O32" i="25"/>
  <c r="H33" i="25"/>
  <c r="D29" i="36"/>
  <c r="C18" i="42"/>
  <c r="N43" i="46"/>
  <c r="D40" i="21"/>
  <c r="M17" i="48"/>
  <c r="M33" i="48"/>
  <c r="I15" i="46"/>
  <c r="F37" i="48"/>
  <c r="H40" i="46"/>
  <c r="H43" i="42"/>
  <c r="H31" i="36"/>
  <c r="K46" i="23"/>
  <c r="C48" i="58"/>
  <c r="C48" i="67" s="1"/>
  <c r="I23" i="21"/>
  <c r="I39" i="21"/>
  <c r="J44" i="48"/>
  <c r="H13" i="48"/>
  <c r="C41" i="42"/>
  <c r="K20" i="48"/>
  <c r="O45" i="25"/>
  <c r="D34" i="36"/>
  <c r="D46" i="42"/>
  <c r="F41" i="25"/>
  <c r="G48" i="24"/>
  <c r="L24" i="25"/>
  <c r="L16" i="25"/>
  <c r="J31" i="42"/>
  <c r="G31" i="36"/>
  <c r="H14" i="42"/>
  <c r="H38" i="42"/>
  <c r="O16" i="42"/>
  <c r="O15" i="21"/>
  <c r="G41" i="42"/>
  <c r="F48" i="4"/>
  <c r="F48" i="52" s="1"/>
  <c r="M28" i="48"/>
  <c r="K12" i="48"/>
  <c r="H42" i="48"/>
  <c r="G21" i="48"/>
  <c r="C46" i="21"/>
  <c r="E21" i="48"/>
  <c r="H37" i="46"/>
  <c r="L15" i="46"/>
  <c r="H48" i="18"/>
  <c r="C48" i="24"/>
  <c r="D46" i="36"/>
  <c r="H16" i="25"/>
  <c r="H32" i="25"/>
  <c r="F48" i="35"/>
  <c r="G13" i="25"/>
  <c r="J41" i="36"/>
  <c r="D15" i="42"/>
  <c r="D35" i="42"/>
  <c r="D44" i="42"/>
  <c r="H26" i="36"/>
  <c r="H34" i="36"/>
  <c r="C25" i="42"/>
  <c r="E40" i="42"/>
  <c r="F33" i="21"/>
  <c r="F39" i="21"/>
  <c r="C45" i="46"/>
  <c r="C37" i="46"/>
  <c r="C29" i="46"/>
  <c r="C9" i="46"/>
  <c r="F9" i="46"/>
  <c r="F17" i="46"/>
  <c r="F25" i="46"/>
  <c r="F33" i="46"/>
  <c r="F41" i="46"/>
  <c r="M35" i="36"/>
  <c r="D9" i="42"/>
  <c r="E20" i="46"/>
  <c r="E28" i="46"/>
  <c r="E36" i="46"/>
  <c r="E44" i="46"/>
  <c r="D10" i="42"/>
  <c r="E23" i="21"/>
  <c r="E39" i="21"/>
  <c r="F9" i="48"/>
  <c r="F17" i="48"/>
  <c r="I48" i="4"/>
  <c r="I48" i="21" s="1"/>
  <c r="D19" i="42"/>
  <c r="D23" i="42"/>
  <c r="D39" i="42"/>
  <c r="C11" i="23"/>
  <c r="E17" i="23"/>
  <c r="K19" i="23"/>
  <c r="D22" i="23"/>
  <c r="J24" i="23"/>
  <c r="C27" i="23"/>
  <c r="I29" i="23"/>
  <c r="J12" i="23"/>
  <c r="K44" i="25"/>
  <c r="N38" i="25"/>
  <c r="F33" i="36"/>
  <c r="D32" i="36"/>
  <c r="E9" i="48"/>
  <c r="M14" i="46"/>
  <c r="L9" i="46"/>
  <c r="J13" i="42"/>
  <c r="J45" i="42"/>
  <c r="H20" i="46"/>
  <c r="H29" i="46"/>
  <c r="F16" i="46"/>
  <c r="N26" i="25"/>
  <c r="O24" i="25"/>
  <c r="I29" i="36"/>
  <c r="I9" i="36"/>
  <c r="J25" i="36"/>
  <c r="J28" i="36"/>
  <c r="F15" i="42"/>
  <c r="I43" i="42"/>
  <c r="E46" i="25"/>
  <c r="G41" i="36"/>
  <c r="M9" i="25"/>
  <c r="G17" i="48"/>
  <c r="G33" i="48"/>
  <c r="G22" i="42"/>
  <c r="G38" i="42"/>
  <c r="M36" i="42"/>
  <c r="D35" i="25"/>
  <c r="D36" i="36"/>
  <c r="M26" i="46"/>
  <c r="M34" i="46"/>
  <c r="L30" i="46"/>
  <c r="K22" i="46"/>
  <c r="O20" i="46"/>
  <c r="N34" i="46"/>
  <c r="L19" i="42"/>
  <c r="H17" i="46"/>
  <c r="K16" i="42"/>
  <c r="O16" i="46"/>
  <c r="O19" i="46"/>
  <c r="O31" i="46"/>
  <c r="J37" i="46"/>
  <c r="M29" i="36"/>
  <c r="K33" i="42"/>
  <c r="H15" i="25"/>
  <c r="M21" i="46"/>
  <c r="M45" i="42"/>
  <c r="L35" i="42"/>
  <c r="N17" i="42"/>
  <c r="N39" i="42"/>
  <c r="C19" i="23"/>
  <c r="M13" i="21"/>
  <c r="M17" i="21"/>
  <c r="M41" i="21"/>
  <c r="M43" i="21"/>
  <c r="G34" i="21"/>
  <c r="N18" i="46"/>
  <c r="N42" i="46"/>
  <c r="D11" i="48"/>
  <c r="H14" i="36"/>
  <c r="H30" i="36"/>
  <c r="H38" i="25"/>
  <c r="H28" i="42"/>
  <c r="L12" i="46"/>
  <c r="L18" i="46"/>
  <c r="I15" i="42"/>
  <c r="I21" i="42"/>
  <c r="O39" i="48"/>
  <c r="C23" i="36"/>
  <c r="K41" i="21"/>
  <c r="H25" i="46"/>
  <c r="H28" i="46"/>
  <c r="E33" i="48"/>
  <c r="D14" i="23"/>
  <c r="D14" i="42"/>
  <c r="D18" i="21"/>
  <c r="D18" i="48"/>
  <c r="D34" i="21"/>
  <c r="D34" i="48"/>
  <c r="M45" i="52"/>
  <c r="M45" i="21"/>
  <c r="M31" i="21"/>
  <c r="M31" i="52"/>
  <c r="M15" i="21"/>
  <c r="M15" i="52"/>
  <c r="H25" i="25"/>
  <c r="D10" i="52"/>
  <c r="D35" i="36"/>
  <c r="G36" i="48"/>
  <c r="E26" i="25"/>
  <c r="E13" i="52"/>
  <c r="O35" i="21"/>
  <c r="O39" i="21"/>
  <c r="O43" i="21"/>
  <c r="J22" i="36"/>
  <c r="F20" i="52"/>
  <c r="K20" i="21"/>
  <c r="F24" i="52"/>
  <c r="E48" i="4"/>
  <c r="E48" i="52" s="1"/>
  <c r="M36" i="48"/>
  <c r="K11" i="48"/>
  <c r="K16" i="48"/>
  <c r="H26" i="21"/>
  <c r="E48" i="47"/>
  <c r="E48" i="48" s="1"/>
  <c r="C32" i="21"/>
  <c r="F26" i="48"/>
  <c r="E41" i="48"/>
  <c r="D14" i="48"/>
  <c r="D30" i="48"/>
  <c r="D9" i="48"/>
  <c r="K30" i="46"/>
  <c r="J16" i="46"/>
  <c r="J25" i="46"/>
  <c r="J33" i="46"/>
  <c r="J41" i="46"/>
  <c r="G12" i="46"/>
  <c r="H45" i="46"/>
  <c r="O25" i="42"/>
  <c r="L27" i="42"/>
  <c r="D48" i="43"/>
  <c r="O23" i="42"/>
  <c r="N11" i="48"/>
  <c r="N15" i="48"/>
  <c r="F45" i="25"/>
  <c r="G40" i="25"/>
  <c r="O28" i="25"/>
  <c r="J13" i="23"/>
  <c r="N13" i="23"/>
  <c r="C10" i="23"/>
  <c r="L13" i="23"/>
  <c r="H20" i="42"/>
  <c r="H40" i="42"/>
  <c r="D36" i="42"/>
  <c r="E16" i="36"/>
  <c r="E18" i="36"/>
  <c r="I39" i="42"/>
  <c r="H17" i="25"/>
  <c r="J23" i="36"/>
  <c r="F41" i="36"/>
  <c r="D11" i="42"/>
  <c r="H28" i="21"/>
  <c r="G40" i="52"/>
  <c r="F12" i="52"/>
  <c r="D26" i="48"/>
  <c r="D11" i="23"/>
  <c r="L11" i="23"/>
  <c r="G12" i="23"/>
  <c r="O12" i="23"/>
  <c r="E14" i="23"/>
  <c r="M14" i="23"/>
  <c r="N48" i="5"/>
  <c r="N34" i="25"/>
  <c r="D39" i="36"/>
  <c r="G33" i="36"/>
  <c r="M32" i="25"/>
  <c r="C32" i="36"/>
  <c r="L24" i="36"/>
  <c r="C17" i="36"/>
  <c r="J31" i="36"/>
  <c r="F13" i="42"/>
  <c r="F21" i="42"/>
  <c r="F29" i="42"/>
  <c r="F37" i="42"/>
  <c r="F45" i="42"/>
  <c r="D38" i="36"/>
  <c r="G19" i="36"/>
  <c r="I33" i="42"/>
  <c r="I25" i="42"/>
  <c r="M32" i="42"/>
  <c r="K48" i="18"/>
  <c r="N37" i="21"/>
  <c r="N41" i="21"/>
  <c r="D13" i="23"/>
  <c r="M21" i="23"/>
  <c r="N24" i="23"/>
  <c r="G27" i="23"/>
  <c r="M29" i="23"/>
  <c r="K31" i="23"/>
  <c r="I41" i="23"/>
  <c r="L48" i="5"/>
  <c r="F36" i="21"/>
  <c r="O45" i="21"/>
  <c r="N18" i="48"/>
  <c r="N34" i="48"/>
  <c r="N42" i="48"/>
  <c r="F29" i="48"/>
  <c r="N22" i="46"/>
  <c r="M29" i="48"/>
  <c r="M43" i="48"/>
  <c r="K14" i="46"/>
  <c r="M39" i="21"/>
  <c r="D29" i="42"/>
  <c r="D29" i="25"/>
  <c r="O16" i="25"/>
  <c r="F14" i="36"/>
  <c r="J15" i="25"/>
  <c r="H11" i="36"/>
  <c r="F24" i="42"/>
  <c r="F30" i="42"/>
  <c r="D27" i="36"/>
  <c r="H43" i="36"/>
  <c r="G42" i="25"/>
  <c r="G26" i="21"/>
  <c r="N13" i="21"/>
  <c r="N29" i="21"/>
  <c r="M22" i="48"/>
  <c r="M34" i="48"/>
  <c r="K22" i="48"/>
  <c r="I11" i="48"/>
  <c r="I15" i="48"/>
  <c r="I19" i="48"/>
  <c r="I43" i="48"/>
  <c r="H9" i="21"/>
  <c r="H32" i="21"/>
  <c r="G17" i="21"/>
  <c r="G48" i="4"/>
  <c r="G48" i="21" s="1"/>
  <c r="G41" i="21"/>
  <c r="F18" i="21"/>
  <c r="F26" i="21"/>
  <c r="E9" i="21"/>
  <c r="E19" i="21"/>
  <c r="E27" i="21"/>
  <c r="E33" i="21"/>
  <c r="O26" i="48"/>
  <c r="O34" i="48"/>
  <c r="O42" i="48"/>
  <c r="N37" i="48"/>
  <c r="N45" i="48"/>
  <c r="L13" i="48"/>
  <c r="L21" i="48"/>
  <c r="L29" i="48"/>
  <c r="L37" i="46"/>
  <c r="L45" i="46"/>
  <c r="J19" i="48"/>
  <c r="J27" i="48"/>
  <c r="J43" i="48"/>
  <c r="H43" i="46"/>
  <c r="G14" i="48"/>
  <c r="F19" i="48"/>
  <c r="F27" i="48"/>
  <c r="F35" i="46"/>
  <c r="F43" i="46"/>
  <c r="O36" i="46"/>
  <c r="O44" i="46"/>
  <c r="N16" i="46"/>
  <c r="N24" i="46"/>
  <c r="N32" i="46"/>
  <c r="N40" i="46"/>
  <c r="L22" i="42"/>
  <c r="L30" i="42"/>
  <c r="L38" i="42"/>
  <c r="J23" i="42"/>
  <c r="J39" i="42"/>
  <c r="G27" i="46"/>
  <c r="G31" i="46"/>
  <c r="G39" i="46"/>
  <c r="F13" i="23"/>
  <c r="L15" i="23"/>
  <c r="O16" i="23"/>
  <c r="E18" i="23"/>
  <c r="H19" i="23"/>
  <c r="K20" i="23"/>
  <c r="D23" i="23"/>
  <c r="J25" i="23"/>
  <c r="M26" i="23"/>
  <c r="C28" i="23"/>
  <c r="F29" i="23"/>
  <c r="I30" i="23"/>
  <c r="O32" i="23"/>
  <c r="H35" i="23"/>
  <c r="K36" i="23"/>
  <c r="N37" i="23"/>
  <c r="D39" i="23"/>
  <c r="G40" i="23"/>
  <c r="M42" i="23"/>
  <c r="F45" i="23"/>
  <c r="F48" i="5"/>
  <c r="J9" i="25"/>
  <c r="O43" i="25"/>
  <c r="F43" i="25"/>
  <c r="F11" i="25"/>
  <c r="G48" i="35"/>
  <c r="C34" i="36"/>
  <c r="E39" i="42"/>
  <c r="L42" i="48"/>
  <c r="E31" i="48"/>
  <c r="E39" i="48"/>
  <c r="O21" i="46"/>
  <c r="M15" i="48"/>
  <c r="M39" i="48"/>
  <c r="L16" i="46"/>
  <c r="K19" i="48"/>
  <c r="K27" i="48"/>
  <c r="I13" i="46"/>
  <c r="I21" i="46"/>
  <c r="I45" i="46"/>
  <c r="K45" i="46"/>
  <c r="E38" i="42"/>
  <c r="N36" i="36"/>
  <c r="J15" i="23"/>
  <c r="E16" i="23"/>
  <c r="H17" i="23"/>
  <c r="K18" i="23"/>
  <c r="F19" i="23"/>
  <c r="N19" i="23"/>
  <c r="D21" i="23"/>
  <c r="O22" i="23"/>
  <c r="J23" i="23"/>
  <c r="H25" i="23"/>
  <c r="C26" i="23"/>
  <c r="F27" i="23"/>
  <c r="I28" i="23"/>
  <c r="D29" i="23"/>
  <c r="L29" i="23"/>
  <c r="O30" i="23"/>
  <c r="M32" i="23"/>
  <c r="H33" i="23"/>
  <c r="F35" i="23"/>
  <c r="N35" i="23"/>
  <c r="D37" i="23"/>
  <c r="G38" i="23"/>
  <c r="O38" i="23"/>
  <c r="J39" i="23"/>
  <c r="M40" i="23"/>
  <c r="C38" i="36"/>
  <c r="E27" i="36"/>
  <c r="C31" i="48"/>
  <c r="C15" i="48"/>
  <c r="O16" i="36"/>
  <c r="M26" i="25"/>
  <c r="F19" i="25"/>
  <c r="F13" i="25"/>
  <c r="I31" i="36"/>
  <c r="J9" i="42"/>
  <c r="J41" i="42"/>
  <c r="F31" i="42"/>
  <c r="C14" i="36"/>
  <c r="D10" i="21"/>
  <c r="K39" i="21"/>
  <c r="O32" i="46"/>
  <c r="N30" i="46"/>
  <c r="M18" i="46"/>
  <c r="M21" i="48"/>
  <c r="C28" i="42"/>
  <c r="M29" i="42"/>
  <c r="I37" i="42"/>
  <c r="H16" i="46"/>
  <c r="H19" i="42"/>
  <c r="H32" i="42"/>
  <c r="F14" i="42"/>
  <c r="F40" i="42"/>
  <c r="N12" i="23"/>
  <c r="M17" i="23"/>
  <c r="L22" i="23"/>
  <c r="K27" i="23"/>
  <c r="D30" i="23"/>
  <c r="H30" i="25"/>
  <c r="L9" i="25"/>
  <c r="E38" i="36"/>
  <c r="J35" i="25"/>
  <c r="F32" i="25"/>
  <c r="I11" i="36"/>
  <c r="I43" i="36"/>
  <c r="J17" i="42"/>
  <c r="F39" i="42"/>
  <c r="L32" i="42"/>
  <c r="K11" i="23"/>
  <c r="G38" i="36"/>
  <c r="F27" i="25"/>
  <c r="F21" i="25"/>
  <c r="N12" i="46"/>
  <c r="L33" i="42"/>
  <c r="E33" i="46"/>
  <c r="N11" i="46"/>
  <c r="N14" i="46"/>
  <c r="K38" i="46"/>
  <c r="J20" i="46"/>
  <c r="F36" i="48"/>
  <c r="C36" i="46"/>
  <c r="C17" i="21"/>
  <c r="O15" i="46"/>
  <c r="N28" i="23"/>
  <c r="J24" i="36"/>
  <c r="D23" i="36"/>
  <c r="H41" i="25"/>
  <c r="O10" i="21"/>
  <c r="N10" i="46"/>
  <c r="L14" i="46"/>
  <c r="L26" i="46"/>
  <c r="I17" i="42"/>
  <c r="I29" i="42"/>
  <c r="H32" i="46"/>
  <c r="K39" i="36"/>
  <c r="G12" i="52"/>
  <c r="G12" i="21"/>
  <c r="M37" i="21"/>
  <c r="M37" i="52"/>
  <c r="M25" i="21"/>
  <c r="M25" i="52"/>
  <c r="M13" i="52"/>
  <c r="F9" i="25"/>
  <c r="E29" i="23"/>
  <c r="L33" i="36"/>
  <c r="L33" i="25"/>
  <c r="G14" i="25"/>
  <c r="N16" i="23"/>
  <c r="H10" i="52"/>
  <c r="C43" i="52"/>
  <c r="C43" i="21"/>
  <c r="C23" i="52"/>
  <c r="C23" i="21"/>
  <c r="K15" i="23"/>
  <c r="I25" i="23"/>
  <c r="O27" i="23"/>
  <c r="G10" i="25"/>
  <c r="L26" i="23"/>
  <c r="O36" i="25"/>
  <c r="E24" i="25"/>
  <c r="G43" i="52"/>
  <c r="J12" i="36"/>
  <c r="C44" i="42"/>
  <c r="G9" i="42"/>
  <c r="N26" i="21"/>
  <c r="N34" i="21"/>
  <c r="N42" i="21"/>
  <c r="O37" i="25"/>
  <c r="M33" i="21"/>
  <c r="I13" i="21"/>
  <c r="I21" i="21"/>
  <c r="M24" i="48"/>
  <c r="M32" i="48"/>
  <c r="L37" i="48"/>
  <c r="L45" i="48"/>
  <c r="H39" i="48"/>
  <c r="H43" i="48"/>
  <c r="G25" i="48"/>
  <c r="G41" i="48"/>
  <c r="F18" i="48"/>
  <c r="F31" i="48"/>
  <c r="F35" i="48"/>
  <c r="F39" i="48"/>
  <c r="F43" i="48"/>
  <c r="O27" i="46"/>
  <c r="O36" i="42"/>
  <c r="N24" i="42"/>
  <c r="N40" i="42"/>
  <c r="L10" i="42"/>
  <c r="J46" i="23"/>
  <c r="E42" i="25"/>
  <c r="D39" i="25"/>
  <c r="H24" i="25"/>
  <c r="H40" i="25"/>
  <c r="D12" i="25"/>
  <c r="H16" i="42"/>
  <c r="D13" i="42"/>
  <c r="D17" i="42"/>
  <c r="E24" i="36"/>
  <c r="G26" i="36"/>
  <c r="H17" i="36"/>
  <c r="J43" i="36"/>
  <c r="F9" i="42"/>
  <c r="F17" i="42"/>
  <c r="F25" i="42"/>
  <c r="F33" i="42"/>
  <c r="F41" i="42"/>
  <c r="C29" i="42"/>
  <c r="C45" i="42"/>
  <c r="G15" i="42"/>
  <c r="G23" i="42"/>
  <c r="G27" i="42"/>
  <c r="G31" i="42"/>
  <c r="G39" i="42"/>
  <c r="G43" i="42"/>
  <c r="G22" i="36"/>
  <c r="F15" i="52"/>
  <c r="G37" i="21"/>
  <c r="E12" i="21"/>
  <c r="E28" i="21"/>
  <c r="E36" i="21"/>
  <c r="E42" i="21"/>
  <c r="O22" i="48"/>
  <c r="O30" i="48"/>
  <c r="O38" i="48"/>
  <c r="L17" i="48"/>
  <c r="L25" i="48"/>
  <c r="L41" i="48"/>
  <c r="G18" i="48"/>
  <c r="F15" i="48"/>
  <c r="O24" i="46"/>
  <c r="O45" i="46"/>
  <c r="N36" i="46"/>
  <c r="M11" i="46"/>
  <c r="M39" i="46"/>
  <c r="L34" i="42"/>
  <c r="K31" i="46"/>
  <c r="G28" i="48"/>
  <c r="O13" i="46"/>
  <c r="O37" i="46"/>
  <c r="F38" i="21"/>
  <c r="G19" i="23"/>
  <c r="M29" i="21"/>
  <c r="E21" i="46"/>
  <c r="C17" i="48"/>
  <c r="M43" i="46"/>
  <c r="K14" i="42"/>
  <c r="I10" i="42"/>
  <c r="I34" i="42"/>
  <c r="I42" i="42"/>
  <c r="N15" i="23"/>
  <c r="G18" i="23"/>
  <c r="M20" i="23"/>
  <c r="F23" i="23"/>
  <c r="L25" i="23"/>
  <c r="E28" i="23"/>
  <c r="K30" i="23"/>
  <c r="D33" i="23"/>
  <c r="J35" i="23"/>
  <c r="C38" i="23"/>
  <c r="I40" i="23"/>
  <c r="C42" i="23"/>
  <c r="I44" i="23"/>
  <c r="O19" i="23"/>
  <c r="H22" i="23"/>
  <c r="H37" i="25"/>
  <c r="E40" i="25"/>
  <c r="F33" i="25"/>
  <c r="J45" i="48"/>
  <c r="F14" i="46"/>
  <c r="C42" i="46"/>
  <c r="K20" i="42"/>
  <c r="H29" i="42"/>
  <c r="F16" i="42"/>
  <c r="F34" i="42"/>
  <c r="E45" i="42"/>
  <c r="K42" i="42"/>
  <c r="C18" i="36"/>
  <c r="C9" i="23"/>
  <c r="O36" i="36"/>
  <c r="O10" i="52"/>
  <c r="F9" i="23"/>
  <c r="N9" i="23"/>
  <c r="H11" i="23"/>
  <c r="I14" i="23"/>
  <c r="G16" i="23"/>
  <c r="M18" i="23"/>
  <c r="F21" i="23"/>
  <c r="N21" i="23"/>
  <c r="L23" i="23"/>
  <c r="G24" i="23"/>
  <c r="E26" i="23"/>
  <c r="K28" i="23"/>
  <c r="D31" i="23"/>
  <c r="L31" i="23"/>
  <c r="J33" i="23"/>
  <c r="E34" i="23"/>
  <c r="C36" i="23"/>
  <c r="I38" i="23"/>
  <c r="O40" i="23"/>
  <c r="J41" i="23"/>
  <c r="H43" i="23"/>
  <c r="C44" i="23"/>
  <c r="K44" i="23"/>
  <c r="O44" i="36"/>
  <c r="G27" i="25"/>
  <c r="F24" i="36"/>
  <c r="L20" i="36"/>
  <c r="F16" i="36"/>
  <c r="K15" i="25"/>
  <c r="C13" i="36"/>
  <c r="C46" i="25"/>
  <c r="E16" i="46"/>
  <c r="E24" i="46"/>
  <c r="E32" i="46"/>
  <c r="N14" i="42"/>
  <c r="N22" i="42"/>
  <c r="M41" i="36"/>
  <c r="L35" i="36"/>
  <c r="F17" i="21"/>
  <c r="F25" i="21"/>
  <c r="N35" i="21"/>
  <c r="N43" i="21"/>
  <c r="L30" i="48"/>
  <c r="J14" i="48"/>
  <c r="H12" i="48"/>
  <c r="G16" i="21"/>
  <c r="F24" i="48"/>
  <c r="C11" i="21"/>
  <c r="L9" i="48"/>
  <c r="O9" i="48"/>
  <c r="J42" i="48"/>
  <c r="I29" i="46"/>
  <c r="I37" i="46"/>
  <c r="C21" i="48"/>
  <c r="L20" i="42"/>
  <c r="L36" i="46"/>
  <c r="K37" i="46"/>
  <c r="H26" i="46"/>
  <c r="N12" i="36"/>
  <c r="N44" i="36"/>
  <c r="E13" i="23"/>
  <c r="G14" i="23"/>
  <c r="O14" i="23"/>
  <c r="C18" i="23"/>
  <c r="I20" i="23"/>
  <c r="G22" i="23"/>
  <c r="E24" i="23"/>
  <c r="M24" i="23"/>
  <c r="K26" i="23"/>
  <c r="N27" i="23"/>
  <c r="G30" i="23"/>
  <c r="E32" i="23"/>
  <c r="C34" i="23"/>
  <c r="K34" i="23"/>
  <c r="L37" i="23"/>
  <c r="E40" i="23"/>
  <c r="H41" i="23"/>
  <c r="H45" i="23"/>
  <c r="O9" i="25"/>
  <c r="C44" i="25"/>
  <c r="M39" i="36"/>
  <c r="O27" i="25"/>
  <c r="J26" i="36"/>
  <c r="I25" i="25"/>
  <c r="D25" i="36"/>
  <c r="C10" i="52"/>
  <c r="O25" i="48"/>
  <c r="M13" i="48"/>
  <c r="M45" i="48"/>
  <c r="L35" i="46"/>
  <c r="K15" i="48"/>
  <c r="J10" i="48"/>
  <c r="J13" i="48"/>
  <c r="L11" i="48"/>
  <c r="K25" i="48"/>
  <c r="O10" i="23"/>
  <c r="J19" i="23"/>
  <c r="H29" i="23"/>
  <c r="F39" i="23"/>
  <c r="O10" i="25"/>
  <c r="E32" i="25"/>
  <c r="G30" i="25"/>
  <c r="F30" i="46"/>
  <c r="C39" i="48"/>
  <c r="J32" i="42"/>
  <c r="H21" i="42"/>
  <c r="N43" i="36"/>
  <c r="K21" i="36"/>
  <c r="E28" i="25"/>
  <c r="K26" i="25"/>
  <c r="E25" i="36"/>
  <c r="O24" i="36"/>
  <c r="M23" i="36"/>
  <c r="G19" i="25"/>
  <c r="N17" i="36"/>
  <c r="O14" i="25"/>
  <c r="I12" i="25"/>
  <c r="I44" i="25"/>
  <c r="J28" i="42"/>
  <c r="H37" i="36"/>
  <c r="F32" i="36"/>
  <c r="M41" i="48"/>
  <c r="J22" i="46"/>
  <c r="I17" i="46"/>
  <c r="K37" i="48"/>
  <c r="K41" i="48"/>
  <c r="O33" i="48"/>
  <c r="C18" i="46"/>
  <c r="K41" i="46"/>
  <c r="F10" i="42"/>
  <c r="F42" i="42"/>
  <c r="G10" i="23"/>
  <c r="N43" i="23"/>
  <c r="D23" i="25"/>
  <c r="L32" i="36"/>
  <c r="E31" i="36"/>
  <c r="C27" i="48"/>
  <c r="C34" i="25"/>
  <c r="O26" i="25"/>
  <c r="D42" i="21"/>
  <c r="M25" i="48"/>
  <c r="H29" i="36"/>
  <c r="N15" i="36"/>
  <c r="I46" i="23"/>
  <c r="C48" i="47"/>
  <c r="C48" i="21" s="1"/>
  <c r="H26" i="23"/>
  <c r="J24" i="42"/>
  <c r="H21" i="25"/>
  <c r="K40" i="25"/>
  <c r="L14" i="23"/>
  <c r="C15" i="23"/>
  <c r="I17" i="23"/>
  <c r="D43" i="25"/>
  <c r="H12" i="46"/>
  <c r="H44" i="46"/>
  <c r="N33" i="42"/>
  <c r="O35" i="48"/>
  <c r="L40" i="36"/>
  <c r="H35" i="42"/>
  <c r="F17" i="25"/>
  <c r="F25" i="25"/>
  <c r="F24" i="23"/>
  <c r="D45" i="23"/>
  <c r="J13" i="25"/>
  <c r="J39" i="25"/>
  <c r="J27" i="25"/>
  <c r="J21" i="25"/>
  <c r="K42" i="23"/>
  <c r="M46" i="21"/>
  <c r="M46" i="52"/>
  <c r="M42" i="21"/>
  <c r="M42" i="52"/>
  <c r="M38" i="21"/>
  <c r="M38" i="52"/>
  <c r="M34" i="52"/>
  <c r="M26" i="52"/>
  <c r="M18" i="52"/>
  <c r="M14" i="21"/>
  <c r="M14" i="52"/>
  <c r="M12" i="21"/>
  <c r="F40" i="48"/>
  <c r="F40" i="46"/>
  <c r="D46" i="25"/>
  <c r="G25" i="42"/>
  <c r="I11" i="21"/>
  <c r="I19" i="21"/>
  <c r="I27" i="21"/>
  <c r="I35" i="21"/>
  <c r="I43" i="21"/>
  <c r="M22" i="21"/>
  <c r="M34" i="21"/>
  <c r="L33" i="48"/>
  <c r="G29" i="48"/>
  <c r="G37" i="48"/>
  <c r="G45" i="48"/>
  <c r="F14" i="48"/>
  <c r="F22" i="48"/>
  <c r="N20" i="42"/>
  <c r="N28" i="42"/>
  <c r="N36" i="42"/>
  <c r="N44" i="42"/>
  <c r="E10" i="48"/>
  <c r="K22" i="21"/>
  <c r="L19" i="25"/>
  <c r="E29" i="21"/>
  <c r="F10" i="46"/>
  <c r="F42" i="46"/>
  <c r="M19" i="46"/>
  <c r="I26" i="42"/>
  <c r="M44" i="36"/>
  <c r="E19" i="46"/>
  <c r="K33" i="48"/>
  <c r="F44" i="25"/>
  <c r="O14" i="36"/>
  <c r="H15" i="23"/>
  <c r="C16" i="23"/>
  <c r="K16" i="23"/>
  <c r="F17" i="23"/>
  <c r="N17" i="23"/>
  <c r="I18" i="23"/>
  <c r="D19" i="23"/>
  <c r="L19" i="23"/>
  <c r="G20" i="23"/>
  <c r="O20" i="23"/>
  <c r="J21" i="23"/>
  <c r="E22" i="23"/>
  <c r="M22" i="23"/>
  <c r="H23" i="23"/>
  <c r="C24" i="23"/>
  <c r="K24" i="23"/>
  <c r="F25" i="23"/>
  <c r="N25" i="23"/>
  <c r="I26" i="23"/>
  <c r="D27" i="23"/>
  <c r="L27" i="23"/>
  <c r="G28" i="23"/>
  <c r="O28" i="23"/>
  <c r="J29" i="23"/>
  <c r="E30" i="23"/>
  <c r="M30" i="23"/>
  <c r="H31" i="23"/>
  <c r="C32" i="23"/>
  <c r="K32" i="23"/>
  <c r="F33" i="23"/>
  <c r="N33" i="23"/>
  <c r="I34" i="23"/>
  <c r="D35" i="23"/>
  <c r="L35" i="23"/>
  <c r="G36" i="23"/>
  <c r="O36" i="23"/>
  <c r="J37" i="23"/>
  <c r="E38" i="23"/>
  <c r="M38" i="23"/>
  <c r="H39" i="23"/>
  <c r="C40" i="23"/>
  <c r="K40" i="23"/>
  <c r="I9" i="25"/>
  <c r="D44" i="25"/>
  <c r="J46" i="25"/>
  <c r="M9" i="36"/>
  <c r="D9" i="25"/>
  <c r="F10" i="36"/>
  <c r="J37" i="25"/>
  <c r="C32" i="25"/>
  <c r="J25" i="25"/>
  <c r="L16" i="36"/>
  <c r="D14" i="46"/>
  <c r="D34" i="46"/>
  <c r="N18" i="42"/>
  <c r="M45" i="36"/>
  <c r="L31" i="36"/>
  <c r="H18" i="48"/>
  <c r="G23" i="21"/>
  <c r="E16" i="21"/>
  <c r="E24" i="48"/>
  <c r="E38" i="21"/>
  <c r="O21" i="48"/>
  <c r="O29" i="48"/>
  <c r="O45" i="48"/>
  <c r="M9" i="48"/>
  <c r="L24" i="46"/>
  <c r="J34" i="48"/>
  <c r="H21" i="48"/>
  <c r="H29" i="48"/>
  <c r="C9" i="48"/>
  <c r="O14" i="42"/>
  <c r="O33" i="46"/>
  <c r="M42" i="46"/>
  <c r="L44" i="46"/>
  <c r="K13" i="46"/>
  <c r="I11" i="46"/>
  <c r="I19" i="46"/>
  <c r="I43" i="46"/>
  <c r="H18" i="46"/>
  <c r="O25" i="36"/>
  <c r="N20" i="36"/>
  <c r="M10" i="36"/>
  <c r="K44" i="42"/>
  <c r="D40" i="48"/>
  <c r="D44" i="48"/>
  <c r="K10" i="23"/>
  <c r="F11" i="23"/>
  <c r="F32" i="23"/>
  <c r="D34" i="23"/>
  <c r="L34" i="23"/>
  <c r="E37" i="23"/>
  <c r="K39" i="23"/>
  <c r="E44" i="23"/>
  <c r="C46" i="23"/>
  <c r="F36" i="25"/>
  <c r="L44" i="36"/>
  <c r="N37" i="25"/>
  <c r="M31" i="36"/>
  <c r="G29" i="36"/>
  <c r="O21" i="36"/>
  <c r="F18" i="36"/>
  <c r="N13" i="25"/>
  <c r="D13" i="25"/>
  <c r="I17" i="25"/>
  <c r="I41" i="25"/>
  <c r="N28" i="48"/>
  <c r="N44" i="48"/>
  <c r="H41" i="48"/>
  <c r="G27" i="48"/>
  <c r="G44" i="21"/>
  <c r="C29" i="21"/>
  <c r="O41" i="48"/>
  <c r="L19" i="48"/>
  <c r="K17" i="48"/>
  <c r="J9" i="48"/>
  <c r="K14" i="23"/>
  <c r="D17" i="23"/>
  <c r="C22" i="23"/>
  <c r="I24" i="23"/>
  <c r="O26" i="23"/>
  <c r="N31" i="23"/>
  <c r="G34" i="23"/>
  <c r="M36" i="23"/>
  <c r="L41" i="23"/>
  <c r="F43" i="23"/>
  <c r="L45" i="23"/>
  <c r="L45" i="25"/>
  <c r="E44" i="25"/>
  <c r="E25" i="46"/>
  <c r="C23" i="48"/>
  <c r="C43" i="46"/>
  <c r="L40" i="42"/>
  <c r="H37" i="42"/>
  <c r="F18" i="42"/>
  <c r="F32" i="42"/>
  <c r="E29" i="42"/>
  <c r="N25" i="42"/>
  <c r="N40" i="36"/>
  <c r="C28" i="25"/>
  <c r="E45" i="36"/>
  <c r="F22" i="36"/>
  <c r="C22" i="25"/>
  <c r="I28" i="25"/>
  <c r="H21" i="36"/>
  <c r="F34" i="36"/>
  <c r="G19" i="21"/>
  <c r="F20" i="48"/>
  <c r="M35" i="48"/>
  <c r="E17" i="46"/>
  <c r="C16" i="46"/>
  <c r="C28" i="46"/>
  <c r="N32" i="36"/>
  <c r="O43" i="23"/>
  <c r="G46" i="23"/>
  <c r="D45" i="25"/>
  <c r="C18" i="25"/>
  <c r="F38" i="36"/>
  <c r="F35" i="25"/>
  <c r="H13" i="36"/>
  <c r="H45" i="36"/>
  <c r="C37" i="52"/>
  <c r="C20" i="46"/>
  <c r="C12" i="46"/>
  <c r="J36" i="42"/>
  <c r="F44" i="48"/>
  <c r="K30" i="36"/>
  <c r="H27" i="36"/>
  <c r="D25" i="21"/>
  <c r="H27" i="42"/>
  <c r="L36" i="36"/>
  <c r="F42" i="21"/>
  <c r="C46" i="42"/>
  <c r="E17" i="25"/>
  <c r="E11" i="36"/>
  <c r="G30" i="52"/>
  <c r="M21" i="42"/>
  <c r="F12" i="25"/>
  <c r="D9" i="23"/>
  <c r="C39" i="25"/>
  <c r="F26" i="42"/>
  <c r="F38" i="46"/>
  <c r="M38" i="42"/>
  <c r="G24" i="25"/>
  <c r="H14" i="25"/>
  <c r="G34" i="25"/>
  <c r="E17" i="52"/>
  <c r="D12" i="36"/>
  <c r="H31" i="48"/>
  <c r="G13" i="48"/>
  <c r="C12" i="48"/>
  <c r="H13" i="46"/>
  <c r="L48" i="18"/>
  <c r="I48" i="24"/>
  <c r="J48" i="24"/>
  <c r="E11" i="52"/>
  <c r="E26" i="52"/>
  <c r="E34" i="25"/>
  <c r="G35" i="48"/>
  <c r="H19" i="25"/>
  <c r="C35" i="48"/>
  <c r="C35" i="46"/>
  <c r="M22" i="42"/>
  <c r="M22" i="36"/>
  <c r="N15" i="25"/>
  <c r="K30" i="25"/>
  <c r="L42" i="23"/>
  <c r="E45" i="23"/>
  <c r="E17" i="36"/>
  <c r="E17" i="42"/>
  <c r="D41" i="48"/>
  <c r="M41" i="46"/>
  <c r="G19" i="48"/>
  <c r="O35" i="46"/>
  <c r="M25" i="42"/>
  <c r="L17" i="42"/>
  <c r="C40" i="52"/>
  <c r="C38" i="25"/>
  <c r="C26" i="25"/>
  <c r="M25" i="36"/>
  <c r="C23" i="25"/>
  <c r="F40" i="36"/>
  <c r="G38" i="25"/>
  <c r="C19" i="48"/>
  <c r="C19" i="46"/>
  <c r="K10" i="25"/>
  <c r="L15" i="25"/>
  <c r="K18" i="25"/>
  <c r="O30" i="25"/>
  <c r="O22" i="36"/>
  <c r="O22" i="25"/>
  <c r="H15" i="36"/>
  <c r="H15" i="42"/>
  <c r="F11" i="52"/>
  <c r="D33" i="48"/>
  <c r="D43" i="48"/>
  <c r="K39" i="48"/>
  <c r="N27" i="46"/>
  <c r="M23" i="42"/>
  <c r="C44" i="52"/>
  <c r="G18" i="25"/>
  <c r="H35" i="25"/>
  <c r="C41" i="52"/>
  <c r="F40" i="25"/>
  <c r="N32" i="25"/>
  <c r="K16" i="36"/>
  <c r="L13" i="25"/>
  <c r="E21" i="42"/>
  <c r="E25" i="42"/>
  <c r="E45" i="25"/>
  <c r="I36" i="36"/>
  <c r="D45" i="36"/>
  <c r="F32" i="52"/>
  <c r="L9" i="23"/>
  <c r="J11" i="23"/>
  <c r="K12" i="25"/>
  <c r="C14" i="23"/>
  <c r="C14" i="25"/>
  <c r="I16" i="23"/>
  <c r="L18" i="25"/>
  <c r="O18" i="23"/>
  <c r="H21" i="23"/>
  <c r="N23" i="23"/>
  <c r="G26" i="23"/>
  <c r="H27" i="25"/>
  <c r="M28" i="23"/>
  <c r="M28" i="25"/>
  <c r="F31" i="23"/>
  <c r="F31" i="25"/>
  <c r="L33" i="23"/>
  <c r="E36" i="23"/>
  <c r="K38" i="23"/>
  <c r="N40" i="25"/>
  <c r="D41" i="23"/>
  <c r="G43" i="23"/>
  <c r="J44" i="23"/>
  <c r="J44" i="25"/>
  <c r="N45" i="25"/>
  <c r="O38" i="36"/>
  <c r="O38" i="25"/>
  <c r="C40" i="42"/>
  <c r="C40" i="46"/>
  <c r="C26" i="42"/>
  <c r="C26" i="46"/>
  <c r="C11" i="42"/>
  <c r="C11" i="46"/>
  <c r="E9" i="46"/>
  <c r="E9" i="42"/>
  <c r="O30" i="42"/>
  <c r="O30" i="36"/>
  <c r="N11" i="42"/>
  <c r="N11" i="36"/>
  <c r="M15" i="42"/>
  <c r="M15" i="36"/>
  <c r="K24" i="42"/>
  <c r="K24" i="36"/>
  <c r="L17" i="36"/>
  <c r="L17" i="25"/>
  <c r="J44" i="42"/>
  <c r="J44" i="36"/>
  <c r="H39" i="36"/>
  <c r="H39" i="42"/>
  <c r="G16" i="42"/>
  <c r="G16" i="36"/>
  <c r="F32" i="21"/>
  <c r="O24" i="48"/>
  <c r="N22" i="48"/>
  <c r="N36" i="48"/>
  <c r="M11" i="48"/>
  <c r="G22" i="21"/>
  <c r="G36" i="21"/>
  <c r="F40" i="21"/>
  <c r="L43" i="48"/>
  <c r="K23" i="48"/>
  <c r="J37" i="48"/>
  <c r="E36" i="25"/>
  <c r="M34" i="25"/>
  <c r="J33" i="25"/>
  <c r="F11" i="21"/>
  <c r="G12" i="48"/>
  <c r="F45" i="48"/>
  <c r="N19" i="46"/>
  <c r="K33" i="46"/>
  <c r="J14" i="46"/>
  <c r="I9" i="46"/>
  <c r="I41" i="46"/>
  <c r="M30" i="42"/>
  <c r="M34" i="36"/>
  <c r="L25" i="42"/>
  <c r="D26" i="25"/>
  <c r="L23" i="25"/>
  <c r="G16" i="25"/>
  <c r="C15" i="25"/>
  <c r="G37" i="36"/>
  <c r="C36" i="36"/>
  <c r="D15" i="25"/>
  <c r="I28" i="36"/>
  <c r="N23" i="25"/>
  <c r="I12" i="36"/>
  <c r="E42" i="52"/>
  <c r="K9" i="23"/>
  <c r="N9" i="25"/>
  <c r="H11" i="25"/>
  <c r="M12" i="23"/>
  <c r="F15" i="23"/>
  <c r="L17" i="23"/>
  <c r="M18" i="25"/>
  <c r="O19" i="25"/>
  <c r="E20" i="23"/>
  <c r="E20" i="25"/>
  <c r="K22" i="23"/>
  <c r="D25" i="23"/>
  <c r="J27" i="23"/>
  <c r="M29" i="25"/>
  <c r="C30" i="23"/>
  <c r="I32" i="23"/>
  <c r="O34" i="23"/>
  <c r="H37" i="23"/>
  <c r="K39" i="25"/>
  <c r="N39" i="23"/>
  <c r="D42" i="23"/>
  <c r="H43" i="25"/>
  <c r="M45" i="23"/>
  <c r="C46" i="48"/>
  <c r="D46" i="48"/>
  <c r="C27" i="42"/>
  <c r="C27" i="46"/>
  <c r="C10" i="46"/>
  <c r="C10" i="42"/>
  <c r="E11" i="46"/>
  <c r="E11" i="42"/>
  <c r="O32" i="42"/>
  <c r="O32" i="36"/>
  <c r="M14" i="42"/>
  <c r="M14" i="36"/>
  <c r="L9" i="42"/>
  <c r="L9" i="36"/>
  <c r="L41" i="42"/>
  <c r="L41" i="36"/>
  <c r="K20" i="36"/>
  <c r="K20" i="25"/>
  <c r="H23" i="36"/>
  <c r="H23" i="42"/>
  <c r="F41" i="52"/>
  <c r="F15" i="21"/>
  <c r="N20" i="48"/>
  <c r="N38" i="48"/>
  <c r="L27" i="48"/>
  <c r="J21" i="48"/>
  <c r="H25" i="48"/>
  <c r="L19" i="46"/>
  <c r="M45" i="25"/>
  <c r="C36" i="25"/>
  <c r="K13" i="48"/>
  <c r="H33" i="48"/>
  <c r="F32" i="48"/>
  <c r="N35" i="46"/>
  <c r="K17" i="46"/>
  <c r="J30" i="46"/>
  <c r="J45" i="46"/>
  <c r="I25" i="46"/>
  <c r="M17" i="42"/>
  <c r="M31" i="42"/>
  <c r="L12" i="42"/>
  <c r="M45" i="46"/>
  <c r="E9" i="36"/>
  <c r="G11" i="25"/>
  <c r="I44" i="36"/>
  <c r="L14" i="48"/>
  <c r="L14" i="21"/>
  <c r="L18" i="48"/>
  <c r="L18" i="21"/>
  <c r="L22" i="48"/>
  <c r="L22" i="21"/>
  <c r="C38" i="46"/>
  <c r="C38" i="42"/>
  <c r="C30" i="46"/>
  <c r="C30" i="42"/>
  <c r="C22" i="42"/>
  <c r="C22" i="46"/>
  <c r="C14" i="46"/>
  <c r="C14" i="42"/>
  <c r="J10" i="46"/>
  <c r="J10" i="42"/>
  <c r="J18" i="46"/>
  <c r="J18" i="42"/>
  <c r="J26" i="46"/>
  <c r="J26" i="42"/>
  <c r="J34" i="46"/>
  <c r="J34" i="42"/>
  <c r="J42" i="46"/>
  <c r="J42" i="42"/>
  <c r="F12" i="46"/>
  <c r="F12" i="42"/>
  <c r="F20" i="46"/>
  <c r="F20" i="42"/>
  <c r="F28" i="46"/>
  <c r="F28" i="42"/>
  <c r="F36" i="46"/>
  <c r="F36" i="42"/>
  <c r="F44" i="46"/>
  <c r="F44" i="42"/>
  <c r="E13" i="46"/>
  <c r="E13" i="42"/>
  <c r="O9" i="42"/>
  <c r="O9" i="36"/>
  <c r="O41" i="42"/>
  <c r="O41" i="36"/>
  <c r="M18" i="42"/>
  <c r="M18" i="36"/>
  <c r="M26" i="42"/>
  <c r="M26" i="36"/>
  <c r="M43" i="42"/>
  <c r="M43" i="36"/>
  <c r="L13" i="42"/>
  <c r="L13" i="36"/>
  <c r="L21" i="42"/>
  <c r="L21" i="36"/>
  <c r="L37" i="42"/>
  <c r="L37" i="36"/>
  <c r="L45" i="42"/>
  <c r="L45" i="36"/>
  <c r="K10" i="42"/>
  <c r="K10" i="36"/>
  <c r="K18" i="42"/>
  <c r="K18" i="36"/>
  <c r="K26" i="42"/>
  <c r="K26" i="36"/>
  <c r="C42" i="36"/>
  <c r="C42" i="42"/>
  <c r="G9" i="23"/>
  <c r="G9" i="25"/>
  <c r="O9" i="23"/>
  <c r="N12" i="25"/>
  <c r="I13" i="23"/>
  <c r="I13" i="25"/>
  <c r="J16" i="25"/>
  <c r="K19" i="25"/>
  <c r="N20" i="25"/>
  <c r="I21" i="25"/>
  <c r="J24" i="25"/>
  <c r="E25" i="25"/>
  <c r="M25" i="25"/>
  <c r="K27" i="25"/>
  <c r="I29" i="25"/>
  <c r="L30" i="23"/>
  <c r="G31" i="23"/>
  <c r="O31" i="23"/>
  <c r="O31" i="25"/>
  <c r="J32" i="23"/>
  <c r="E33" i="23"/>
  <c r="M33" i="23"/>
  <c r="H34" i="23"/>
  <c r="C35" i="23"/>
  <c r="C35" i="25"/>
  <c r="K35" i="23"/>
  <c r="F36" i="23"/>
  <c r="N36" i="23"/>
  <c r="N36" i="25"/>
  <c r="I37" i="23"/>
  <c r="I37" i="25"/>
  <c r="D38" i="23"/>
  <c r="L38" i="23"/>
  <c r="L38" i="25"/>
  <c r="G39" i="23"/>
  <c r="G39" i="25"/>
  <c r="O39" i="23"/>
  <c r="J40" i="23"/>
  <c r="J45" i="25"/>
  <c r="L42" i="36"/>
  <c r="L42" i="25"/>
  <c r="J40" i="25"/>
  <c r="J40" i="36"/>
  <c r="E37" i="25"/>
  <c r="E37" i="36"/>
  <c r="L34" i="25"/>
  <c r="L34" i="36"/>
  <c r="E33" i="36"/>
  <c r="E33" i="25"/>
  <c r="J32" i="36"/>
  <c r="J32" i="25"/>
  <c r="L25" i="25"/>
  <c r="L25" i="36"/>
  <c r="N24" i="25"/>
  <c r="N24" i="36"/>
  <c r="E21" i="25"/>
  <c r="E21" i="36"/>
  <c r="J20" i="25"/>
  <c r="J20" i="36"/>
  <c r="N19" i="36"/>
  <c r="N19" i="25"/>
  <c r="C19" i="25"/>
  <c r="C19" i="36"/>
  <c r="N16" i="25"/>
  <c r="N16" i="36"/>
  <c r="M46" i="36"/>
  <c r="M46" i="25"/>
  <c r="K46" i="25"/>
  <c r="K46" i="36"/>
  <c r="G42" i="52"/>
  <c r="F19" i="52"/>
  <c r="F27" i="52"/>
  <c r="E43" i="52"/>
  <c r="K10" i="48"/>
  <c r="K26" i="48"/>
  <c r="K34" i="48"/>
  <c r="K42" i="48"/>
  <c r="N12" i="48"/>
  <c r="N43" i="48"/>
  <c r="N14" i="48"/>
  <c r="L26" i="48"/>
  <c r="K38" i="48"/>
  <c r="G16" i="48"/>
  <c r="F33" i="48"/>
  <c r="F41" i="48"/>
  <c r="N23" i="46"/>
  <c r="N31" i="46"/>
  <c r="N39" i="46"/>
  <c r="H14" i="46"/>
  <c r="H22" i="46"/>
  <c r="H30" i="46"/>
  <c r="H38" i="46"/>
  <c r="D9" i="46"/>
  <c r="M35" i="42"/>
  <c r="L29" i="42"/>
  <c r="L36" i="48"/>
  <c r="K30" i="48"/>
  <c r="J22" i="48"/>
  <c r="J38" i="48"/>
  <c r="I24" i="48"/>
  <c r="I40" i="48"/>
  <c r="H40" i="48"/>
  <c r="E16" i="48"/>
  <c r="E32" i="48"/>
  <c r="C11" i="48"/>
  <c r="M23" i="46"/>
  <c r="M38" i="46"/>
  <c r="D42" i="46"/>
  <c r="K13" i="42"/>
  <c r="K29" i="42"/>
  <c r="K37" i="42"/>
  <c r="H44" i="48"/>
  <c r="G39" i="48"/>
  <c r="O17" i="36"/>
  <c r="G31" i="48"/>
  <c r="L44" i="42"/>
  <c r="C10" i="25"/>
  <c r="E41" i="25"/>
  <c r="G23" i="25"/>
  <c r="L22" i="25"/>
  <c r="G15" i="25"/>
  <c r="L14" i="25"/>
  <c r="O39" i="25"/>
  <c r="E23" i="42"/>
  <c r="L12" i="48"/>
  <c r="L12" i="21"/>
  <c r="L16" i="48"/>
  <c r="L16" i="21"/>
  <c r="L20" i="48"/>
  <c r="L20" i="21"/>
  <c r="L24" i="48"/>
  <c r="L24" i="21"/>
  <c r="E46" i="21"/>
  <c r="E46" i="48"/>
  <c r="C31" i="42"/>
  <c r="C31" i="46"/>
  <c r="C23" i="42"/>
  <c r="C23" i="46"/>
  <c r="C15" i="42"/>
  <c r="C15" i="46"/>
  <c r="E31" i="46"/>
  <c r="E31" i="42"/>
  <c r="O10" i="42"/>
  <c r="O10" i="36"/>
  <c r="O18" i="42"/>
  <c r="O18" i="36"/>
  <c r="O26" i="42"/>
  <c r="O26" i="36"/>
  <c r="O34" i="42"/>
  <c r="O34" i="36"/>
  <c r="N13" i="42"/>
  <c r="N13" i="36"/>
  <c r="N21" i="42"/>
  <c r="N21" i="36"/>
  <c r="N29" i="42"/>
  <c r="N29" i="36"/>
  <c r="N37" i="42"/>
  <c r="N37" i="36"/>
  <c r="N45" i="42"/>
  <c r="N45" i="36"/>
  <c r="M19" i="42"/>
  <c r="M19" i="36"/>
  <c r="K9" i="42"/>
  <c r="K9" i="36"/>
  <c r="K17" i="42"/>
  <c r="K17" i="36"/>
  <c r="K25" i="42"/>
  <c r="K25" i="36"/>
  <c r="K34" i="42"/>
  <c r="K34" i="36"/>
  <c r="C16" i="42"/>
  <c r="C16" i="36"/>
  <c r="H9" i="23"/>
  <c r="O12" i="25"/>
  <c r="E14" i="25"/>
  <c r="M14" i="25"/>
  <c r="K16" i="25"/>
  <c r="N17" i="25"/>
  <c r="D19" i="25"/>
  <c r="O20" i="25"/>
  <c r="E22" i="25"/>
  <c r="M22" i="25"/>
  <c r="H23" i="25"/>
  <c r="K24" i="25"/>
  <c r="L27" i="25"/>
  <c r="G28" i="25"/>
  <c r="J29" i="25"/>
  <c r="E30" i="25"/>
  <c r="L35" i="25"/>
  <c r="G36" i="25"/>
  <c r="E38" i="25"/>
  <c r="H39" i="25"/>
  <c r="E41" i="23"/>
  <c r="M41" i="23"/>
  <c r="M41" i="25"/>
  <c r="H42" i="23"/>
  <c r="C43" i="23"/>
  <c r="C43" i="25"/>
  <c r="K43" i="23"/>
  <c r="K43" i="25"/>
  <c r="F44" i="23"/>
  <c r="N44" i="23"/>
  <c r="N44" i="25"/>
  <c r="I45" i="23"/>
  <c r="I45" i="25"/>
  <c r="M42" i="25"/>
  <c r="M42" i="36"/>
  <c r="N39" i="25"/>
  <c r="N39" i="36"/>
  <c r="K38" i="25"/>
  <c r="K38" i="36"/>
  <c r="N35" i="25"/>
  <c r="N35" i="36"/>
  <c r="N33" i="36"/>
  <c r="N33" i="25"/>
  <c r="N31" i="25"/>
  <c r="N31" i="36"/>
  <c r="M30" i="36"/>
  <c r="M30" i="25"/>
  <c r="C30" i="36"/>
  <c r="C30" i="25"/>
  <c r="K28" i="25"/>
  <c r="K28" i="36"/>
  <c r="N27" i="25"/>
  <c r="N27" i="36"/>
  <c r="K22" i="25"/>
  <c r="K22" i="36"/>
  <c r="K14" i="36"/>
  <c r="K14" i="25"/>
  <c r="E13" i="25"/>
  <c r="E13" i="36"/>
  <c r="C11" i="25"/>
  <c r="C11" i="36"/>
  <c r="I16" i="36"/>
  <c r="I16" i="25"/>
  <c r="I24" i="36"/>
  <c r="I24" i="25"/>
  <c r="I32" i="36"/>
  <c r="I32" i="25"/>
  <c r="I40" i="36"/>
  <c r="I40" i="25"/>
  <c r="H46" i="36"/>
  <c r="H46" i="25"/>
  <c r="C9" i="25"/>
  <c r="C9" i="36"/>
  <c r="J30" i="42"/>
  <c r="J30" i="36"/>
  <c r="J38" i="42"/>
  <c r="J38" i="36"/>
  <c r="H9" i="36"/>
  <c r="H9" i="42"/>
  <c r="H25" i="36"/>
  <c r="H25" i="42"/>
  <c r="H33" i="36"/>
  <c r="H33" i="42"/>
  <c r="H41" i="36"/>
  <c r="H41" i="42"/>
  <c r="N39" i="48"/>
  <c r="L32" i="48"/>
  <c r="L40" i="48"/>
  <c r="G43" i="21"/>
  <c r="N35" i="48"/>
  <c r="G38" i="21"/>
  <c r="L10" i="48"/>
  <c r="I12" i="48"/>
  <c r="I20" i="48"/>
  <c r="I28" i="48"/>
  <c r="I36" i="48"/>
  <c r="I44" i="48"/>
  <c r="H14" i="48"/>
  <c r="H30" i="48"/>
  <c r="O29" i="46"/>
  <c r="M9" i="46"/>
  <c r="E12" i="46"/>
  <c r="O42" i="42"/>
  <c r="M27" i="42"/>
  <c r="L14" i="42"/>
  <c r="J30" i="48"/>
  <c r="I16" i="48"/>
  <c r="I32" i="48"/>
  <c r="H10" i="48"/>
  <c r="E15" i="48"/>
  <c r="M15" i="46"/>
  <c r="M31" i="46"/>
  <c r="L23" i="46"/>
  <c r="L31" i="46"/>
  <c r="D20" i="46"/>
  <c r="D24" i="46"/>
  <c r="D36" i="46"/>
  <c r="D40" i="46"/>
  <c r="K21" i="42"/>
  <c r="G23" i="48"/>
  <c r="M42" i="42"/>
  <c r="L36" i="42"/>
  <c r="F16" i="48"/>
  <c r="L28" i="42"/>
  <c r="D46" i="23"/>
  <c r="K32" i="25"/>
  <c r="D27" i="25"/>
  <c r="C24" i="25"/>
  <c r="G20" i="25"/>
  <c r="C16" i="25"/>
  <c r="L11" i="25"/>
  <c r="E15" i="42"/>
  <c r="K14" i="48"/>
  <c r="K45" i="25"/>
  <c r="F28" i="52"/>
  <c r="G18" i="21"/>
  <c r="F20" i="21"/>
  <c r="F28" i="21"/>
  <c r="G15" i="21"/>
  <c r="G40" i="21"/>
  <c r="E24" i="21"/>
  <c r="F17" i="52"/>
  <c r="F25" i="52"/>
  <c r="F29" i="52"/>
  <c r="F35" i="52"/>
  <c r="F43" i="52"/>
  <c r="E34" i="52"/>
  <c r="F12" i="21"/>
  <c r="F21" i="21"/>
  <c r="F29" i="21"/>
  <c r="E24" i="52"/>
  <c r="G24" i="21"/>
  <c r="F9" i="21"/>
  <c r="F24" i="21"/>
  <c r="F34" i="21"/>
  <c r="E30" i="21"/>
  <c r="F30" i="52"/>
  <c r="E40" i="21"/>
  <c r="C21" i="46"/>
  <c r="C21" i="42"/>
  <c r="C13" i="46"/>
  <c r="C13" i="42"/>
  <c r="I12" i="46"/>
  <c r="I12" i="42"/>
  <c r="I20" i="46"/>
  <c r="I20" i="42"/>
  <c r="I28" i="46"/>
  <c r="I28" i="42"/>
  <c r="I36" i="46"/>
  <c r="I36" i="42"/>
  <c r="I44" i="46"/>
  <c r="I44" i="42"/>
  <c r="E9" i="23"/>
  <c r="E9" i="25"/>
  <c r="M9" i="23"/>
  <c r="E11" i="23"/>
  <c r="E11" i="25"/>
  <c r="M11" i="23"/>
  <c r="M11" i="25"/>
  <c r="H12" i="23"/>
  <c r="F14" i="23"/>
  <c r="N14" i="23"/>
  <c r="I15" i="23"/>
  <c r="I15" i="25"/>
  <c r="D16" i="23"/>
  <c r="D16" i="25"/>
  <c r="L16" i="23"/>
  <c r="G17" i="23"/>
  <c r="O17" i="23"/>
  <c r="O17" i="25"/>
  <c r="J18" i="23"/>
  <c r="E19" i="23"/>
  <c r="M19" i="23"/>
  <c r="M19" i="25"/>
  <c r="H20" i="23"/>
  <c r="C21" i="23"/>
  <c r="K21" i="23"/>
  <c r="K21" i="25"/>
  <c r="F22" i="23"/>
  <c r="N22" i="23"/>
  <c r="I23" i="23"/>
  <c r="I23" i="25"/>
  <c r="D24" i="23"/>
  <c r="D24" i="25"/>
  <c r="L24" i="23"/>
  <c r="G25" i="23"/>
  <c r="O25" i="23"/>
  <c r="O25" i="25"/>
  <c r="J26" i="23"/>
  <c r="E27" i="23"/>
  <c r="E27" i="25"/>
  <c r="M27" i="23"/>
  <c r="H28" i="23"/>
  <c r="C29" i="23"/>
  <c r="C29" i="25"/>
  <c r="K29" i="23"/>
  <c r="F30" i="23"/>
  <c r="N30" i="23"/>
  <c r="I31" i="25"/>
  <c r="I31" i="23"/>
  <c r="D32" i="23"/>
  <c r="D32" i="25"/>
  <c r="L32" i="23"/>
  <c r="G33" i="23"/>
  <c r="O33" i="23"/>
  <c r="O33" i="25"/>
  <c r="J34" i="23"/>
  <c r="E35" i="25"/>
  <c r="E35" i="23"/>
  <c r="M35" i="23"/>
  <c r="H36" i="23"/>
  <c r="C37" i="25"/>
  <c r="C37" i="23"/>
  <c r="K37" i="23"/>
  <c r="K37" i="25"/>
  <c r="F38" i="25"/>
  <c r="F38" i="23"/>
  <c r="N38" i="23"/>
  <c r="I39" i="25"/>
  <c r="I39" i="23"/>
  <c r="D40" i="23"/>
  <c r="L40" i="23"/>
  <c r="G41" i="23"/>
  <c r="O41" i="25"/>
  <c r="O41" i="23"/>
  <c r="J42" i="23"/>
  <c r="E43" i="23"/>
  <c r="E43" i="25"/>
  <c r="M43" i="25"/>
  <c r="M43" i="23"/>
  <c r="H44" i="23"/>
  <c r="C45" i="25"/>
  <c r="C45" i="23"/>
  <c r="K45" i="23"/>
  <c r="F46" i="23"/>
  <c r="F46" i="25"/>
  <c r="K42" i="25"/>
  <c r="K42" i="36"/>
  <c r="N41" i="25"/>
  <c r="N41" i="36"/>
  <c r="D41" i="25"/>
  <c r="D41" i="36"/>
  <c r="M38" i="25"/>
  <c r="M38" i="36"/>
  <c r="M37" i="36"/>
  <c r="M37" i="25"/>
  <c r="D37" i="36"/>
  <c r="D37" i="25"/>
  <c r="J36" i="25"/>
  <c r="J36" i="36"/>
  <c r="M33" i="36"/>
  <c r="M33" i="25"/>
  <c r="D33" i="25"/>
  <c r="D33" i="36"/>
  <c r="G32" i="25"/>
  <c r="G32" i="36"/>
  <c r="K31" i="36"/>
  <c r="K31" i="25"/>
  <c r="L30" i="25"/>
  <c r="L30" i="36"/>
  <c r="O29" i="25"/>
  <c r="O29" i="36"/>
  <c r="K29" i="25"/>
  <c r="K29" i="36"/>
  <c r="N28" i="25"/>
  <c r="N28" i="36"/>
  <c r="L26" i="25"/>
  <c r="L26" i="36"/>
  <c r="N25" i="25"/>
  <c r="N25" i="36"/>
  <c r="N22" i="36"/>
  <c r="N22" i="25"/>
  <c r="D22" i="25"/>
  <c r="D22" i="36"/>
  <c r="D18" i="25"/>
  <c r="D18" i="36"/>
  <c r="D14" i="25"/>
  <c r="D14" i="36"/>
  <c r="M13" i="25"/>
  <c r="M13" i="36"/>
  <c r="I46" i="36"/>
  <c r="I46" i="25"/>
  <c r="I18" i="25"/>
  <c r="I18" i="36"/>
  <c r="I26" i="25"/>
  <c r="I26" i="36"/>
  <c r="I34" i="25"/>
  <c r="I34" i="36"/>
  <c r="I42" i="25"/>
  <c r="I42" i="36"/>
  <c r="C12" i="42"/>
  <c r="C12" i="36"/>
  <c r="D33" i="46"/>
  <c r="D33" i="42"/>
  <c r="D18" i="46"/>
  <c r="D18" i="42"/>
  <c r="D30" i="46"/>
  <c r="D30" i="42"/>
  <c r="D46" i="46"/>
  <c r="C46" i="46"/>
  <c r="O15" i="42"/>
  <c r="O15" i="36"/>
  <c r="O31" i="42"/>
  <c r="O31" i="36"/>
  <c r="O39" i="42"/>
  <c r="O39" i="36"/>
  <c r="N10" i="42"/>
  <c r="N10" i="36"/>
  <c r="N26" i="42"/>
  <c r="N26" i="36"/>
  <c r="N34" i="42"/>
  <c r="N34" i="36"/>
  <c r="N42" i="42"/>
  <c r="N42" i="36"/>
  <c r="M16" i="42"/>
  <c r="M16" i="36"/>
  <c r="M24" i="42"/>
  <c r="M24" i="36"/>
  <c r="K19" i="42"/>
  <c r="K19" i="36"/>
  <c r="K36" i="42"/>
  <c r="K36" i="36"/>
  <c r="K41" i="42"/>
  <c r="K41" i="36"/>
  <c r="G20" i="42"/>
  <c r="G20" i="36"/>
  <c r="G36" i="42"/>
  <c r="G36" i="36"/>
  <c r="G10" i="42"/>
  <c r="G10" i="36"/>
  <c r="E45" i="52"/>
  <c r="F37" i="52"/>
  <c r="E22" i="52"/>
  <c r="H17" i="21"/>
  <c r="G48" i="51"/>
  <c r="F45" i="52"/>
  <c r="F23" i="52"/>
  <c r="G10" i="21"/>
  <c r="G20" i="21"/>
  <c r="F30" i="21"/>
  <c r="E26" i="21"/>
  <c r="O10" i="48"/>
  <c r="O18" i="48"/>
  <c r="N13" i="48"/>
  <c r="N21" i="48"/>
  <c r="N29" i="48"/>
  <c r="H11" i="48"/>
  <c r="E18" i="48"/>
  <c r="E26" i="48"/>
  <c r="E34" i="48"/>
  <c r="E42" i="48"/>
  <c r="M12" i="46"/>
  <c r="M20" i="46"/>
  <c r="M28" i="46"/>
  <c r="M36" i="46"/>
  <c r="M40" i="46"/>
  <c r="J15" i="46"/>
  <c r="J23" i="46"/>
  <c r="J31" i="46"/>
  <c r="J39" i="46"/>
  <c r="G42" i="21"/>
  <c r="F23" i="21"/>
  <c r="F41" i="21"/>
  <c r="E13" i="21"/>
  <c r="E31" i="21"/>
  <c r="N19" i="48"/>
  <c r="N27" i="48"/>
  <c r="M18" i="48"/>
  <c r="M26" i="48"/>
  <c r="L39" i="48"/>
  <c r="J16" i="48"/>
  <c r="J24" i="48"/>
  <c r="J32" i="48"/>
  <c r="J40" i="48"/>
  <c r="H9" i="48"/>
  <c r="H24" i="48"/>
  <c r="H36" i="48"/>
  <c r="E12" i="48"/>
  <c r="E20" i="48"/>
  <c r="E28" i="48"/>
  <c r="E36" i="48"/>
  <c r="E44" i="48"/>
  <c r="O26" i="46"/>
  <c r="O34" i="46"/>
  <c r="N13" i="46"/>
  <c r="N21" i="46"/>
  <c r="N29" i="46"/>
  <c r="N37" i="46"/>
  <c r="N45" i="46"/>
  <c r="L13" i="46"/>
  <c r="I29" i="48"/>
  <c r="I45" i="48"/>
  <c r="H38" i="48"/>
  <c r="O22" i="46"/>
  <c r="O42" i="46"/>
  <c r="L29" i="46"/>
  <c r="K36" i="46"/>
  <c r="I10" i="46"/>
  <c r="I26" i="46"/>
  <c r="I42" i="46"/>
  <c r="G14" i="46"/>
  <c r="G22" i="46"/>
  <c r="G30" i="46"/>
  <c r="G38" i="46"/>
  <c r="F11" i="46"/>
  <c r="F27" i="46"/>
  <c r="E22" i="46"/>
  <c r="E30" i="46"/>
  <c r="E38" i="46"/>
  <c r="O24" i="42"/>
  <c r="M39" i="42"/>
  <c r="D28" i="25"/>
  <c r="C25" i="25"/>
  <c r="G21" i="25"/>
  <c r="N18" i="25"/>
  <c r="G17" i="25"/>
  <c r="E15" i="25"/>
  <c r="J14" i="25"/>
  <c r="I17" i="48"/>
  <c r="I33" i="48"/>
  <c r="L17" i="46"/>
  <c r="K32" i="46"/>
  <c r="I14" i="46"/>
  <c r="I30" i="46"/>
  <c r="H11" i="46"/>
  <c r="H19" i="46"/>
  <c r="H27" i="46"/>
  <c r="F23" i="46"/>
  <c r="O23" i="36"/>
  <c r="M32" i="36"/>
  <c r="L39" i="36"/>
  <c r="K11" i="42"/>
  <c r="K27" i="42"/>
  <c r="K27" i="36"/>
  <c r="G25" i="25"/>
  <c r="F22" i="25"/>
  <c r="C48" i="35"/>
  <c r="C48" i="42" s="1"/>
  <c r="C27" i="36"/>
  <c r="K35" i="42"/>
  <c r="J14" i="36"/>
  <c r="G20" i="52"/>
  <c r="M40" i="42"/>
  <c r="K39" i="42"/>
  <c r="C9" i="42"/>
  <c r="C46" i="36"/>
  <c r="E28" i="42"/>
  <c r="E40" i="52"/>
  <c r="G26" i="52"/>
  <c r="F33" i="52"/>
  <c r="C33" i="46"/>
  <c r="C33" i="42"/>
  <c r="C17" i="46"/>
  <c r="C17" i="42"/>
  <c r="I16" i="46"/>
  <c r="I16" i="42"/>
  <c r="I24" i="46"/>
  <c r="I24" i="42"/>
  <c r="I32" i="46"/>
  <c r="I32" i="42"/>
  <c r="I40" i="46"/>
  <c r="I40" i="42"/>
  <c r="G13" i="46"/>
  <c r="G13" i="42"/>
  <c r="G17" i="46"/>
  <c r="G17" i="42"/>
  <c r="G21" i="46"/>
  <c r="G21" i="42"/>
  <c r="G29" i="46"/>
  <c r="G29" i="42"/>
  <c r="G33" i="46"/>
  <c r="G33" i="42"/>
  <c r="G37" i="46"/>
  <c r="G37" i="42"/>
  <c r="G45" i="46"/>
  <c r="G45" i="42"/>
  <c r="I9" i="23"/>
  <c r="I11" i="23"/>
  <c r="I11" i="25"/>
  <c r="D12" i="23"/>
  <c r="L12" i="23"/>
  <c r="J14" i="23"/>
  <c r="E15" i="23"/>
  <c r="M15" i="23"/>
  <c r="M15" i="25"/>
  <c r="H16" i="23"/>
  <c r="C17" i="23"/>
  <c r="K17" i="23"/>
  <c r="K17" i="25"/>
  <c r="F18" i="23"/>
  <c r="F18" i="25"/>
  <c r="N18" i="23"/>
  <c r="I19" i="23"/>
  <c r="I19" i="25"/>
  <c r="D20" i="23"/>
  <c r="D20" i="25"/>
  <c r="L20" i="23"/>
  <c r="G21" i="23"/>
  <c r="O21" i="23"/>
  <c r="O21" i="25"/>
  <c r="J22" i="23"/>
  <c r="E23" i="23"/>
  <c r="M23" i="23"/>
  <c r="M23" i="25"/>
  <c r="H24" i="23"/>
  <c r="C25" i="23"/>
  <c r="K25" i="23"/>
  <c r="F26" i="23"/>
  <c r="N26" i="23"/>
  <c r="I27" i="23"/>
  <c r="I27" i="25"/>
  <c r="D28" i="23"/>
  <c r="L28" i="23"/>
  <c r="G29" i="23"/>
  <c r="G29" i="25"/>
  <c r="O29" i="23"/>
  <c r="J30" i="23"/>
  <c r="E31" i="25"/>
  <c r="E31" i="23"/>
  <c r="M31" i="23"/>
  <c r="M31" i="25"/>
  <c r="H32" i="23"/>
  <c r="C33" i="23"/>
  <c r="C33" i="25"/>
  <c r="K33" i="25"/>
  <c r="K33" i="23"/>
  <c r="F34" i="23"/>
  <c r="F34" i="25"/>
  <c r="N34" i="23"/>
  <c r="I35" i="25"/>
  <c r="I35" i="23"/>
  <c r="D36" i="23"/>
  <c r="L36" i="23"/>
  <c r="G37" i="23"/>
  <c r="G37" i="25"/>
  <c r="O37" i="23"/>
  <c r="J38" i="23"/>
  <c r="E39" i="25"/>
  <c r="E39" i="23"/>
  <c r="M39" i="25"/>
  <c r="M39" i="23"/>
  <c r="H40" i="23"/>
  <c r="C41" i="25"/>
  <c r="C41" i="23"/>
  <c r="K41" i="23"/>
  <c r="F42" i="25"/>
  <c r="F42" i="23"/>
  <c r="N42" i="23"/>
  <c r="I43" i="25"/>
  <c r="I43" i="23"/>
  <c r="D44" i="23"/>
  <c r="L44" i="23"/>
  <c r="G45" i="25"/>
  <c r="G45" i="23"/>
  <c r="O45" i="23"/>
  <c r="O42" i="25"/>
  <c r="O42" i="36"/>
  <c r="M40" i="25"/>
  <c r="M40" i="36"/>
  <c r="C40" i="25"/>
  <c r="C40" i="36"/>
  <c r="M36" i="36"/>
  <c r="M36" i="25"/>
  <c r="F30" i="36"/>
  <c r="F30" i="25"/>
  <c r="L29" i="25"/>
  <c r="L29" i="36"/>
  <c r="E29" i="25"/>
  <c r="E29" i="36"/>
  <c r="M27" i="25"/>
  <c r="M27" i="36"/>
  <c r="F26" i="36"/>
  <c r="F26" i="25"/>
  <c r="M21" i="25"/>
  <c r="M21" i="36"/>
  <c r="C20" i="36"/>
  <c r="C20" i="25"/>
  <c r="E19" i="25"/>
  <c r="E19" i="36"/>
  <c r="M17" i="25"/>
  <c r="M17" i="36"/>
  <c r="N14" i="36"/>
  <c r="N14" i="25"/>
  <c r="G12" i="25"/>
  <c r="G12" i="36"/>
  <c r="N46" i="36"/>
  <c r="N46" i="25"/>
  <c r="I14" i="25"/>
  <c r="I14" i="36"/>
  <c r="I22" i="25"/>
  <c r="I22" i="36"/>
  <c r="I30" i="25"/>
  <c r="I30" i="36"/>
  <c r="I38" i="25"/>
  <c r="I38" i="36"/>
  <c r="D25" i="46"/>
  <c r="D25" i="42"/>
  <c r="D41" i="46"/>
  <c r="D41" i="42"/>
  <c r="D28" i="46"/>
  <c r="D28" i="42"/>
  <c r="O11" i="42"/>
  <c r="O11" i="36"/>
  <c r="O19" i="42"/>
  <c r="O19" i="36"/>
  <c r="O27" i="42"/>
  <c r="O27" i="36"/>
  <c r="O35" i="42"/>
  <c r="O35" i="36"/>
  <c r="O43" i="42"/>
  <c r="O43" i="36"/>
  <c r="N30" i="42"/>
  <c r="N30" i="36"/>
  <c r="N38" i="42"/>
  <c r="N38" i="36"/>
  <c r="M20" i="42"/>
  <c r="M20" i="36"/>
  <c r="M28" i="42"/>
  <c r="M28" i="36"/>
  <c r="L11" i="42"/>
  <c r="L11" i="36"/>
  <c r="K15" i="42"/>
  <c r="K15" i="36"/>
  <c r="K23" i="42"/>
  <c r="K23" i="36"/>
  <c r="K32" i="42"/>
  <c r="K32" i="36"/>
  <c r="K40" i="42"/>
  <c r="K40" i="36"/>
  <c r="K45" i="42"/>
  <c r="K45" i="36"/>
  <c r="G28" i="42"/>
  <c r="G28" i="36"/>
  <c r="G44" i="42"/>
  <c r="G44" i="36"/>
  <c r="E41" i="42"/>
  <c r="E41" i="36"/>
  <c r="G11" i="21"/>
  <c r="E11" i="21"/>
  <c r="E17" i="21"/>
  <c r="E35" i="21"/>
  <c r="E43" i="21"/>
  <c r="C41" i="21"/>
  <c r="O14" i="48"/>
  <c r="N9" i="48"/>
  <c r="N17" i="48"/>
  <c r="N25" i="48"/>
  <c r="M20" i="48"/>
  <c r="H15" i="48"/>
  <c r="M16" i="46"/>
  <c r="M24" i="46"/>
  <c r="M32" i="46"/>
  <c r="M44" i="46"/>
  <c r="J11" i="46"/>
  <c r="J19" i="46"/>
  <c r="J27" i="46"/>
  <c r="J35" i="46"/>
  <c r="J43" i="46"/>
  <c r="E14" i="46"/>
  <c r="G30" i="21"/>
  <c r="F19" i="21"/>
  <c r="F27" i="21"/>
  <c r="F37" i="21"/>
  <c r="F45" i="21"/>
  <c r="E22" i="21"/>
  <c r="E45" i="21"/>
  <c r="N23" i="48"/>
  <c r="N31" i="48"/>
  <c r="M30" i="48"/>
  <c r="L35" i="48"/>
  <c r="K18" i="48"/>
  <c r="J12" i="48"/>
  <c r="J20" i="48"/>
  <c r="J28" i="48"/>
  <c r="J36" i="48"/>
  <c r="H32" i="48"/>
  <c r="E11" i="48"/>
  <c r="E19" i="48"/>
  <c r="E27" i="48"/>
  <c r="E35" i="48"/>
  <c r="E43" i="48"/>
  <c r="O30" i="46"/>
  <c r="N9" i="46"/>
  <c r="N17" i="46"/>
  <c r="N25" i="46"/>
  <c r="N33" i="46"/>
  <c r="N41" i="46"/>
  <c r="F13" i="21"/>
  <c r="I37" i="48"/>
  <c r="H22" i="48"/>
  <c r="O10" i="46"/>
  <c r="O18" i="46"/>
  <c r="O38" i="46"/>
  <c r="L21" i="46"/>
  <c r="K28" i="46"/>
  <c r="K44" i="46"/>
  <c r="I18" i="46"/>
  <c r="I34" i="46"/>
  <c r="G10" i="46"/>
  <c r="G18" i="46"/>
  <c r="G26" i="46"/>
  <c r="G34" i="46"/>
  <c r="G42" i="46"/>
  <c r="F19" i="46"/>
  <c r="E18" i="46"/>
  <c r="E26" i="46"/>
  <c r="E34" i="46"/>
  <c r="E42" i="46"/>
  <c r="O44" i="42"/>
  <c r="K43" i="42"/>
  <c r="D36" i="25"/>
  <c r="G33" i="25"/>
  <c r="E23" i="25"/>
  <c r="J22" i="25"/>
  <c r="C21" i="25"/>
  <c r="J18" i="25"/>
  <c r="C17" i="25"/>
  <c r="C37" i="42"/>
  <c r="G35" i="42"/>
  <c r="I9" i="48"/>
  <c r="I25" i="48"/>
  <c r="I41" i="48"/>
  <c r="H34" i="48"/>
  <c r="L25" i="46"/>
  <c r="L41" i="46"/>
  <c r="K24" i="46"/>
  <c r="K40" i="46"/>
  <c r="I22" i="46"/>
  <c r="I38" i="46"/>
  <c r="H15" i="46"/>
  <c r="H23" i="46"/>
  <c r="F15" i="46"/>
  <c r="M12" i="42"/>
  <c r="L19" i="36"/>
  <c r="L43" i="36"/>
  <c r="G41" i="25"/>
  <c r="L36" i="25"/>
  <c r="L32" i="25"/>
  <c r="F14" i="25"/>
  <c r="M11" i="42"/>
  <c r="K25" i="25"/>
  <c r="K31" i="42"/>
  <c r="D28" i="36"/>
  <c r="N15" i="46"/>
  <c r="D12" i="48"/>
  <c r="D12" i="46"/>
  <c r="O12" i="48"/>
  <c r="O12" i="46"/>
  <c r="L46" i="36"/>
  <c r="L46" i="25"/>
  <c r="L12" i="25"/>
  <c r="L12" i="36"/>
  <c r="C42" i="48"/>
  <c r="C38" i="48"/>
  <c r="C34" i="48"/>
  <c r="C30" i="48"/>
  <c r="C26" i="48"/>
  <c r="C22" i="48"/>
  <c r="C18" i="48"/>
  <c r="C14" i="48"/>
  <c r="J48" i="18"/>
  <c r="H12" i="36"/>
  <c r="H16" i="36"/>
  <c r="H20" i="36"/>
  <c r="H24" i="36"/>
  <c r="H28" i="36"/>
  <c r="H32" i="36"/>
  <c r="H36" i="36"/>
  <c r="H40" i="36"/>
  <c r="H44" i="36"/>
  <c r="D10" i="36"/>
  <c r="I10" i="23"/>
  <c r="O13" i="36"/>
  <c r="O13" i="25"/>
  <c r="K13" i="36"/>
  <c r="K13" i="25"/>
  <c r="M12" i="36"/>
  <c r="M12" i="25"/>
  <c r="E10" i="25"/>
  <c r="E10" i="23"/>
  <c r="M10" i="23"/>
  <c r="M10" i="25"/>
  <c r="C13" i="23"/>
  <c r="G13" i="23"/>
  <c r="K13" i="23"/>
  <c r="O13" i="23"/>
  <c r="J10" i="25"/>
  <c r="J10" i="36"/>
  <c r="I10" i="25"/>
  <c r="I10" i="36"/>
  <c r="C44" i="48"/>
  <c r="C40" i="48"/>
  <c r="C36" i="48"/>
  <c r="C32" i="48"/>
  <c r="C28" i="48"/>
  <c r="C24" i="48"/>
  <c r="C20" i="48"/>
  <c r="C16" i="48"/>
  <c r="D48" i="18"/>
  <c r="N48" i="18"/>
  <c r="D48" i="24"/>
  <c r="E12" i="36"/>
  <c r="K48" i="52" l="1"/>
  <c r="N48" i="52"/>
  <c r="G48" i="25"/>
  <c r="L48" i="52"/>
  <c r="M48" i="52"/>
  <c r="C48" i="46"/>
  <c r="D48" i="25"/>
  <c r="D48" i="23"/>
  <c r="G48" i="36"/>
  <c r="I48" i="52"/>
  <c r="J48" i="57"/>
  <c r="G48" i="52"/>
  <c r="C48" i="57"/>
  <c r="J48" i="52"/>
  <c r="F48" i="36"/>
  <c r="G48" i="23"/>
  <c r="E48" i="23"/>
  <c r="D48" i="42"/>
  <c r="D48" i="67"/>
  <c r="D48" i="75"/>
  <c r="D48" i="48"/>
  <c r="E48" i="57"/>
  <c r="F48" i="25"/>
  <c r="C48" i="23"/>
  <c r="F48" i="23"/>
  <c r="C48" i="48"/>
  <c r="C48" i="25"/>
  <c r="E48" i="36"/>
  <c r="F48" i="21"/>
  <c r="D48" i="46"/>
  <c r="E48" i="21"/>
  <c r="C48" i="36"/>
  <c r="D48" i="36"/>
</calcChain>
</file>

<file path=xl/sharedStrings.xml><?xml version="1.0" encoding="utf-8"?>
<sst xmlns="http://schemas.openxmlformats.org/spreadsheetml/2006/main" count="4509" uniqueCount="131">
  <si>
    <t>HELSINKI</t>
  </si>
  <si>
    <t>USA</t>
  </si>
  <si>
    <t>Australia</t>
  </si>
  <si>
    <t>Latvia</t>
  </si>
  <si>
    <t>Israel</t>
  </si>
  <si>
    <t>Taiwan</t>
  </si>
  <si>
    <t>Brasilia</t>
  </si>
  <si>
    <t>Yhteensä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</si>
  <si>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</si>
  <si>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</si>
  <si>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</si>
  <si>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</si>
  <si>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</si>
  <si>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</si>
  <si>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</si>
  <si>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</si>
  <si>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</si>
  <si>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</si>
  <si>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</si>
  <si>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</si>
  <si>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Yhteensä - Total</t>
  </si>
  <si>
    <t>Ulkomaat - Foreign countries</t>
  </si>
  <si>
    <t>Suomi - Finland</t>
  </si>
  <si>
    <t>Iso-Britannia - Great Britain</t>
  </si>
  <si>
    <t>Venäjä - Russia</t>
  </si>
  <si>
    <t>Ruotsi - Sweden</t>
  </si>
  <si>
    <t>Saksa - Germany</t>
  </si>
  <si>
    <t>Japani - Japan</t>
  </si>
  <si>
    <t>Italia - Italy</t>
  </si>
  <si>
    <t>Ranska - France</t>
  </si>
  <si>
    <t>Alankomaat - Netherlands</t>
  </si>
  <si>
    <t>Norja - Norway</t>
  </si>
  <si>
    <t>Tanska - Denmark</t>
  </si>
  <si>
    <t>Espanja - Spain</t>
  </si>
  <si>
    <t>Viro - Estonia</t>
  </si>
  <si>
    <t>Sveitsi - Switzerland</t>
  </si>
  <si>
    <t>Belgia - Belgium</t>
  </si>
  <si>
    <t>Kiina - China</t>
  </si>
  <si>
    <t>Kreikka - Greece</t>
  </si>
  <si>
    <t>Kanada - Canada</t>
  </si>
  <si>
    <t>Itävalta - Austria</t>
  </si>
  <si>
    <t>Puola - Poland</t>
  </si>
  <si>
    <t>Unkari - Hungary</t>
  </si>
  <si>
    <t>Portugali - Portugal</t>
  </si>
  <si>
    <t>Irlanti - Ireland</t>
  </si>
  <si>
    <t>Etelä-Korea - South Korea</t>
  </si>
  <si>
    <t>Tšekki - Czech</t>
  </si>
  <si>
    <t>Liettua - Lithuania</t>
  </si>
  <si>
    <t>Turkki - Tureky</t>
  </si>
  <si>
    <t>Intia - India</t>
  </si>
  <si>
    <t>Islanti - Iceland</t>
  </si>
  <si>
    <t>Uusi-Seelanti - New Zeeland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</si>
  <si>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</si>
  <si>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</si>
  <si>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</si>
  <si>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</si>
  <si>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</si>
  <si>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</si>
  <si>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</si>
  <si>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</si>
  <si>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</si>
  <si>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</si>
  <si>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</si>
  <si>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</si>
  <si>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</si>
  <si>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Turkki - Turkey</t>
  </si>
  <si>
    <t>TILASTOKESKUS</t>
  </si>
  <si>
    <t>Romania</t>
  </si>
  <si>
    <t>Indonesia</t>
  </si>
  <si>
    <t>Bulgaria</t>
  </si>
  <si>
    <t>Slovenia</t>
  </si>
  <si>
    <t>Valko-Venäjä - Belarus</t>
  </si>
  <si>
    <t>Filippiinit - Philippines</t>
  </si>
  <si>
    <t>Chile</t>
  </si>
  <si>
    <t>Ukraina</t>
  </si>
  <si>
    <t>Luxemburg</t>
  </si>
  <si>
    <t>Slovakia</t>
  </si>
  <si>
    <t>Kroatia - Croatia</t>
  </si>
  <si>
    <t>Jugoslavia - Yuogoslavia</t>
  </si>
  <si>
    <t>Albania</t>
  </si>
  <si>
    <t>Mexiko</t>
  </si>
  <si>
    <t>Malesia</t>
  </si>
  <si>
    <t>Oseania - Oceania</t>
  </si>
  <si>
    <t>VIIPYMÄ ASUINMAITTAIN  - LENGHT OF STAY BY COUNTRY OF RESIDENCE</t>
  </si>
  <si>
    <t>2002</t>
  </si>
  <si>
    <t>Muutos 2002&gt;2001, abs.</t>
  </si>
  <si>
    <t>Change 2002&gt;2001, abs.</t>
  </si>
  <si>
    <t>2003</t>
  </si>
  <si>
    <t>Muutos 2003&gt;2003, abs.</t>
  </si>
  <si>
    <t>Change 2003&gt;2003, abs.</t>
  </si>
  <si>
    <t>YÖPYMISET ASUINMAITTAIN  - OVERNIGHTS BY COUNTRY OF RESIDENCE</t>
  </si>
  <si>
    <t>Muut maat - Other countires</t>
  </si>
  <si>
    <t>SAAPUMISET ASUINMAITTAIN  - ARRIVALS BY COUNTRY OF RESIDENCE</t>
  </si>
  <si>
    <t>2004</t>
  </si>
  <si>
    <t>Muutos 2003&gt;2004, abs.</t>
  </si>
  <si>
    <t>Change 2003&gt;2004, abs.</t>
  </si>
  <si>
    <t>2005</t>
  </si>
  <si>
    <t>Muutos 2004&gt;2005, abs.</t>
  </si>
  <si>
    <t>Change 2004&gt;2005, abs.</t>
  </si>
  <si>
    <t>2006</t>
  </si>
  <si>
    <t>Muutos 2005&gt;2006, abs.</t>
  </si>
  <si>
    <t>Change 2005&gt;2006, abs.</t>
  </si>
  <si>
    <t>2007</t>
  </si>
  <si>
    <t>Muutos 2006&gt;2007, abs.</t>
  </si>
  <si>
    <t>Change 2006&gt;2007, abs.</t>
  </si>
  <si>
    <t>2008</t>
  </si>
  <si>
    <t>Muutos 2007&gt;2008, abs.</t>
  </si>
  <si>
    <t>Change 2007&gt;2008, abs.</t>
  </si>
  <si>
    <t>2009</t>
  </si>
  <si>
    <t>Muutos 2008&gt;2009, abs.</t>
  </si>
  <si>
    <t>Change 2008&gt;2009, abs.</t>
  </si>
  <si>
    <t>Ukraina - Ukraine</t>
  </si>
  <si>
    <t>2010</t>
  </si>
  <si>
    <t>Muutos 2009&gt;2010, abs.</t>
  </si>
  <si>
    <t>Change 2009&gt;2010, abs.</t>
  </si>
  <si>
    <t>2011</t>
  </si>
  <si>
    <t>Muutos 2010&gt;2011, abs.</t>
  </si>
  <si>
    <t>Change 2010&gt;2011, abs.</t>
  </si>
  <si>
    <t>2012</t>
  </si>
  <si>
    <t>Muutos 2011&gt;2012, abs.</t>
  </si>
  <si>
    <t>Change 2011&gt;2012, abs.</t>
  </si>
  <si>
    <t>Muut maat - Other countries</t>
  </si>
  <si>
    <t>2013</t>
  </si>
  <si>
    <t>Muutos 2012&gt;2013, abs.</t>
  </si>
  <si>
    <t>Change 2012&gt;2013, abs.</t>
  </si>
  <si>
    <t>2014</t>
  </si>
  <si>
    <t>Change 2013&gt;2014, abs.</t>
  </si>
  <si>
    <t>Muutos 2013&gt;2014, abs.</t>
  </si>
  <si>
    <t>2015</t>
  </si>
  <si>
    <t>Muutos 2014&gt;2015, abs.</t>
  </si>
  <si>
    <t>Change 2014&gt;2015, abs.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</si>
</sst>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3" fontId="0" fillId="0" borderId="0" xfId="0" applyNumberFormat="1"/>
    <xf numFmtId="0" fontId="1" fillId="0" borderId="0" xfId="0" applyFont="1" applyAlignment="1"/>
    <xf numFmtId="3" fontId="2" fillId="0" borderId="0" xfId="0" applyNumberFormat="1" applyFont="1"/>
    <xf numFmtId="0" fontId="3" fillId="0" borderId="0" xfId="0" applyFont="1" applyAlignment="1"/>
    <xf numFmtId="49" fontId="4" fillId="2" borderId="1" xfId="0" applyNumberFormat="1" applyFont="1" applyFill="1" applyBorder="1" applyAlignment="1"/>
    <xf numFmtId="3" fontId="4" fillId="0" borderId="0" xfId="0" applyNumberFormat="1" applyFont="1"/>
    <xf numFmtId="3" fontId="0" fillId="0" borderId="0" xfId="0" applyNumberFormat="1" applyAlignment="1">
      <alignment horizontal="right"/>
    </xf>
    <xf numFmtId="17" fontId="5" fillId="0" borderId="0" xfId="0" quotePrefix="1" applyNumberFormat="1" applyFont="1" applyAlignment="1"/>
    <xf numFmtId="0" fontId="5" fillId="0" borderId="0" xfId="0" applyFont="1" applyAlignment="1"/>
    <xf numFmtId="0" fontId="0" fillId="0" borderId="0" xfId="0" applyAlignment="1">
      <alignment wrapText="1"/>
    </xf>
    <xf numFmtId="0" fontId="4" fillId="0" borderId="0" xfId="0" applyFont="1"/>
    <xf numFmtId="3" fontId="5" fillId="3" borderId="0" xfId="0" applyNumberFormat="1" applyFont="1" applyFill="1" applyAlignment="1">
      <alignment wrapText="1"/>
    </xf>
    <xf numFmtId="0" fontId="0" fillId="3" borderId="0" xfId="0" applyFill="1"/>
    <xf numFmtId="0" fontId="5" fillId="3" borderId="0" xfId="0" applyFont="1" applyFill="1" applyAlignment="1"/>
    <xf numFmtId="0" fontId="0" fillId="3" borderId="0" xfId="0" applyFill="1" applyAlignment="1"/>
    <xf numFmtId="0" fontId="6" fillId="0" borderId="0" xfId="0" applyFont="1"/>
    <xf numFmtId="0" fontId="0" fillId="0" borderId="0" xfId="0" applyFill="1" applyAlignment="1"/>
    <xf numFmtId="0" fontId="0" fillId="0" borderId="0" xfId="0" applyFill="1"/>
    <xf numFmtId="0" fontId="7" fillId="0" borderId="0" xfId="0" applyFont="1" applyAlignment="1"/>
    <xf numFmtId="4" fontId="4" fillId="3" borderId="0" xfId="0" applyNumberFormat="1" applyFont="1" applyFill="1"/>
    <xf numFmtId="4" fontId="4" fillId="0" borderId="0" xfId="0" applyNumberFormat="1" applyFont="1" applyFill="1"/>
    <xf numFmtId="0" fontId="6" fillId="0" borderId="0" xfId="0" applyFont="1" applyAlignment="1"/>
    <xf numFmtId="4" fontId="6" fillId="0" borderId="0" xfId="0" applyNumberFormat="1" applyFont="1" applyFill="1"/>
    <xf numFmtId="4" fontId="6" fillId="3" borderId="0" xfId="0" applyNumberFormat="1" applyFont="1" applyFill="1"/>
    <xf numFmtId="2" fontId="0" fillId="0" borderId="0" xfId="0" applyNumberFormat="1"/>
    <xf numFmtId="2" fontId="2" fillId="0" borderId="0" xfId="0" applyNumberFormat="1" applyFont="1"/>
    <xf numFmtId="2" fontId="4" fillId="2" borderId="1" xfId="0" applyNumberFormat="1" applyFont="1" applyFill="1" applyBorder="1" applyAlignment="1"/>
    <xf numFmtId="2" fontId="4" fillId="0" borderId="0" xfId="0" applyNumberFormat="1" applyFont="1"/>
    <xf numFmtId="2" fontId="0" fillId="0" borderId="0" xfId="0" applyNumberFormat="1" applyAlignment="1">
      <alignment horizontal="right"/>
    </xf>
    <xf numFmtId="2" fontId="5" fillId="2" borderId="1" xfId="0" applyNumberFormat="1" applyFont="1" applyFill="1" applyBorder="1" applyAlignment="1"/>
    <xf numFmtId="2" fontId="4" fillId="3" borderId="0" xfId="0" applyNumberFormat="1" applyFont="1" applyFill="1"/>
    <xf numFmtId="2" fontId="0" fillId="3" borderId="0" xfId="0" applyNumberFormat="1" applyFill="1" applyAlignment="1">
      <alignment horizontal="right"/>
    </xf>
    <xf numFmtId="2" fontId="0" fillId="3" borderId="0" xfId="0" applyNumberFormat="1" applyFill="1"/>
    <xf numFmtId="2" fontId="6" fillId="0" borderId="0" xfId="0" applyNumberFormat="1" applyFont="1"/>
    <xf numFmtId="2" fontId="6" fillId="3" borderId="0" xfId="0" applyNumberFormat="1" applyFont="1" applyFill="1"/>
    <xf numFmtId="2" fontId="0" fillId="0" borderId="0" xfId="0" applyNumberFormat="1" applyFill="1" applyAlignment="1"/>
    <xf numFmtId="2" fontId="7" fillId="0" borderId="0" xfId="0" applyNumberFormat="1" applyFont="1" applyFill="1"/>
    <xf numFmtId="2" fontId="3" fillId="0" borderId="0" xfId="0" applyNumberFormat="1" applyFont="1" applyFill="1" applyAlignment="1"/>
    <xf numFmtId="2" fontId="5" fillId="0" borderId="0" xfId="0" quotePrefix="1" applyNumberFormat="1" applyFont="1" applyFill="1" applyAlignment="1"/>
    <xf numFmtId="2" fontId="0" fillId="0" borderId="0" xfId="0" applyNumberFormat="1" applyFill="1" applyAlignment="1">
      <alignment wrapText="1"/>
    </xf>
    <xf numFmtId="2" fontId="0" fillId="0" borderId="0" xfId="0" applyNumberFormat="1" applyFill="1"/>
    <xf numFmtId="3" fontId="4" fillId="3" borderId="0" xfId="0" applyNumberFormat="1" applyFont="1" applyFill="1"/>
    <xf numFmtId="3" fontId="6" fillId="0" borderId="0" xfId="0" applyNumberFormat="1" applyFont="1"/>
    <xf numFmtId="3" fontId="6" fillId="3" borderId="0" xfId="0" applyNumberFormat="1" applyFont="1" applyFill="1"/>
    <xf numFmtId="0" fontId="0" fillId="3" borderId="0" xfId="0" applyFill="1" applyAlignment="1">
      <alignment wrapText="1"/>
    </xf>
    <xf numFmtId="0" fontId="5" fillId="0" borderId="0" xfId="0" applyFont="1" applyFill="1" applyAlignment="1"/>
    <xf numFmtId="3" fontId="0" fillId="0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2" fontId="4" fillId="0" borderId="0" xfId="0" applyNumberFormat="1" applyFont="1" applyFill="1"/>
    <xf numFmtId="2" fontId="6" fillId="0" borderId="0" xfId="0" applyNumberFormat="1" applyFont="1" applyFill="1"/>
    <xf numFmtId="2" fontId="0" fillId="0" borderId="0" xfId="0" applyNumberFormat="1" applyFill="1" applyAlignment="1">
      <alignment horizontal="right"/>
    </xf>
    <xf numFmtId="0" fontId="6" fillId="0" borderId="0" xfId="0" applyFont="1" applyFill="1" applyAlignment="1"/>
    <xf numFmtId="0" fontId="5" fillId="4" borderId="0" xfId="0" applyFont="1" applyFill="1" applyAlignment="1"/>
    <xf numFmtId="2" fontId="4" fillId="4" borderId="0" xfId="0" applyNumberFormat="1" applyFont="1" applyFill="1"/>
    <xf numFmtId="2" fontId="0" fillId="4" borderId="0" xfId="0" applyNumberFormat="1" applyFill="1" applyAlignment="1">
      <alignment horizontal="right"/>
    </xf>
    <xf numFmtId="2" fontId="0" fillId="4" borderId="0" xfId="0" applyNumberFormat="1" applyFill="1"/>
    <xf numFmtId="3" fontId="5" fillId="4" borderId="0" xfId="0" applyNumberFormat="1" applyFont="1" applyFill="1" applyAlignment="1">
      <alignment wrapText="1"/>
    </xf>
    <xf numFmtId="0" fontId="0" fillId="4" borderId="0" xfId="0" applyFill="1" applyAlignment="1"/>
    <xf numFmtId="2" fontId="6" fillId="4" borderId="0" xfId="0" applyNumberFormat="1" applyFont="1" applyFill="1"/>
    <xf numFmtId="4" fontId="6" fillId="4" borderId="0" xfId="0" applyNumberFormat="1" applyFont="1" applyFill="1"/>
    <xf numFmtId="0" fontId="0" fillId="4" borderId="0" xfId="0" applyFill="1"/>
    <xf numFmtId="0" fontId="0" fillId="4" borderId="0" xfId="0" applyFill="1" applyAlignment="1">
      <alignment wrapText="1"/>
    </xf>
    <xf numFmtId="3" fontId="0" fillId="4" borderId="0" xfId="0" applyNumberFormat="1" applyFill="1" applyAlignment="1">
      <alignment horizontal="right"/>
    </xf>
    <xf numFmtId="0" fontId="6" fillId="3" borderId="0" xfId="0" applyFont="1" applyFill="1" applyAlignment="1"/>
    <xf numFmtId="164" fontId="4" fillId="4" borderId="0" xfId="0" applyNumberFormat="1" applyFont="1" applyFill="1"/>
    <xf numFmtId="164" fontId="4" fillId="0" borderId="0" xfId="0" applyNumberFormat="1" applyFont="1" applyFill="1"/>
  </cellXfs>
  <cellStyles count="1">
    <cellStyle name="Normaali" xfId="0" builtinId="0"/>
  </cellStyles>
  <dxfs count="427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5.xml"/><Relationship Id="rId76" Type="http://schemas.openxmlformats.org/officeDocument/2006/relationships/externalLink" Target="externalLinks/externalLink13.xml"/><Relationship Id="rId84" Type="http://schemas.openxmlformats.org/officeDocument/2006/relationships/externalLink" Target="externalLinks/externalLink21.xml"/><Relationship Id="rId89" Type="http://schemas.openxmlformats.org/officeDocument/2006/relationships/externalLink" Target="externalLinks/externalLink2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8.xml"/><Relationship Id="rId92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3.xml"/><Relationship Id="rId74" Type="http://schemas.openxmlformats.org/officeDocument/2006/relationships/externalLink" Target="externalLinks/externalLink11.xml"/><Relationship Id="rId79" Type="http://schemas.openxmlformats.org/officeDocument/2006/relationships/externalLink" Target="externalLinks/externalLink16.xml"/><Relationship Id="rId87" Type="http://schemas.openxmlformats.org/officeDocument/2006/relationships/externalLink" Target="externalLinks/externalLink2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9.xml"/><Relationship Id="rId90" Type="http://schemas.openxmlformats.org/officeDocument/2006/relationships/externalLink" Target="externalLinks/externalLink27.xml"/><Relationship Id="rId95" Type="http://schemas.openxmlformats.org/officeDocument/2006/relationships/externalLink" Target="externalLinks/externalLink3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69" Type="http://schemas.openxmlformats.org/officeDocument/2006/relationships/externalLink" Target="externalLinks/externalLink6.xml"/><Relationship Id="rId77" Type="http://schemas.openxmlformats.org/officeDocument/2006/relationships/externalLink" Target="externalLinks/externalLink14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9.xml"/><Relationship Id="rId80" Type="http://schemas.openxmlformats.org/officeDocument/2006/relationships/externalLink" Target="externalLinks/externalLink17.xml"/><Relationship Id="rId85" Type="http://schemas.openxmlformats.org/officeDocument/2006/relationships/externalLink" Target="externalLinks/externalLink22.xml"/><Relationship Id="rId93" Type="http://schemas.openxmlformats.org/officeDocument/2006/relationships/externalLink" Target="externalLinks/externalLink30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7.xml"/><Relationship Id="rId75" Type="http://schemas.openxmlformats.org/officeDocument/2006/relationships/externalLink" Target="externalLinks/externalLink12.xml"/><Relationship Id="rId83" Type="http://schemas.openxmlformats.org/officeDocument/2006/relationships/externalLink" Target="externalLinks/externalLink20.xml"/><Relationship Id="rId88" Type="http://schemas.openxmlformats.org/officeDocument/2006/relationships/externalLink" Target="externalLinks/externalLink25.xml"/><Relationship Id="rId91" Type="http://schemas.openxmlformats.org/officeDocument/2006/relationships/externalLink" Target="externalLinks/externalLink28.xml"/><Relationship Id="rId96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2.xml"/><Relationship Id="rId73" Type="http://schemas.openxmlformats.org/officeDocument/2006/relationships/externalLink" Target="externalLinks/externalLink10.xml"/><Relationship Id="rId78" Type="http://schemas.openxmlformats.org/officeDocument/2006/relationships/externalLink" Target="externalLinks/externalLink15.xml"/><Relationship Id="rId81" Type="http://schemas.openxmlformats.org/officeDocument/2006/relationships/externalLink" Target="externalLinks/externalLink18.xml"/><Relationship Id="rId86" Type="http://schemas.openxmlformats.org/officeDocument/2006/relationships/externalLink" Target="externalLinks/externalLink23.xml"/><Relationship Id="rId94" Type="http://schemas.openxmlformats.org/officeDocument/2006/relationships/externalLink" Target="externalLinks/externalLink31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1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0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11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115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4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3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08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9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0814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2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3u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3u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6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5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4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8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7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1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8u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1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2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tammi"/>
      <sheetName val="0110tammi"/>
      <sheetName val="Tammi.Helmi"/>
      <sheetName val="huhit"/>
      <sheetName val=""/>
    </sheetNames>
    <sheetDataSet>
      <sheetData sheetId="0">
        <row r="15">
          <cell r="C15">
            <v>2908441</v>
          </cell>
          <cell r="D15">
            <v>1286892</v>
          </cell>
          <cell r="E15">
            <v>1621549</v>
          </cell>
          <cell r="F15">
            <v>110482</v>
          </cell>
          <cell r="G15">
            <v>36741</v>
          </cell>
          <cell r="H15">
            <v>36546</v>
          </cell>
          <cell r="I15">
            <v>4329</v>
          </cell>
          <cell r="J15">
            <v>169478</v>
          </cell>
          <cell r="K15">
            <v>18434</v>
          </cell>
          <cell r="L15">
            <v>37163</v>
          </cell>
          <cell r="M15">
            <v>48714</v>
          </cell>
          <cell r="N15">
            <v>19495</v>
          </cell>
          <cell r="P15">
            <v>143487</v>
          </cell>
          <cell r="Q15">
            <v>8723</v>
          </cell>
          <cell r="R15">
            <v>55753</v>
          </cell>
          <cell r="S15">
            <v>63211</v>
          </cell>
          <cell r="T15">
            <v>49192</v>
          </cell>
          <cell r="U15">
            <v>11537</v>
          </cell>
          <cell r="V15">
            <v>19483</v>
          </cell>
          <cell r="W15">
            <v>9082</v>
          </cell>
          <cell r="Y15">
            <v>8456</v>
          </cell>
          <cell r="AF15">
            <v>12440</v>
          </cell>
          <cell r="AG15">
            <v>9553</v>
          </cell>
          <cell r="AH15">
            <v>34840</v>
          </cell>
          <cell r="AI15">
            <v>7865</v>
          </cell>
          <cell r="AJ15">
            <v>7085</v>
          </cell>
          <cell r="AK15">
            <v>239251</v>
          </cell>
          <cell r="AL15">
            <v>3221</v>
          </cell>
          <cell r="AN15">
            <v>5742</v>
          </cell>
          <cell r="AP15">
            <v>98834</v>
          </cell>
          <cell r="AQ15">
            <v>16499</v>
          </cell>
          <cell r="AS15">
            <v>7901</v>
          </cell>
          <cell r="AV15">
            <v>73092</v>
          </cell>
          <cell r="AW15">
            <v>28054</v>
          </cell>
          <cell r="BA15">
            <v>11587</v>
          </cell>
          <cell r="BC15">
            <v>3480</v>
          </cell>
          <cell r="BG15">
            <v>22025</v>
          </cell>
          <cell r="BH15">
            <v>1569</v>
          </cell>
          <cell r="BK15">
            <v>36097</v>
          </cell>
        </row>
      </sheetData>
      <sheetData sheetId="1">
        <row r="15">
          <cell r="C15">
            <v>219743</v>
          </cell>
          <cell r="D15">
            <v>91249</v>
          </cell>
          <cell r="E15">
            <v>128494</v>
          </cell>
          <cell r="F15">
            <v>8031</v>
          </cell>
          <cell r="G15">
            <v>1944</v>
          </cell>
          <cell r="H15">
            <v>2304</v>
          </cell>
          <cell r="I15">
            <v>215</v>
          </cell>
          <cell r="J15">
            <v>9808</v>
          </cell>
          <cell r="K15">
            <v>920</v>
          </cell>
          <cell r="L15">
            <v>2350</v>
          </cell>
          <cell r="M15">
            <v>2554</v>
          </cell>
          <cell r="N15">
            <v>1066</v>
          </cell>
          <cell r="P15">
            <v>9388</v>
          </cell>
          <cell r="Q15">
            <v>400</v>
          </cell>
          <cell r="R15">
            <v>3836</v>
          </cell>
          <cell r="S15">
            <v>3763</v>
          </cell>
          <cell r="T15">
            <v>1814</v>
          </cell>
          <cell r="U15">
            <v>279</v>
          </cell>
          <cell r="V15">
            <v>1548</v>
          </cell>
          <cell r="W15">
            <v>484</v>
          </cell>
          <cell r="Y15">
            <v>550</v>
          </cell>
          <cell r="AF15">
            <v>1227</v>
          </cell>
          <cell r="AG15">
            <v>537</v>
          </cell>
          <cell r="AH15">
            <v>3349</v>
          </cell>
          <cell r="AI15">
            <v>653</v>
          </cell>
          <cell r="AJ15">
            <v>929</v>
          </cell>
          <cell r="AK15">
            <v>44087</v>
          </cell>
          <cell r="AL15">
            <v>442</v>
          </cell>
          <cell r="AN15">
            <v>404</v>
          </cell>
          <cell r="AP15">
            <v>5546</v>
          </cell>
          <cell r="AQ15">
            <v>1297</v>
          </cell>
          <cell r="AS15">
            <v>229</v>
          </cell>
          <cell r="AV15">
            <v>3111</v>
          </cell>
          <cell r="AW15">
            <v>1768</v>
          </cell>
          <cell r="BA15">
            <v>419</v>
          </cell>
          <cell r="BC15">
            <v>110</v>
          </cell>
          <cell r="BG15">
            <v>1439</v>
          </cell>
          <cell r="BH15">
            <v>68</v>
          </cell>
          <cell r="BK15">
            <v>2002</v>
          </cell>
        </row>
      </sheetData>
      <sheetData sheetId="2">
        <row r="15">
          <cell r="C15">
            <v>159479</v>
          </cell>
          <cell r="D15">
            <v>76485</v>
          </cell>
          <cell r="E15">
            <v>82994</v>
          </cell>
          <cell r="F15">
            <v>6992</v>
          </cell>
          <cell r="G15">
            <v>1985</v>
          </cell>
          <cell r="H15">
            <v>1974</v>
          </cell>
          <cell r="I15">
            <v>113</v>
          </cell>
          <cell r="J15">
            <v>9388</v>
          </cell>
          <cell r="K15">
            <v>785</v>
          </cell>
          <cell r="L15">
            <v>1434</v>
          </cell>
          <cell r="M15">
            <v>2509</v>
          </cell>
          <cell r="N15">
            <v>1440</v>
          </cell>
          <cell r="P15">
            <v>8072</v>
          </cell>
          <cell r="Q15">
            <v>430</v>
          </cell>
          <cell r="R15">
            <v>2963</v>
          </cell>
          <cell r="S15">
            <v>2512</v>
          </cell>
          <cell r="T15">
            <v>1652</v>
          </cell>
          <cell r="U15">
            <v>291</v>
          </cell>
          <cell r="V15">
            <v>1342</v>
          </cell>
          <cell r="W15">
            <v>374</v>
          </cell>
          <cell r="Y15">
            <v>503</v>
          </cell>
          <cell r="AF15">
            <v>283</v>
          </cell>
          <cell r="AG15">
            <v>609</v>
          </cell>
          <cell r="AH15">
            <v>1957</v>
          </cell>
          <cell r="AI15">
            <v>383</v>
          </cell>
          <cell r="AJ15">
            <v>400</v>
          </cell>
          <cell r="AK15">
            <v>12516</v>
          </cell>
          <cell r="AL15">
            <v>153</v>
          </cell>
          <cell r="AN15">
            <v>229</v>
          </cell>
          <cell r="AP15">
            <v>4230</v>
          </cell>
          <cell r="AQ15">
            <v>452</v>
          </cell>
          <cell r="AS15">
            <v>284</v>
          </cell>
          <cell r="AV15">
            <v>3430</v>
          </cell>
          <cell r="AW15">
            <v>1642</v>
          </cell>
          <cell r="BA15">
            <v>298</v>
          </cell>
          <cell r="BC15">
            <v>163</v>
          </cell>
          <cell r="BG15">
            <v>720</v>
          </cell>
          <cell r="BH15">
            <v>124</v>
          </cell>
          <cell r="BK15">
            <v>1241</v>
          </cell>
        </row>
      </sheetData>
      <sheetData sheetId="3">
        <row r="15">
          <cell r="C15">
            <v>188992</v>
          </cell>
          <cell r="D15">
            <v>91680</v>
          </cell>
          <cell r="E15">
            <v>97312</v>
          </cell>
          <cell r="F15">
            <v>8278</v>
          </cell>
          <cell r="G15">
            <v>2294</v>
          </cell>
          <cell r="H15">
            <v>2436</v>
          </cell>
          <cell r="I15">
            <v>192</v>
          </cell>
          <cell r="J15">
            <v>10818</v>
          </cell>
          <cell r="K15">
            <v>932</v>
          </cell>
          <cell r="L15">
            <v>1412</v>
          </cell>
          <cell r="M15">
            <v>3108</v>
          </cell>
          <cell r="N15">
            <v>1159</v>
          </cell>
          <cell r="P15">
            <v>9141</v>
          </cell>
          <cell r="Q15">
            <v>421</v>
          </cell>
          <cell r="R15">
            <v>2925</v>
          </cell>
          <cell r="S15">
            <v>3469</v>
          </cell>
          <cell r="T15">
            <v>2254</v>
          </cell>
          <cell r="U15">
            <v>444</v>
          </cell>
          <cell r="V15">
            <v>1493</v>
          </cell>
          <cell r="W15">
            <v>498</v>
          </cell>
          <cell r="Y15">
            <v>637</v>
          </cell>
          <cell r="AF15">
            <v>592</v>
          </cell>
          <cell r="AG15">
            <v>461</v>
          </cell>
          <cell r="AH15">
            <v>2210</v>
          </cell>
          <cell r="AI15">
            <v>522</v>
          </cell>
          <cell r="AJ15">
            <v>461</v>
          </cell>
          <cell r="AK15">
            <v>14469</v>
          </cell>
          <cell r="AL15">
            <v>234</v>
          </cell>
          <cell r="AN15">
            <v>268</v>
          </cell>
          <cell r="AP15">
            <v>4972</v>
          </cell>
          <cell r="AQ15">
            <v>1004</v>
          </cell>
          <cell r="AS15">
            <v>339</v>
          </cell>
          <cell r="AV15">
            <v>4416</v>
          </cell>
          <cell r="AW15">
            <v>2065</v>
          </cell>
          <cell r="BA15">
            <v>534</v>
          </cell>
          <cell r="BC15">
            <v>232</v>
          </cell>
          <cell r="BG15">
            <v>696</v>
          </cell>
          <cell r="BH15">
            <v>43</v>
          </cell>
          <cell r="BK15">
            <v>2289</v>
          </cell>
        </row>
      </sheetData>
      <sheetData sheetId="4">
        <row r="15">
          <cell r="C15">
            <v>191017</v>
          </cell>
          <cell r="D15">
            <v>89903</v>
          </cell>
          <cell r="E15">
            <v>101114</v>
          </cell>
          <cell r="F15">
            <v>7649</v>
          </cell>
          <cell r="G15">
            <v>2326</v>
          </cell>
          <cell r="H15">
            <v>2522</v>
          </cell>
          <cell r="I15">
            <v>226</v>
          </cell>
          <cell r="J15">
            <v>10437</v>
          </cell>
          <cell r="K15">
            <v>1022</v>
          </cell>
          <cell r="L15">
            <v>1847</v>
          </cell>
          <cell r="M15">
            <v>3483</v>
          </cell>
          <cell r="N15">
            <v>1607</v>
          </cell>
          <cell r="P15">
            <v>10318</v>
          </cell>
          <cell r="Q15">
            <v>570</v>
          </cell>
          <cell r="R15">
            <v>4203</v>
          </cell>
          <cell r="S15">
            <v>3496</v>
          </cell>
          <cell r="T15">
            <v>3733</v>
          </cell>
          <cell r="U15">
            <v>536</v>
          </cell>
          <cell r="V15">
            <v>1223</v>
          </cell>
          <cell r="W15">
            <v>468</v>
          </cell>
          <cell r="Y15">
            <v>613</v>
          </cell>
          <cell r="AF15">
            <v>626</v>
          </cell>
          <cell r="AG15">
            <v>728</v>
          </cell>
          <cell r="AH15">
            <v>2305</v>
          </cell>
          <cell r="AI15">
            <v>575</v>
          </cell>
          <cell r="AJ15">
            <v>493</v>
          </cell>
          <cell r="AK15">
            <v>13536</v>
          </cell>
          <cell r="AL15">
            <v>205</v>
          </cell>
          <cell r="AN15">
            <v>282</v>
          </cell>
          <cell r="AP15">
            <v>6321</v>
          </cell>
          <cell r="AQ15">
            <v>851</v>
          </cell>
          <cell r="AS15">
            <v>348</v>
          </cell>
          <cell r="AV15">
            <v>3028</v>
          </cell>
          <cell r="AW15">
            <v>2511</v>
          </cell>
          <cell r="BA15">
            <v>624</v>
          </cell>
          <cell r="BC15">
            <v>140</v>
          </cell>
          <cell r="BG15">
            <v>1326</v>
          </cell>
          <cell r="BH15">
            <v>91</v>
          </cell>
          <cell r="BK15">
            <v>2381</v>
          </cell>
        </row>
      </sheetData>
      <sheetData sheetId="5">
        <row r="15">
          <cell r="C15">
            <v>252985</v>
          </cell>
          <cell r="D15">
            <v>101634</v>
          </cell>
          <cell r="E15">
            <v>151351</v>
          </cell>
          <cell r="F15">
            <v>10561</v>
          </cell>
          <cell r="G15">
            <v>3607</v>
          </cell>
          <cell r="H15">
            <v>3816</v>
          </cell>
          <cell r="I15">
            <v>483</v>
          </cell>
          <cell r="J15">
            <v>15578</v>
          </cell>
          <cell r="K15">
            <v>1515</v>
          </cell>
          <cell r="L15">
            <v>5514</v>
          </cell>
          <cell r="M15">
            <v>5407</v>
          </cell>
          <cell r="N15">
            <v>2291</v>
          </cell>
          <cell r="P15">
            <v>15497</v>
          </cell>
          <cell r="Q15">
            <v>914</v>
          </cell>
          <cell r="R15">
            <v>5679</v>
          </cell>
          <cell r="S15">
            <v>5358</v>
          </cell>
          <cell r="T15">
            <v>4496</v>
          </cell>
          <cell r="U15">
            <v>1121</v>
          </cell>
          <cell r="V15">
            <v>1562</v>
          </cell>
          <cell r="W15">
            <v>878</v>
          </cell>
          <cell r="Y15">
            <v>820</v>
          </cell>
          <cell r="AF15">
            <v>2377</v>
          </cell>
          <cell r="AG15">
            <v>1327</v>
          </cell>
          <cell r="AH15">
            <v>3053</v>
          </cell>
          <cell r="AI15">
            <v>551</v>
          </cell>
          <cell r="AJ15">
            <v>425</v>
          </cell>
          <cell r="AK15">
            <v>17130</v>
          </cell>
          <cell r="AL15">
            <v>198</v>
          </cell>
          <cell r="AN15">
            <v>717</v>
          </cell>
          <cell r="AP15">
            <v>10954</v>
          </cell>
          <cell r="AQ15">
            <v>1691</v>
          </cell>
          <cell r="AS15">
            <v>684</v>
          </cell>
          <cell r="AV15">
            <v>4806</v>
          </cell>
          <cell r="AW15">
            <v>3116</v>
          </cell>
          <cell r="BA15">
            <v>748</v>
          </cell>
          <cell r="BC15">
            <v>296</v>
          </cell>
          <cell r="BG15">
            <v>2188</v>
          </cell>
          <cell r="BH15">
            <v>148</v>
          </cell>
          <cell r="BK15">
            <v>2874</v>
          </cell>
        </row>
      </sheetData>
      <sheetData sheetId="6">
        <row r="15">
          <cell r="C15">
            <v>296468</v>
          </cell>
          <cell r="D15">
            <v>124718</v>
          </cell>
          <cell r="E15">
            <v>171750</v>
          </cell>
          <cell r="F15">
            <v>9717</v>
          </cell>
          <cell r="G15">
            <v>3644</v>
          </cell>
          <cell r="H15">
            <v>3248</v>
          </cell>
          <cell r="I15">
            <v>714</v>
          </cell>
          <cell r="J15">
            <v>20189</v>
          </cell>
          <cell r="K15">
            <v>2364</v>
          </cell>
          <cell r="L15">
            <v>4228</v>
          </cell>
          <cell r="M15">
            <v>5909</v>
          </cell>
          <cell r="N15">
            <v>1813</v>
          </cell>
          <cell r="P15">
            <v>15539</v>
          </cell>
          <cell r="Q15">
            <v>905</v>
          </cell>
          <cell r="R15">
            <v>5074</v>
          </cell>
          <cell r="S15">
            <v>5611</v>
          </cell>
          <cell r="T15">
            <v>5224</v>
          </cell>
          <cell r="U15">
            <v>1318</v>
          </cell>
          <cell r="V15">
            <v>2124</v>
          </cell>
          <cell r="W15">
            <v>1365</v>
          </cell>
          <cell r="Y15">
            <v>779</v>
          </cell>
          <cell r="AF15">
            <v>1122</v>
          </cell>
          <cell r="AG15">
            <v>1317</v>
          </cell>
          <cell r="AH15">
            <v>2459</v>
          </cell>
          <cell r="AI15">
            <v>781</v>
          </cell>
          <cell r="AJ15">
            <v>690</v>
          </cell>
          <cell r="AK15">
            <v>21890</v>
          </cell>
          <cell r="AL15">
            <v>298</v>
          </cell>
          <cell r="AN15">
            <v>613</v>
          </cell>
          <cell r="AP15">
            <v>13042</v>
          </cell>
          <cell r="AQ15">
            <v>2208</v>
          </cell>
          <cell r="AS15">
            <v>684</v>
          </cell>
          <cell r="AV15">
            <v>7687</v>
          </cell>
          <cell r="AW15">
            <v>3092</v>
          </cell>
          <cell r="BA15">
            <v>1510</v>
          </cell>
          <cell r="BC15">
            <v>607</v>
          </cell>
          <cell r="BG15">
            <v>3050</v>
          </cell>
          <cell r="BH15">
            <v>259</v>
          </cell>
          <cell r="BK15">
            <v>4680</v>
          </cell>
        </row>
      </sheetData>
      <sheetData sheetId="7">
        <row r="15">
          <cell r="C15">
            <v>324931</v>
          </cell>
          <cell r="D15">
            <v>152164</v>
          </cell>
          <cell r="E15">
            <v>172767</v>
          </cell>
          <cell r="F15">
            <v>9170</v>
          </cell>
          <cell r="G15">
            <v>4999</v>
          </cell>
          <cell r="H15">
            <v>3628</v>
          </cell>
          <cell r="I15">
            <v>88</v>
          </cell>
          <cell r="J15">
            <v>19549</v>
          </cell>
          <cell r="K15">
            <v>2424</v>
          </cell>
          <cell r="L15">
            <v>6883</v>
          </cell>
          <cell r="M15">
            <v>5190</v>
          </cell>
          <cell r="N15">
            <v>2039</v>
          </cell>
          <cell r="P15">
            <v>12798</v>
          </cell>
          <cell r="Q15">
            <v>969</v>
          </cell>
          <cell r="R15">
            <v>6721</v>
          </cell>
          <cell r="S15">
            <v>7474</v>
          </cell>
          <cell r="T15">
            <v>7463</v>
          </cell>
          <cell r="U15">
            <v>1630</v>
          </cell>
          <cell r="V15">
            <v>1535</v>
          </cell>
          <cell r="W15">
            <v>1035</v>
          </cell>
          <cell r="Y15">
            <v>758</v>
          </cell>
          <cell r="AF15">
            <v>1374</v>
          </cell>
          <cell r="AG15">
            <v>627</v>
          </cell>
          <cell r="AH15">
            <v>3202</v>
          </cell>
          <cell r="AI15">
            <v>684</v>
          </cell>
          <cell r="AJ15">
            <v>523</v>
          </cell>
          <cell r="AK15">
            <v>20422</v>
          </cell>
          <cell r="AL15">
            <v>217</v>
          </cell>
          <cell r="AN15">
            <v>659</v>
          </cell>
          <cell r="AP15">
            <v>12213</v>
          </cell>
          <cell r="AQ15">
            <v>2489</v>
          </cell>
          <cell r="AS15">
            <v>2539</v>
          </cell>
          <cell r="AV15">
            <v>9781</v>
          </cell>
          <cell r="AW15">
            <v>1569</v>
          </cell>
          <cell r="BA15">
            <v>1040</v>
          </cell>
          <cell r="BC15">
            <v>518</v>
          </cell>
          <cell r="BG15">
            <v>3644</v>
          </cell>
          <cell r="BH15">
            <v>252</v>
          </cell>
          <cell r="BK15">
            <v>3244</v>
          </cell>
        </row>
      </sheetData>
      <sheetData sheetId="8">
        <row r="15">
          <cell r="C15">
            <v>347640</v>
          </cell>
          <cell r="D15">
            <v>119524</v>
          </cell>
          <cell r="E15">
            <v>228116</v>
          </cell>
          <cell r="F15">
            <v>10965</v>
          </cell>
          <cell r="G15">
            <v>3927</v>
          </cell>
          <cell r="H15">
            <v>5179</v>
          </cell>
          <cell r="I15">
            <v>905</v>
          </cell>
          <cell r="J15">
            <v>23558</v>
          </cell>
          <cell r="K15">
            <v>2691</v>
          </cell>
          <cell r="L15">
            <v>4902</v>
          </cell>
          <cell r="M15">
            <v>6669</v>
          </cell>
          <cell r="N15">
            <v>2300</v>
          </cell>
          <cell r="P15">
            <v>18488</v>
          </cell>
          <cell r="Q15">
            <v>1364</v>
          </cell>
          <cell r="R15">
            <v>8981</v>
          </cell>
          <cell r="S15">
            <v>17636</v>
          </cell>
          <cell r="T15">
            <v>12050</v>
          </cell>
          <cell r="U15">
            <v>1694</v>
          </cell>
          <cell r="V15">
            <v>1881</v>
          </cell>
          <cell r="W15">
            <v>1209</v>
          </cell>
          <cell r="Y15">
            <v>1126</v>
          </cell>
          <cell r="AF15">
            <v>1935</v>
          </cell>
          <cell r="AG15">
            <v>1170</v>
          </cell>
          <cell r="AH15">
            <v>3172</v>
          </cell>
          <cell r="AI15">
            <v>748</v>
          </cell>
          <cell r="AJ15">
            <v>624</v>
          </cell>
          <cell r="AK15">
            <v>22884</v>
          </cell>
          <cell r="AL15">
            <v>578</v>
          </cell>
          <cell r="AN15">
            <v>930</v>
          </cell>
          <cell r="AP15">
            <v>13255</v>
          </cell>
          <cell r="AQ15">
            <v>2498</v>
          </cell>
          <cell r="AS15">
            <v>817</v>
          </cell>
          <cell r="AV15">
            <v>12630</v>
          </cell>
          <cell r="AW15">
            <v>2401</v>
          </cell>
          <cell r="BA15">
            <v>3509</v>
          </cell>
          <cell r="BC15">
            <v>473</v>
          </cell>
          <cell r="BG15">
            <v>2672</v>
          </cell>
          <cell r="BH15">
            <v>197</v>
          </cell>
          <cell r="BK15">
            <v>4732</v>
          </cell>
        </row>
      </sheetData>
      <sheetData sheetId="9">
        <row r="15">
          <cell r="C15">
            <v>249130</v>
          </cell>
          <cell r="D15">
            <v>98946</v>
          </cell>
          <cell r="E15">
            <v>150184</v>
          </cell>
          <cell r="F15">
            <v>12284</v>
          </cell>
          <cell r="G15">
            <v>3897</v>
          </cell>
          <cell r="H15">
            <v>4011</v>
          </cell>
          <cell r="I15">
            <v>310</v>
          </cell>
          <cell r="J15">
            <v>15075</v>
          </cell>
          <cell r="K15">
            <v>1954</v>
          </cell>
          <cell r="L15">
            <v>2653</v>
          </cell>
          <cell r="M15">
            <v>4028</v>
          </cell>
          <cell r="N15">
            <v>1596</v>
          </cell>
          <cell r="P15">
            <v>14316</v>
          </cell>
          <cell r="Q15">
            <v>788</v>
          </cell>
          <cell r="R15">
            <v>4522</v>
          </cell>
          <cell r="S15">
            <v>4076</v>
          </cell>
          <cell r="T15">
            <v>4003</v>
          </cell>
          <cell r="U15">
            <v>1123</v>
          </cell>
          <cell r="V15">
            <v>1857</v>
          </cell>
          <cell r="W15">
            <v>1028</v>
          </cell>
          <cell r="Y15">
            <v>696</v>
          </cell>
          <cell r="AF15">
            <v>880</v>
          </cell>
          <cell r="AG15">
            <v>930</v>
          </cell>
          <cell r="AH15">
            <v>3174</v>
          </cell>
          <cell r="AI15">
            <v>876</v>
          </cell>
          <cell r="AJ15">
            <v>612</v>
          </cell>
          <cell r="AK15">
            <v>13050</v>
          </cell>
          <cell r="AL15">
            <v>207</v>
          </cell>
          <cell r="AN15">
            <v>637</v>
          </cell>
          <cell r="AP15">
            <v>10536</v>
          </cell>
          <cell r="AQ15">
            <v>1448</v>
          </cell>
          <cell r="AS15">
            <v>766</v>
          </cell>
          <cell r="AV15">
            <v>9908</v>
          </cell>
          <cell r="AW15">
            <v>3064</v>
          </cell>
          <cell r="BA15">
            <v>1307</v>
          </cell>
          <cell r="BC15">
            <v>326</v>
          </cell>
          <cell r="BG15">
            <v>2384</v>
          </cell>
          <cell r="BH15">
            <v>154</v>
          </cell>
          <cell r="BK15">
            <v>4095</v>
          </cell>
        </row>
      </sheetData>
      <sheetData sheetId="10">
        <row r="15">
          <cell r="C15">
            <v>261555</v>
          </cell>
          <cell r="D15">
            <v>132891</v>
          </cell>
          <cell r="E15">
            <v>128664</v>
          </cell>
          <cell r="F15">
            <v>9952</v>
          </cell>
          <cell r="G15">
            <v>3496</v>
          </cell>
          <cell r="H15">
            <v>2903</v>
          </cell>
          <cell r="I15">
            <v>814</v>
          </cell>
          <cell r="J15">
            <v>16491</v>
          </cell>
          <cell r="K15">
            <v>1790</v>
          </cell>
          <cell r="L15">
            <v>2137</v>
          </cell>
          <cell r="M15">
            <v>3898</v>
          </cell>
          <cell r="N15">
            <v>1681</v>
          </cell>
          <cell r="P15">
            <v>12228</v>
          </cell>
          <cell r="Q15">
            <v>987</v>
          </cell>
          <cell r="R15">
            <v>4110</v>
          </cell>
          <cell r="S15">
            <v>3269</v>
          </cell>
          <cell r="T15">
            <v>2754</v>
          </cell>
          <cell r="U15">
            <v>1197</v>
          </cell>
          <cell r="V15">
            <v>1720</v>
          </cell>
          <cell r="W15">
            <v>746</v>
          </cell>
          <cell r="Y15">
            <v>808</v>
          </cell>
          <cell r="AF15">
            <v>704</v>
          </cell>
          <cell r="AG15">
            <v>716</v>
          </cell>
          <cell r="AH15">
            <v>3262</v>
          </cell>
          <cell r="AI15">
            <v>1020</v>
          </cell>
          <cell r="AJ15">
            <v>736</v>
          </cell>
          <cell r="AK15">
            <v>16242</v>
          </cell>
          <cell r="AL15">
            <v>211</v>
          </cell>
          <cell r="AN15">
            <v>347</v>
          </cell>
          <cell r="AP15">
            <v>7718</v>
          </cell>
          <cell r="AQ15">
            <v>977</v>
          </cell>
          <cell r="AS15">
            <v>534</v>
          </cell>
          <cell r="AV15">
            <v>5889</v>
          </cell>
          <cell r="AW15">
            <v>2656</v>
          </cell>
          <cell r="BA15">
            <v>642</v>
          </cell>
          <cell r="BC15">
            <v>231</v>
          </cell>
          <cell r="BG15">
            <v>1480</v>
          </cell>
          <cell r="BH15">
            <v>84</v>
          </cell>
          <cell r="BK15">
            <v>3233</v>
          </cell>
        </row>
      </sheetData>
      <sheetData sheetId="11">
        <row r="15">
          <cell r="C15">
            <v>222990</v>
          </cell>
          <cell r="D15">
            <v>118548</v>
          </cell>
          <cell r="E15">
            <v>104442</v>
          </cell>
          <cell r="F15">
            <v>9554</v>
          </cell>
          <cell r="G15">
            <v>2573</v>
          </cell>
          <cell r="H15">
            <v>2702</v>
          </cell>
          <cell r="I15">
            <v>171</v>
          </cell>
          <cell r="J15">
            <v>9130</v>
          </cell>
          <cell r="K15">
            <v>1027</v>
          </cell>
          <cell r="L15">
            <v>1511</v>
          </cell>
          <cell r="M15">
            <v>2931</v>
          </cell>
          <cell r="N15">
            <v>1281</v>
          </cell>
          <cell r="P15">
            <v>9189</v>
          </cell>
          <cell r="Q15">
            <v>568</v>
          </cell>
          <cell r="R15">
            <v>3074</v>
          </cell>
          <cell r="S15">
            <v>2824</v>
          </cell>
          <cell r="T15">
            <v>1802</v>
          </cell>
          <cell r="U15">
            <v>951</v>
          </cell>
          <cell r="V15">
            <v>1737</v>
          </cell>
          <cell r="W15">
            <v>656</v>
          </cell>
          <cell r="Y15">
            <v>645</v>
          </cell>
          <cell r="AF15">
            <v>303</v>
          </cell>
          <cell r="AG15">
            <v>686</v>
          </cell>
          <cell r="AH15">
            <v>3868</v>
          </cell>
          <cell r="AI15">
            <v>502</v>
          </cell>
          <cell r="AJ15">
            <v>538</v>
          </cell>
          <cell r="AK15">
            <v>19086</v>
          </cell>
          <cell r="AL15">
            <v>233</v>
          </cell>
          <cell r="AN15">
            <v>343</v>
          </cell>
          <cell r="AP15">
            <v>5783</v>
          </cell>
          <cell r="AQ15">
            <v>901</v>
          </cell>
          <cell r="AS15">
            <v>397</v>
          </cell>
          <cell r="AV15">
            <v>3616</v>
          </cell>
          <cell r="AW15">
            <v>2271</v>
          </cell>
          <cell r="BA15">
            <v>525</v>
          </cell>
          <cell r="BC15">
            <v>185</v>
          </cell>
          <cell r="BG15">
            <v>928</v>
          </cell>
          <cell r="BH15">
            <v>100</v>
          </cell>
          <cell r="BK15">
            <v>2649</v>
          </cell>
        </row>
      </sheetData>
      <sheetData sheetId="12">
        <row r="15">
          <cell r="C15">
            <v>193511</v>
          </cell>
          <cell r="D15">
            <v>89150</v>
          </cell>
          <cell r="E15">
            <v>104361</v>
          </cell>
          <cell r="F15">
            <v>7329</v>
          </cell>
          <cell r="G15">
            <v>2049</v>
          </cell>
          <cell r="H15">
            <v>1823</v>
          </cell>
          <cell r="I15">
            <v>98</v>
          </cell>
          <cell r="J15">
            <v>9457</v>
          </cell>
          <cell r="K15">
            <v>1010</v>
          </cell>
          <cell r="L15">
            <v>2292</v>
          </cell>
          <cell r="M15">
            <v>3028</v>
          </cell>
          <cell r="N15">
            <v>1222</v>
          </cell>
          <cell r="P15">
            <v>8513</v>
          </cell>
          <cell r="Q15">
            <v>407</v>
          </cell>
          <cell r="R15">
            <v>3665</v>
          </cell>
          <cell r="S15">
            <v>3723</v>
          </cell>
          <cell r="T15">
            <v>1947</v>
          </cell>
          <cell r="U15">
            <v>953</v>
          </cell>
          <cell r="V15">
            <v>1461</v>
          </cell>
          <cell r="W15">
            <v>341</v>
          </cell>
          <cell r="Y15">
            <v>521</v>
          </cell>
          <cell r="AF15">
            <v>1017</v>
          </cell>
          <cell r="AG15">
            <v>445</v>
          </cell>
          <cell r="AH15">
            <v>2829</v>
          </cell>
          <cell r="AI15">
            <v>570</v>
          </cell>
          <cell r="AJ15">
            <v>654</v>
          </cell>
          <cell r="AK15">
            <v>23939</v>
          </cell>
          <cell r="AL15">
            <v>245</v>
          </cell>
          <cell r="AN15">
            <v>313</v>
          </cell>
          <cell r="AP15">
            <v>4264</v>
          </cell>
          <cell r="AQ15">
            <v>683</v>
          </cell>
          <cell r="AS15">
            <v>280</v>
          </cell>
          <cell r="AV15">
            <v>4790</v>
          </cell>
          <cell r="AW15">
            <v>1899</v>
          </cell>
          <cell r="BA15">
            <v>431</v>
          </cell>
          <cell r="BC15">
            <v>199</v>
          </cell>
          <cell r="BG15">
            <v>1498</v>
          </cell>
          <cell r="BH15">
            <v>49</v>
          </cell>
          <cell r="BK15">
            <v>2677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helmijoulu"/>
    </sheetNames>
    <sheetDataSet>
      <sheetData sheetId="0">
        <row r="15">
          <cell r="C15">
            <v>3187136</v>
          </cell>
          <cell r="D15">
            <v>1477574</v>
          </cell>
          <cell r="E15">
            <v>1709562</v>
          </cell>
          <cell r="F15">
            <v>127393</v>
          </cell>
          <cell r="G15">
            <v>44814</v>
          </cell>
          <cell r="H15">
            <v>38322</v>
          </cell>
          <cell r="I15">
            <v>4624</v>
          </cell>
          <cell r="J15">
            <v>156498</v>
          </cell>
          <cell r="K15">
            <v>21384</v>
          </cell>
          <cell r="L15">
            <v>36597</v>
          </cell>
          <cell r="M15">
            <v>45068</v>
          </cell>
          <cell r="N15">
            <v>20318</v>
          </cell>
          <cell r="P15">
            <v>148903</v>
          </cell>
          <cell r="Q15">
            <v>8497</v>
          </cell>
          <cell r="R15">
            <v>63378</v>
          </cell>
          <cell r="S15">
            <v>60531</v>
          </cell>
          <cell r="T15">
            <v>52988</v>
          </cell>
          <cell r="U15">
            <v>12899</v>
          </cell>
          <cell r="V15">
            <v>21901</v>
          </cell>
          <cell r="W15">
            <v>10069</v>
          </cell>
          <cell r="Y15">
            <v>9154</v>
          </cell>
          <cell r="AF15">
            <v>10408</v>
          </cell>
          <cell r="AG15">
            <v>10451</v>
          </cell>
          <cell r="AH15">
            <v>49463</v>
          </cell>
          <cell r="AI15">
            <v>9034</v>
          </cell>
          <cell r="AJ15">
            <v>7118</v>
          </cell>
          <cell r="AK15">
            <v>266097</v>
          </cell>
          <cell r="AL15">
            <v>3740</v>
          </cell>
          <cell r="AN15">
            <v>5773</v>
          </cell>
          <cell r="AP15">
            <v>108079</v>
          </cell>
          <cell r="AQ15">
            <v>16399</v>
          </cell>
          <cell r="AS15">
            <v>9212</v>
          </cell>
          <cell r="AV15">
            <v>78617</v>
          </cell>
          <cell r="AW15">
            <v>30250</v>
          </cell>
          <cell r="BA15">
            <v>13314</v>
          </cell>
          <cell r="BC15">
            <v>3979</v>
          </cell>
          <cell r="BG15">
            <v>24416</v>
          </cell>
          <cell r="BH15">
            <v>2024</v>
          </cell>
          <cell r="BK15">
            <v>39009</v>
          </cell>
        </row>
      </sheetData>
      <sheetData sheetId="1">
        <row r="15">
          <cell r="C15">
            <v>213901</v>
          </cell>
          <cell r="D15">
            <v>93792</v>
          </cell>
          <cell r="E15">
            <v>120109</v>
          </cell>
          <cell r="F15">
            <v>7771</v>
          </cell>
          <cell r="G15">
            <v>1888</v>
          </cell>
          <cell r="H15">
            <v>1951</v>
          </cell>
          <cell r="I15">
            <v>156</v>
          </cell>
          <cell r="J15">
            <v>8112</v>
          </cell>
          <cell r="K15">
            <v>1077</v>
          </cell>
          <cell r="L15">
            <v>1455</v>
          </cell>
          <cell r="M15">
            <v>2303</v>
          </cell>
          <cell r="N15">
            <v>837</v>
          </cell>
          <cell r="P15">
            <v>8588</v>
          </cell>
          <cell r="Q15">
            <v>352</v>
          </cell>
          <cell r="R15">
            <v>3108</v>
          </cell>
          <cell r="S15">
            <v>3128</v>
          </cell>
          <cell r="T15">
            <v>1526</v>
          </cell>
          <cell r="U15">
            <v>842</v>
          </cell>
          <cell r="V15">
            <v>1495</v>
          </cell>
          <cell r="W15">
            <v>431</v>
          </cell>
          <cell r="Y15">
            <v>547</v>
          </cell>
          <cell r="AF15">
            <v>975</v>
          </cell>
          <cell r="AG15">
            <v>533</v>
          </cell>
          <cell r="AH15">
            <v>3328</v>
          </cell>
          <cell r="AI15">
            <v>540</v>
          </cell>
          <cell r="AJ15">
            <v>512</v>
          </cell>
          <cell r="AK15">
            <v>44757</v>
          </cell>
          <cell r="AL15">
            <v>210</v>
          </cell>
          <cell r="AN15">
            <v>243</v>
          </cell>
          <cell r="AP15">
            <v>5252</v>
          </cell>
          <cell r="AQ15">
            <v>789</v>
          </cell>
          <cell r="AS15">
            <v>417</v>
          </cell>
          <cell r="AV15">
            <v>3097</v>
          </cell>
          <cell r="AW15">
            <v>2072</v>
          </cell>
          <cell r="BA15">
            <v>651</v>
          </cell>
          <cell r="BC15">
            <v>214</v>
          </cell>
          <cell r="BG15">
            <v>1035</v>
          </cell>
          <cell r="BH15">
            <v>44</v>
          </cell>
          <cell r="BK15">
            <v>1491</v>
          </cell>
        </row>
      </sheetData>
      <sheetData sheetId="2">
        <row r="15">
          <cell r="C15">
            <v>190095</v>
          </cell>
          <cell r="D15">
            <v>95427</v>
          </cell>
          <cell r="E15">
            <v>94668</v>
          </cell>
          <cell r="F15">
            <v>7346</v>
          </cell>
          <cell r="G15">
            <v>2158</v>
          </cell>
          <cell r="H15">
            <v>1946</v>
          </cell>
          <cell r="I15">
            <v>69</v>
          </cell>
          <cell r="J15">
            <v>8409</v>
          </cell>
          <cell r="K15">
            <v>965</v>
          </cell>
          <cell r="L15">
            <v>1376</v>
          </cell>
          <cell r="M15">
            <v>2784</v>
          </cell>
          <cell r="N15">
            <v>1221</v>
          </cell>
          <cell r="P15">
            <v>9329</v>
          </cell>
          <cell r="Q15">
            <v>415</v>
          </cell>
          <cell r="R15">
            <v>4344</v>
          </cell>
          <cell r="S15">
            <v>2588</v>
          </cell>
          <cell r="T15">
            <v>1939</v>
          </cell>
          <cell r="U15">
            <v>779</v>
          </cell>
          <cell r="V15">
            <v>1512</v>
          </cell>
          <cell r="W15">
            <v>462</v>
          </cell>
          <cell r="Y15">
            <v>419</v>
          </cell>
          <cell r="AF15">
            <v>327</v>
          </cell>
          <cell r="AG15">
            <v>392</v>
          </cell>
          <cell r="AH15">
            <v>4650</v>
          </cell>
          <cell r="AI15">
            <v>504</v>
          </cell>
          <cell r="AJ15">
            <v>452</v>
          </cell>
          <cell r="AK15">
            <v>17507</v>
          </cell>
          <cell r="AL15">
            <v>164</v>
          </cell>
          <cell r="AN15">
            <v>337</v>
          </cell>
          <cell r="AP15">
            <v>4131</v>
          </cell>
          <cell r="AQ15">
            <v>603</v>
          </cell>
          <cell r="AS15">
            <v>342</v>
          </cell>
          <cell r="AV15">
            <v>4557</v>
          </cell>
          <cell r="AW15">
            <v>2366</v>
          </cell>
          <cell r="BA15">
            <v>436</v>
          </cell>
          <cell r="BC15">
            <v>195</v>
          </cell>
          <cell r="BG15">
            <v>620</v>
          </cell>
          <cell r="BH15">
            <v>93</v>
          </cell>
          <cell r="BK15">
            <v>1424</v>
          </cell>
        </row>
      </sheetData>
      <sheetData sheetId="3">
        <row r="15">
          <cell r="C15">
            <v>228102</v>
          </cell>
          <cell r="D15">
            <v>111643</v>
          </cell>
          <cell r="E15">
            <v>116459</v>
          </cell>
          <cell r="F15">
            <v>8998</v>
          </cell>
          <cell r="G15">
            <v>2164</v>
          </cell>
          <cell r="H15">
            <v>2860</v>
          </cell>
          <cell r="I15">
            <v>318</v>
          </cell>
          <cell r="J15">
            <v>11369</v>
          </cell>
          <cell r="K15">
            <v>1616</v>
          </cell>
          <cell r="L15">
            <v>1588</v>
          </cell>
          <cell r="M15">
            <v>3073</v>
          </cell>
          <cell r="N15">
            <v>1467</v>
          </cell>
          <cell r="P15">
            <v>10851</v>
          </cell>
          <cell r="Q15">
            <v>643</v>
          </cell>
          <cell r="R15">
            <v>4008</v>
          </cell>
          <cell r="S15">
            <v>3699</v>
          </cell>
          <cell r="T15">
            <v>3066</v>
          </cell>
          <cell r="U15">
            <v>1179</v>
          </cell>
          <cell r="V15">
            <v>2007</v>
          </cell>
          <cell r="W15">
            <v>542</v>
          </cell>
          <cell r="Y15">
            <v>655</v>
          </cell>
          <cell r="AF15">
            <v>692</v>
          </cell>
          <cell r="AG15">
            <v>878</v>
          </cell>
          <cell r="AH15">
            <v>5370</v>
          </cell>
          <cell r="AI15">
            <v>673</v>
          </cell>
          <cell r="AJ15">
            <v>678</v>
          </cell>
          <cell r="AK15">
            <v>17538</v>
          </cell>
          <cell r="AL15">
            <v>188</v>
          </cell>
          <cell r="AN15">
            <v>315</v>
          </cell>
          <cell r="AP15">
            <v>5940</v>
          </cell>
          <cell r="AQ15">
            <v>822</v>
          </cell>
          <cell r="AS15">
            <v>398</v>
          </cell>
          <cell r="AV15">
            <v>4458</v>
          </cell>
          <cell r="AW15">
            <v>3551</v>
          </cell>
          <cell r="BA15">
            <v>623</v>
          </cell>
          <cell r="BC15">
            <v>142</v>
          </cell>
          <cell r="BG15">
            <v>689</v>
          </cell>
          <cell r="BH15">
            <v>77</v>
          </cell>
          <cell r="BK15">
            <v>3767</v>
          </cell>
        </row>
      </sheetData>
      <sheetData sheetId="4">
        <row r="15">
          <cell r="C15">
            <v>204510</v>
          </cell>
          <cell r="D15">
            <v>100134</v>
          </cell>
          <cell r="E15">
            <v>104376</v>
          </cell>
          <cell r="F15">
            <v>8195</v>
          </cell>
          <cell r="G15">
            <v>2493</v>
          </cell>
          <cell r="H15">
            <v>2128</v>
          </cell>
          <cell r="I15">
            <v>320</v>
          </cell>
          <cell r="J15">
            <v>9832</v>
          </cell>
          <cell r="K15">
            <v>1107</v>
          </cell>
          <cell r="L15">
            <v>1794</v>
          </cell>
          <cell r="M15">
            <v>2941</v>
          </cell>
          <cell r="N15">
            <v>1633</v>
          </cell>
          <cell r="P15">
            <v>9194</v>
          </cell>
          <cell r="Q15">
            <v>636</v>
          </cell>
          <cell r="R15">
            <v>4228</v>
          </cell>
          <cell r="S15">
            <v>2811</v>
          </cell>
          <cell r="T15">
            <v>3127</v>
          </cell>
          <cell r="U15">
            <v>841</v>
          </cell>
          <cell r="V15">
            <v>1603</v>
          </cell>
          <cell r="W15">
            <v>640</v>
          </cell>
          <cell r="Y15">
            <v>459</v>
          </cell>
          <cell r="AF15">
            <v>739</v>
          </cell>
          <cell r="AG15">
            <v>398</v>
          </cell>
          <cell r="AH15">
            <v>3324</v>
          </cell>
          <cell r="AI15">
            <v>658</v>
          </cell>
          <cell r="AJ15">
            <v>460</v>
          </cell>
          <cell r="AK15">
            <v>15787</v>
          </cell>
          <cell r="AL15">
            <v>228</v>
          </cell>
          <cell r="AN15">
            <v>347</v>
          </cell>
          <cell r="AP15">
            <v>5498</v>
          </cell>
          <cell r="AQ15">
            <v>796</v>
          </cell>
          <cell r="AS15">
            <v>429</v>
          </cell>
          <cell r="AV15">
            <v>3097</v>
          </cell>
          <cell r="AW15">
            <v>2533</v>
          </cell>
          <cell r="BA15">
            <v>583</v>
          </cell>
          <cell r="BC15">
            <v>292</v>
          </cell>
          <cell r="BG15">
            <v>1345</v>
          </cell>
          <cell r="BH15">
            <v>124</v>
          </cell>
          <cell r="BK15">
            <v>1711</v>
          </cell>
        </row>
      </sheetData>
      <sheetData sheetId="5">
        <row r="15">
          <cell r="C15">
            <v>262977</v>
          </cell>
          <cell r="D15">
            <v>118227</v>
          </cell>
          <cell r="E15">
            <v>144750</v>
          </cell>
          <cell r="F15">
            <v>12755</v>
          </cell>
          <cell r="G15">
            <v>4945</v>
          </cell>
          <cell r="H15">
            <v>3452</v>
          </cell>
          <cell r="I15">
            <v>421</v>
          </cell>
          <cell r="J15">
            <v>14333</v>
          </cell>
          <cell r="K15">
            <v>1860</v>
          </cell>
          <cell r="L15">
            <v>2662</v>
          </cell>
          <cell r="M15">
            <v>4722</v>
          </cell>
          <cell r="N15">
            <v>1815</v>
          </cell>
          <cell r="P15">
            <v>13208</v>
          </cell>
          <cell r="Q15">
            <v>694</v>
          </cell>
          <cell r="R15">
            <v>5554</v>
          </cell>
          <cell r="S15">
            <v>4141</v>
          </cell>
          <cell r="T15">
            <v>3098</v>
          </cell>
          <cell r="U15">
            <v>829</v>
          </cell>
          <cell r="V15">
            <v>1543</v>
          </cell>
          <cell r="W15">
            <v>1046</v>
          </cell>
          <cell r="Y15">
            <v>726</v>
          </cell>
          <cell r="AF15">
            <v>807</v>
          </cell>
          <cell r="AG15">
            <v>752</v>
          </cell>
          <cell r="AH15">
            <v>3355</v>
          </cell>
          <cell r="AI15">
            <v>949</v>
          </cell>
          <cell r="AJ15">
            <v>462</v>
          </cell>
          <cell r="AK15">
            <v>19004</v>
          </cell>
          <cell r="AL15">
            <v>311</v>
          </cell>
          <cell r="AN15">
            <v>394</v>
          </cell>
          <cell r="AP15">
            <v>11153</v>
          </cell>
          <cell r="AQ15">
            <v>1673</v>
          </cell>
          <cell r="AS15">
            <v>1122</v>
          </cell>
          <cell r="AV15">
            <v>5477</v>
          </cell>
          <cell r="AW15">
            <v>3370</v>
          </cell>
          <cell r="BA15">
            <v>1164</v>
          </cell>
          <cell r="BC15">
            <v>465</v>
          </cell>
          <cell r="BG15">
            <v>2113</v>
          </cell>
          <cell r="BH15">
            <v>202</v>
          </cell>
          <cell r="BK15">
            <v>2874</v>
          </cell>
        </row>
      </sheetData>
      <sheetData sheetId="6">
        <row r="15">
          <cell r="C15">
            <v>302215</v>
          </cell>
          <cell r="D15">
            <v>121549</v>
          </cell>
          <cell r="E15">
            <v>180666</v>
          </cell>
          <cell r="F15">
            <v>10123</v>
          </cell>
          <cell r="G15">
            <v>4276</v>
          </cell>
          <cell r="H15">
            <v>3982</v>
          </cell>
          <cell r="I15">
            <v>453</v>
          </cell>
          <cell r="J15">
            <v>18778</v>
          </cell>
          <cell r="K15">
            <v>2948</v>
          </cell>
          <cell r="L15">
            <v>4232</v>
          </cell>
          <cell r="M15">
            <v>5657</v>
          </cell>
          <cell r="N15">
            <v>2776</v>
          </cell>
          <cell r="P15">
            <v>17911</v>
          </cell>
          <cell r="Q15">
            <v>1257</v>
          </cell>
          <cell r="R15">
            <v>6913</v>
          </cell>
          <cell r="S15">
            <v>6350</v>
          </cell>
          <cell r="T15">
            <v>5157</v>
          </cell>
          <cell r="U15">
            <v>1761</v>
          </cell>
          <cell r="V15">
            <v>1992</v>
          </cell>
          <cell r="W15">
            <v>1220</v>
          </cell>
          <cell r="Y15">
            <v>1010</v>
          </cell>
          <cell r="AF15">
            <v>1701</v>
          </cell>
          <cell r="AG15">
            <v>1319</v>
          </cell>
          <cell r="AH15">
            <v>3600</v>
          </cell>
          <cell r="AI15">
            <v>844</v>
          </cell>
          <cell r="AJ15">
            <v>625</v>
          </cell>
          <cell r="AK15">
            <v>15057</v>
          </cell>
          <cell r="AL15">
            <v>391</v>
          </cell>
          <cell r="AN15">
            <v>632</v>
          </cell>
          <cell r="AP15">
            <v>15187</v>
          </cell>
          <cell r="AQ15">
            <v>2262</v>
          </cell>
          <cell r="AS15">
            <v>1199</v>
          </cell>
          <cell r="AV15">
            <v>8236</v>
          </cell>
          <cell r="AW15">
            <v>3612</v>
          </cell>
          <cell r="BA15">
            <v>1856</v>
          </cell>
          <cell r="BC15">
            <v>516</v>
          </cell>
          <cell r="BG15">
            <v>3982</v>
          </cell>
          <cell r="BH15">
            <v>358</v>
          </cell>
          <cell r="BK15">
            <v>5066</v>
          </cell>
        </row>
      </sheetData>
      <sheetData sheetId="7">
        <row r="15">
          <cell r="C15">
            <v>383039</v>
          </cell>
          <cell r="D15">
            <v>177241</v>
          </cell>
          <cell r="E15">
            <v>205798</v>
          </cell>
          <cell r="F15">
            <v>13087</v>
          </cell>
          <cell r="G15">
            <v>8272</v>
          </cell>
          <cell r="H15">
            <v>5559</v>
          </cell>
          <cell r="I15">
            <v>403</v>
          </cell>
          <cell r="J15">
            <v>20280</v>
          </cell>
          <cell r="K15">
            <v>2934</v>
          </cell>
          <cell r="L15">
            <v>7948</v>
          </cell>
          <cell r="M15">
            <v>5241</v>
          </cell>
          <cell r="N15">
            <v>2743</v>
          </cell>
          <cell r="P15">
            <v>16091</v>
          </cell>
          <cell r="Q15">
            <v>950</v>
          </cell>
          <cell r="R15">
            <v>8372</v>
          </cell>
          <cell r="S15">
            <v>7493</v>
          </cell>
          <cell r="T15">
            <v>9024</v>
          </cell>
          <cell r="U15">
            <v>1336</v>
          </cell>
          <cell r="V15">
            <v>2113</v>
          </cell>
          <cell r="W15">
            <v>1270</v>
          </cell>
          <cell r="Y15">
            <v>925</v>
          </cell>
          <cell r="AF15">
            <v>1553</v>
          </cell>
          <cell r="AG15">
            <v>1290</v>
          </cell>
          <cell r="AH15">
            <v>4022</v>
          </cell>
          <cell r="AI15">
            <v>528</v>
          </cell>
          <cell r="AJ15">
            <v>780</v>
          </cell>
          <cell r="AK15">
            <v>25398</v>
          </cell>
          <cell r="AL15">
            <v>793</v>
          </cell>
          <cell r="AN15">
            <v>869</v>
          </cell>
          <cell r="AP15">
            <v>14306</v>
          </cell>
          <cell r="AQ15">
            <v>2572</v>
          </cell>
          <cell r="AS15">
            <v>1981</v>
          </cell>
          <cell r="AV15">
            <v>10572</v>
          </cell>
          <cell r="AW15">
            <v>1380</v>
          </cell>
          <cell r="BA15">
            <v>1729</v>
          </cell>
          <cell r="BC15">
            <v>644</v>
          </cell>
          <cell r="BG15">
            <v>4504</v>
          </cell>
          <cell r="BH15">
            <v>265</v>
          </cell>
          <cell r="BK15">
            <v>3373</v>
          </cell>
        </row>
      </sheetData>
      <sheetData sheetId="8">
        <row r="15">
          <cell r="C15">
            <v>376260</v>
          </cell>
          <cell r="D15">
            <v>151981</v>
          </cell>
          <cell r="E15">
            <v>224279</v>
          </cell>
          <cell r="F15">
            <v>16031</v>
          </cell>
          <cell r="G15">
            <v>4868</v>
          </cell>
          <cell r="H15">
            <v>3839</v>
          </cell>
          <cell r="I15">
            <v>806</v>
          </cell>
          <cell r="J15">
            <v>21555</v>
          </cell>
          <cell r="K15">
            <v>3005</v>
          </cell>
          <cell r="L15">
            <v>5377</v>
          </cell>
          <cell r="M15">
            <v>5272</v>
          </cell>
          <cell r="N15">
            <v>2097</v>
          </cell>
          <cell r="P15">
            <v>18407</v>
          </cell>
          <cell r="Q15">
            <v>1281</v>
          </cell>
          <cell r="R15">
            <v>9125</v>
          </cell>
          <cell r="S15">
            <v>14923</v>
          </cell>
          <cell r="T15">
            <v>11855</v>
          </cell>
          <cell r="U15">
            <v>2140</v>
          </cell>
          <cell r="V15">
            <v>2425</v>
          </cell>
          <cell r="W15">
            <v>948</v>
          </cell>
          <cell r="Y15">
            <v>880</v>
          </cell>
          <cell r="AF15">
            <v>1136</v>
          </cell>
          <cell r="AG15">
            <v>1712</v>
          </cell>
          <cell r="AH15">
            <v>5246</v>
          </cell>
          <cell r="AI15">
            <v>1518</v>
          </cell>
          <cell r="AJ15">
            <v>781</v>
          </cell>
          <cell r="AK15">
            <v>22485</v>
          </cell>
          <cell r="AL15">
            <v>423</v>
          </cell>
          <cell r="AN15">
            <v>1233</v>
          </cell>
          <cell r="AP15">
            <v>15129</v>
          </cell>
          <cell r="AQ15">
            <v>2795</v>
          </cell>
          <cell r="AS15">
            <v>1225</v>
          </cell>
          <cell r="AV15">
            <v>13354</v>
          </cell>
          <cell r="AW15">
            <v>1912</v>
          </cell>
          <cell r="BA15">
            <v>2725</v>
          </cell>
          <cell r="BC15">
            <v>492</v>
          </cell>
          <cell r="BG15">
            <v>3302</v>
          </cell>
          <cell r="BH15">
            <v>281</v>
          </cell>
          <cell r="BK15">
            <v>5453</v>
          </cell>
        </row>
      </sheetData>
      <sheetData sheetId="9">
        <row r="15">
          <cell r="C15">
            <v>279383</v>
          </cell>
          <cell r="D15">
            <v>121829</v>
          </cell>
          <cell r="E15">
            <v>157554</v>
          </cell>
          <cell r="F15">
            <v>11917</v>
          </cell>
          <cell r="G15">
            <v>4360</v>
          </cell>
          <cell r="H15">
            <v>3888</v>
          </cell>
          <cell r="I15">
            <v>440</v>
          </cell>
          <cell r="J15">
            <v>13852</v>
          </cell>
          <cell r="K15">
            <v>2526</v>
          </cell>
          <cell r="L15">
            <v>2937</v>
          </cell>
          <cell r="M15">
            <v>4380</v>
          </cell>
          <cell r="N15">
            <v>1704</v>
          </cell>
          <cell r="P15">
            <v>14018</v>
          </cell>
          <cell r="Q15">
            <v>720</v>
          </cell>
          <cell r="R15">
            <v>5476</v>
          </cell>
          <cell r="S15">
            <v>4606</v>
          </cell>
          <cell r="T15">
            <v>5707</v>
          </cell>
          <cell r="U15">
            <v>1083</v>
          </cell>
          <cell r="V15">
            <v>2324</v>
          </cell>
          <cell r="W15">
            <v>829</v>
          </cell>
          <cell r="Y15">
            <v>995</v>
          </cell>
          <cell r="AF15">
            <v>910</v>
          </cell>
          <cell r="AG15">
            <v>1109</v>
          </cell>
          <cell r="AH15">
            <v>3789</v>
          </cell>
          <cell r="AI15">
            <v>570</v>
          </cell>
          <cell r="AJ15">
            <v>653</v>
          </cell>
          <cell r="AK15">
            <v>16630</v>
          </cell>
          <cell r="AL15">
            <v>280</v>
          </cell>
          <cell r="AN15">
            <v>548</v>
          </cell>
          <cell r="AP15">
            <v>12412</v>
          </cell>
          <cell r="AQ15">
            <v>1461</v>
          </cell>
          <cell r="AS15">
            <v>803</v>
          </cell>
          <cell r="AV15">
            <v>11939</v>
          </cell>
          <cell r="AW15">
            <v>2970</v>
          </cell>
          <cell r="BA15">
            <v>1544</v>
          </cell>
          <cell r="BC15">
            <v>411</v>
          </cell>
          <cell r="BG15">
            <v>2958</v>
          </cell>
          <cell r="BH15">
            <v>258</v>
          </cell>
          <cell r="BK15">
            <v>6064</v>
          </cell>
        </row>
      </sheetData>
      <sheetData sheetId="10">
        <row r="15">
          <cell r="C15">
            <v>276579</v>
          </cell>
          <cell r="D15">
            <v>143509</v>
          </cell>
          <cell r="E15">
            <v>133070</v>
          </cell>
          <cell r="F15">
            <v>10765</v>
          </cell>
          <cell r="G15">
            <v>4430</v>
          </cell>
          <cell r="H15">
            <v>3955</v>
          </cell>
          <cell r="I15">
            <v>745</v>
          </cell>
          <cell r="J15">
            <v>11385</v>
          </cell>
          <cell r="K15">
            <v>1307</v>
          </cell>
          <cell r="L15">
            <v>2142</v>
          </cell>
          <cell r="M15">
            <v>3474</v>
          </cell>
          <cell r="N15">
            <v>1565</v>
          </cell>
          <cell r="P15">
            <v>11994</v>
          </cell>
          <cell r="Q15">
            <v>771</v>
          </cell>
          <cell r="R15">
            <v>4375</v>
          </cell>
          <cell r="S15">
            <v>3824</v>
          </cell>
          <cell r="T15">
            <v>3292</v>
          </cell>
          <cell r="U15">
            <v>811</v>
          </cell>
          <cell r="V15">
            <v>1792</v>
          </cell>
          <cell r="W15">
            <v>889</v>
          </cell>
          <cell r="Y15">
            <v>1025</v>
          </cell>
          <cell r="AF15">
            <v>425</v>
          </cell>
          <cell r="AG15">
            <v>837</v>
          </cell>
          <cell r="AH15">
            <v>4523</v>
          </cell>
          <cell r="AI15">
            <v>654</v>
          </cell>
          <cell r="AJ15">
            <v>668</v>
          </cell>
          <cell r="AK15">
            <v>19040</v>
          </cell>
          <cell r="AL15">
            <v>332</v>
          </cell>
          <cell r="AN15">
            <v>368</v>
          </cell>
          <cell r="AP15">
            <v>9574</v>
          </cell>
          <cell r="AQ15">
            <v>1170</v>
          </cell>
          <cell r="AS15">
            <v>624</v>
          </cell>
          <cell r="AV15">
            <v>5592</v>
          </cell>
          <cell r="AW15">
            <v>2981</v>
          </cell>
          <cell r="BA15">
            <v>798</v>
          </cell>
          <cell r="BC15">
            <v>334</v>
          </cell>
          <cell r="BG15">
            <v>1267</v>
          </cell>
          <cell r="BH15">
            <v>124</v>
          </cell>
          <cell r="BK15">
            <v>3097</v>
          </cell>
        </row>
      </sheetData>
      <sheetData sheetId="11">
        <row r="15">
          <cell r="C15">
            <v>254391</v>
          </cell>
          <cell r="D15">
            <v>135930</v>
          </cell>
          <cell r="E15">
            <v>118461</v>
          </cell>
          <cell r="F15">
            <v>11590</v>
          </cell>
          <cell r="G15">
            <v>2681</v>
          </cell>
          <cell r="H15">
            <v>2910</v>
          </cell>
          <cell r="I15">
            <v>292</v>
          </cell>
          <cell r="J15">
            <v>9564</v>
          </cell>
          <cell r="K15">
            <v>1073</v>
          </cell>
          <cell r="L15">
            <v>1651</v>
          </cell>
          <cell r="M15">
            <v>2749</v>
          </cell>
          <cell r="N15">
            <v>1289</v>
          </cell>
          <cell r="P15">
            <v>11008</v>
          </cell>
          <cell r="Q15">
            <v>466</v>
          </cell>
          <cell r="R15">
            <v>3851</v>
          </cell>
          <cell r="S15">
            <v>3190</v>
          </cell>
          <cell r="T15">
            <v>2544</v>
          </cell>
          <cell r="U15">
            <v>627</v>
          </cell>
          <cell r="V15">
            <v>1705</v>
          </cell>
          <cell r="W15">
            <v>794</v>
          </cell>
          <cell r="Y15">
            <v>981</v>
          </cell>
          <cell r="AF15">
            <v>418</v>
          </cell>
          <cell r="AG15">
            <v>906</v>
          </cell>
          <cell r="AH15">
            <v>4797</v>
          </cell>
          <cell r="AI15">
            <v>544</v>
          </cell>
          <cell r="AJ15">
            <v>567</v>
          </cell>
          <cell r="AK15">
            <v>26480</v>
          </cell>
          <cell r="AL15">
            <v>197</v>
          </cell>
          <cell r="AN15">
            <v>260</v>
          </cell>
          <cell r="AP15">
            <v>5504</v>
          </cell>
          <cell r="AQ15">
            <v>779</v>
          </cell>
          <cell r="AS15">
            <v>334</v>
          </cell>
          <cell r="AV15">
            <v>3928</v>
          </cell>
          <cell r="AW15">
            <v>1870</v>
          </cell>
          <cell r="BA15">
            <v>764</v>
          </cell>
          <cell r="BC15">
            <v>188</v>
          </cell>
          <cell r="BG15">
            <v>841</v>
          </cell>
          <cell r="BH15">
            <v>136</v>
          </cell>
          <cell r="BK15">
            <v>2299</v>
          </cell>
        </row>
      </sheetData>
      <sheetData sheetId="12">
        <row r="15">
          <cell r="C15">
            <v>215684</v>
          </cell>
          <cell r="D15">
            <v>106312</v>
          </cell>
          <cell r="E15">
            <v>109372</v>
          </cell>
          <cell r="F15">
            <v>8815</v>
          </cell>
          <cell r="G15">
            <v>2279</v>
          </cell>
          <cell r="H15">
            <v>1852</v>
          </cell>
          <cell r="I15">
            <v>201</v>
          </cell>
          <cell r="J15">
            <v>9029</v>
          </cell>
          <cell r="K15">
            <v>966</v>
          </cell>
          <cell r="L15">
            <v>3435</v>
          </cell>
          <cell r="M15">
            <v>2472</v>
          </cell>
          <cell r="N15">
            <v>1171</v>
          </cell>
          <cell r="P15">
            <v>8304</v>
          </cell>
          <cell r="Q15">
            <v>312</v>
          </cell>
          <cell r="R15">
            <v>4024</v>
          </cell>
          <cell r="S15">
            <v>3778</v>
          </cell>
          <cell r="T15">
            <v>2653</v>
          </cell>
          <cell r="U15">
            <v>671</v>
          </cell>
          <cell r="V15">
            <v>1390</v>
          </cell>
          <cell r="W15">
            <v>998</v>
          </cell>
          <cell r="Y15">
            <v>532</v>
          </cell>
          <cell r="AF15">
            <v>725</v>
          </cell>
          <cell r="AG15">
            <v>325</v>
          </cell>
          <cell r="AH15">
            <v>3459</v>
          </cell>
          <cell r="AI15">
            <v>1052</v>
          </cell>
          <cell r="AJ15">
            <v>480</v>
          </cell>
          <cell r="AK15">
            <v>26414</v>
          </cell>
          <cell r="AL15">
            <v>223</v>
          </cell>
          <cell r="AN15">
            <v>227</v>
          </cell>
          <cell r="AP15">
            <v>3993</v>
          </cell>
          <cell r="AQ15">
            <v>677</v>
          </cell>
          <cell r="AS15">
            <v>338</v>
          </cell>
          <cell r="AV15">
            <v>4310</v>
          </cell>
          <cell r="AW15">
            <v>1633</v>
          </cell>
          <cell r="BA15">
            <v>441</v>
          </cell>
          <cell r="BC15">
            <v>86</v>
          </cell>
          <cell r="BG15">
            <v>1760</v>
          </cell>
          <cell r="BH15">
            <v>62</v>
          </cell>
          <cell r="BK15">
            <v>2390</v>
          </cell>
        </row>
      </sheetData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1959089</v>
          </cell>
          <cell r="D15">
            <v>1028236</v>
          </cell>
          <cell r="E15">
            <v>930853</v>
          </cell>
          <cell r="F15">
            <v>82378</v>
          </cell>
          <cell r="G15">
            <v>24789</v>
          </cell>
          <cell r="H15">
            <v>24352</v>
          </cell>
          <cell r="I15">
            <v>2495</v>
          </cell>
          <cell r="J15">
            <v>85876</v>
          </cell>
          <cell r="K15">
            <v>10823</v>
          </cell>
          <cell r="L15">
            <v>18840</v>
          </cell>
          <cell r="M15">
            <v>23392</v>
          </cell>
          <cell r="N15">
            <v>9848</v>
          </cell>
          <cell r="P15">
            <v>68285</v>
          </cell>
          <cell r="Q15">
            <v>3654</v>
          </cell>
          <cell r="R15">
            <v>29123</v>
          </cell>
          <cell r="S15">
            <v>28289</v>
          </cell>
          <cell r="T15">
            <v>29617</v>
          </cell>
          <cell r="U15">
            <v>4991</v>
          </cell>
          <cell r="V15">
            <v>8415</v>
          </cell>
          <cell r="W15">
            <v>5322</v>
          </cell>
          <cell r="Y15">
            <v>3551</v>
          </cell>
          <cell r="AF15">
            <v>4614</v>
          </cell>
          <cell r="AG15">
            <v>4783</v>
          </cell>
          <cell r="AH15">
            <v>24689</v>
          </cell>
          <cell r="AI15">
            <v>4795</v>
          </cell>
          <cell r="AJ15">
            <v>3885</v>
          </cell>
          <cell r="AK15">
            <v>176880</v>
          </cell>
          <cell r="AL15">
            <v>2426</v>
          </cell>
          <cell r="AN15">
            <v>2484</v>
          </cell>
          <cell r="AP15">
            <v>52140</v>
          </cell>
          <cell r="AQ15">
            <v>7562</v>
          </cell>
          <cell r="AS15">
            <v>4608</v>
          </cell>
          <cell r="AV15">
            <v>42294</v>
          </cell>
          <cell r="AW15">
            <v>9123</v>
          </cell>
          <cell r="BA15">
            <v>8436</v>
          </cell>
          <cell r="BC15">
            <v>2549</v>
          </cell>
          <cell r="BG15">
            <v>10922</v>
          </cell>
          <cell r="BH15">
            <v>933</v>
          </cell>
          <cell r="BK15">
            <v>26121</v>
          </cell>
        </row>
      </sheetData>
      <sheetData sheetId="1">
        <row r="15">
          <cell r="C15">
            <v>136988</v>
          </cell>
          <cell r="D15">
            <v>70144</v>
          </cell>
          <cell r="E15">
            <v>66844</v>
          </cell>
          <cell r="F15">
            <v>5203</v>
          </cell>
          <cell r="G15">
            <v>1542</v>
          </cell>
          <cell r="H15">
            <v>1639</v>
          </cell>
          <cell r="I15">
            <v>108</v>
          </cell>
          <cell r="J15">
            <v>4183</v>
          </cell>
          <cell r="K15">
            <v>464</v>
          </cell>
          <cell r="L15">
            <v>710</v>
          </cell>
          <cell r="M15">
            <v>1260</v>
          </cell>
          <cell r="N15">
            <v>452</v>
          </cell>
          <cell r="P15">
            <v>4741</v>
          </cell>
          <cell r="Q15">
            <v>189</v>
          </cell>
          <cell r="R15">
            <v>1587</v>
          </cell>
          <cell r="S15">
            <v>1101</v>
          </cell>
          <cell r="T15">
            <v>974</v>
          </cell>
          <cell r="U15">
            <v>255</v>
          </cell>
          <cell r="V15">
            <v>534</v>
          </cell>
          <cell r="W15">
            <v>210</v>
          </cell>
          <cell r="Y15">
            <v>236</v>
          </cell>
          <cell r="AF15">
            <v>355</v>
          </cell>
          <cell r="AG15">
            <v>273</v>
          </cell>
          <cell r="AH15">
            <v>2087</v>
          </cell>
          <cell r="AI15">
            <v>379</v>
          </cell>
          <cell r="AJ15">
            <v>269</v>
          </cell>
          <cell r="AK15">
            <v>27255</v>
          </cell>
          <cell r="AL15">
            <v>180</v>
          </cell>
          <cell r="AN15">
            <v>125</v>
          </cell>
          <cell r="AP15">
            <v>2024</v>
          </cell>
          <cell r="AQ15">
            <v>222</v>
          </cell>
          <cell r="AS15">
            <v>153</v>
          </cell>
          <cell r="AV15">
            <v>1688</v>
          </cell>
          <cell r="AW15">
            <v>412</v>
          </cell>
          <cell r="BA15">
            <v>393</v>
          </cell>
          <cell r="BC15">
            <v>52</v>
          </cell>
          <cell r="BG15">
            <v>472</v>
          </cell>
          <cell r="BH15">
            <v>44</v>
          </cell>
          <cell r="BK15">
            <v>832</v>
          </cell>
        </row>
      </sheetData>
      <sheetData sheetId="2">
        <row r="15">
          <cell r="C15">
            <v>122024</v>
          </cell>
          <cell r="D15">
            <v>72617</v>
          </cell>
          <cell r="E15">
            <v>49407</v>
          </cell>
          <cell r="F15">
            <v>5483</v>
          </cell>
          <cell r="G15">
            <v>1327</v>
          </cell>
          <cell r="H15">
            <v>1586</v>
          </cell>
          <cell r="I15">
            <v>89</v>
          </cell>
          <cell r="J15">
            <v>4389</v>
          </cell>
          <cell r="K15">
            <v>625</v>
          </cell>
          <cell r="L15">
            <v>646</v>
          </cell>
          <cell r="M15">
            <v>1445</v>
          </cell>
          <cell r="N15">
            <v>637</v>
          </cell>
          <cell r="P15">
            <v>4383</v>
          </cell>
          <cell r="Q15">
            <v>189</v>
          </cell>
          <cell r="R15">
            <v>1970</v>
          </cell>
          <cell r="S15">
            <v>944</v>
          </cell>
          <cell r="T15">
            <v>946</v>
          </cell>
          <cell r="U15">
            <v>253</v>
          </cell>
          <cell r="V15">
            <v>476</v>
          </cell>
          <cell r="W15">
            <v>230</v>
          </cell>
          <cell r="Y15">
            <v>187</v>
          </cell>
          <cell r="AF15">
            <v>153</v>
          </cell>
          <cell r="AG15">
            <v>312</v>
          </cell>
          <cell r="AH15">
            <v>1652</v>
          </cell>
          <cell r="AI15">
            <v>255</v>
          </cell>
          <cell r="AJ15">
            <v>209</v>
          </cell>
          <cell r="AK15">
            <v>9935</v>
          </cell>
          <cell r="AL15">
            <v>95</v>
          </cell>
          <cell r="AN15">
            <v>88</v>
          </cell>
          <cell r="AP15">
            <v>1666</v>
          </cell>
          <cell r="AQ15">
            <v>211</v>
          </cell>
          <cell r="AS15">
            <v>105</v>
          </cell>
          <cell r="AV15">
            <v>2465</v>
          </cell>
          <cell r="AW15">
            <v>293</v>
          </cell>
          <cell r="BA15">
            <v>299</v>
          </cell>
          <cell r="BC15">
            <v>45</v>
          </cell>
          <cell r="BG15">
            <v>256</v>
          </cell>
          <cell r="BH15">
            <v>35</v>
          </cell>
          <cell r="BK15">
            <v>658</v>
          </cell>
        </row>
      </sheetData>
      <sheetData sheetId="3">
        <row r="15">
          <cell r="C15">
            <v>138088</v>
          </cell>
          <cell r="D15">
            <v>77763</v>
          </cell>
          <cell r="E15">
            <v>60325</v>
          </cell>
          <cell r="F15">
            <v>6747</v>
          </cell>
          <cell r="G15">
            <v>1803</v>
          </cell>
          <cell r="H15">
            <v>2100</v>
          </cell>
          <cell r="I15">
            <v>108</v>
          </cell>
          <cell r="J15">
            <v>5323</v>
          </cell>
          <cell r="K15">
            <v>682</v>
          </cell>
          <cell r="L15">
            <v>746</v>
          </cell>
          <cell r="M15">
            <v>1705</v>
          </cell>
          <cell r="N15">
            <v>729</v>
          </cell>
          <cell r="P15">
            <v>5679</v>
          </cell>
          <cell r="Q15">
            <v>231</v>
          </cell>
          <cell r="R15">
            <v>2269</v>
          </cell>
          <cell r="S15">
            <v>1285</v>
          </cell>
          <cell r="T15">
            <v>1263</v>
          </cell>
          <cell r="U15">
            <v>439</v>
          </cell>
          <cell r="V15">
            <v>655</v>
          </cell>
          <cell r="W15">
            <v>353</v>
          </cell>
          <cell r="Y15">
            <v>244</v>
          </cell>
          <cell r="AF15">
            <v>274</v>
          </cell>
          <cell r="AG15">
            <v>261</v>
          </cell>
          <cell r="AH15">
            <v>1925</v>
          </cell>
          <cell r="AI15">
            <v>276</v>
          </cell>
          <cell r="AJ15">
            <v>450</v>
          </cell>
          <cell r="AK15">
            <v>12938</v>
          </cell>
          <cell r="AL15">
            <v>291</v>
          </cell>
          <cell r="AN15">
            <v>164</v>
          </cell>
          <cell r="AP15">
            <v>2819</v>
          </cell>
          <cell r="AQ15">
            <v>335</v>
          </cell>
          <cell r="AS15">
            <v>143</v>
          </cell>
          <cell r="AV15">
            <v>2556</v>
          </cell>
          <cell r="AW15">
            <v>442</v>
          </cell>
          <cell r="BA15">
            <v>300</v>
          </cell>
          <cell r="BC15">
            <v>56</v>
          </cell>
          <cell r="BG15">
            <v>300</v>
          </cell>
          <cell r="BH15">
            <v>31</v>
          </cell>
          <cell r="BK15">
            <v>1210</v>
          </cell>
        </row>
      </sheetData>
      <sheetData sheetId="4">
        <row r="15">
          <cell r="C15">
            <v>138669</v>
          </cell>
          <cell r="D15">
            <v>75968</v>
          </cell>
          <cell r="E15">
            <v>62701</v>
          </cell>
          <cell r="F15">
            <v>6491</v>
          </cell>
          <cell r="G15">
            <v>1695</v>
          </cell>
          <cell r="H15">
            <v>1508</v>
          </cell>
          <cell r="I15">
            <v>145</v>
          </cell>
          <cell r="J15">
            <v>5889</v>
          </cell>
          <cell r="K15">
            <v>755</v>
          </cell>
          <cell r="L15">
            <v>1278</v>
          </cell>
          <cell r="M15">
            <v>1640</v>
          </cell>
          <cell r="N15">
            <v>796</v>
          </cell>
          <cell r="P15">
            <v>5196</v>
          </cell>
          <cell r="Q15">
            <v>356</v>
          </cell>
          <cell r="R15">
            <v>2148</v>
          </cell>
          <cell r="S15">
            <v>1513</v>
          </cell>
          <cell r="T15">
            <v>1978</v>
          </cell>
          <cell r="U15">
            <v>420</v>
          </cell>
          <cell r="V15">
            <v>541</v>
          </cell>
          <cell r="W15">
            <v>411</v>
          </cell>
          <cell r="Y15">
            <v>255</v>
          </cell>
          <cell r="AF15">
            <v>235</v>
          </cell>
          <cell r="AG15">
            <v>262</v>
          </cell>
          <cell r="AH15">
            <v>1661</v>
          </cell>
          <cell r="AI15">
            <v>381</v>
          </cell>
          <cell r="AJ15">
            <v>208</v>
          </cell>
          <cell r="AK15">
            <v>13862</v>
          </cell>
          <cell r="AL15">
            <v>129</v>
          </cell>
          <cell r="AN15">
            <v>132</v>
          </cell>
          <cell r="AP15">
            <v>3040</v>
          </cell>
          <cell r="AQ15">
            <v>974</v>
          </cell>
          <cell r="AS15">
            <v>211</v>
          </cell>
          <cell r="AV15">
            <v>1665</v>
          </cell>
          <cell r="AW15">
            <v>492</v>
          </cell>
          <cell r="BA15">
            <v>491</v>
          </cell>
          <cell r="BC15">
            <v>160</v>
          </cell>
          <cell r="BG15">
            <v>495</v>
          </cell>
          <cell r="BH15">
            <v>49</v>
          </cell>
          <cell r="BK15">
            <v>1238</v>
          </cell>
        </row>
      </sheetData>
      <sheetData sheetId="5">
        <row r="15">
          <cell r="C15">
            <v>162989</v>
          </cell>
          <cell r="D15">
            <v>87386</v>
          </cell>
          <cell r="E15">
            <v>75603</v>
          </cell>
          <cell r="F15">
            <v>7893</v>
          </cell>
          <cell r="G15">
            <v>2189</v>
          </cell>
          <cell r="H15">
            <v>2341</v>
          </cell>
          <cell r="I15">
            <v>244</v>
          </cell>
          <cell r="J15">
            <v>6864</v>
          </cell>
          <cell r="K15">
            <v>862</v>
          </cell>
          <cell r="L15">
            <v>1230</v>
          </cell>
          <cell r="M15">
            <v>2058</v>
          </cell>
          <cell r="N15">
            <v>841</v>
          </cell>
          <cell r="P15">
            <v>6296</v>
          </cell>
          <cell r="Q15">
            <v>348</v>
          </cell>
          <cell r="R15">
            <v>2680</v>
          </cell>
          <cell r="S15">
            <v>1575</v>
          </cell>
          <cell r="T15">
            <v>1957</v>
          </cell>
          <cell r="U15">
            <v>417</v>
          </cell>
          <cell r="V15">
            <v>697</v>
          </cell>
          <cell r="W15">
            <v>489</v>
          </cell>
          <cell r="Y15">
            <v>318</v>
          </cell>
          <cell r="AF15">
            <v>417</v>
          </cell>
          <cell r="AG15">
            <v>343</v>
          </cell>
          <cell r="AH15">
            <v>1915</v>
          </cell>
          <cell r="AI15">
            <v>375</v>
          </cell>
          <cell r="AJ15">
            <v>264</v>
          </cell>
          <cell r="AK15">
            <v>12013</v>
          </cell>
          <cell r="AL15">
            <v>311</v>
          </cell>
          <cell r="AN15">
            <v>151</v>
          </cell>
          <cell r="AP15">
            <v>4772</v>
          </cell>
          <cell r="AQ15">
            <v>677</v>
          </cell>
          <cell r="AS15">
            <v>375</v>
          </cell>
          <cell r="AV15">
            <v>2804</v>
          </cell>
          <cell r="AW15">
            <v>1329</v>
          </cell>
          <cell r="BA15">
            <v>640</v>
          </cell>
          <cell r="BC15">
            <v>174</v>
          </cell>
          <cell r="BG15">
            <v>953</v>
          </cell>
          <cell r="BH15">
            <v>97</v>
          </cell>
          <cell r="BK15">
            <v>1894</v>
          </cell>
        </row>
      </sheetData>
      <sheetData sheetId="6">
        <row r="15">
          <cell r="C15">
            <v>184989</v>
          </cell>
          <cell r="D15">
            <v>85625</v>
          </cell>
          <cell r="E15">
            <v>99364</v>
          </cell>
          <cell r="F15">
            <v>6751</v>
          </cell>
          <cell r="G15">
            <v>2481</v>
          </cell>
          <cell r="H15">
            <v>2545</v>
          </cell>
          <cell r="I15">
            <v>538</v>
          </cell>
          <cell r="J15">
            <v>11392</v>
          </cell>
          <cell r="K15">
            <v>1263</v>
          </cell>
          <cell r="L15">
            <v>2596</v>
          </cell>
          <cell r="M15">
            <v>2533</v>
          </cell>
          <cell r="N15">
            <v>1057</v>
          </cell>
          <cell r="P15">
            <v>7968</v>
          </cell>
          <cell r="Q15">
            <v>408</v>
          </cell>
          <cell r="R15">
            <v>3263</v>
          </cell>
          <cell r="S15">
            <v>3089</v>
          </cell>
          <cell r="T15">
            <v>3352</v>
          </cell>
          <cell r="U15">
            <v>695</v>
          </cell>
          <cell r="V15">
            <v>1111</v>
          </cell>
          <cell r="W15">
            <v>708</v>
          </cell>
          <cell r="Y15">
            <v>317</v>
          </cell>
          <cell r="AF15">
            <v>550</v>
          </cell>
          <cell r="AG15">
            <v>837</v>
          </cell>
          <cell r="AH15">
            <v>2108</v>
          </cell>
          <cell r="AI15">
            <v>453</v>
          </cell>
          <cell r="AJ15">
            <v>374</v>
          </cell>
          <cell r="AK15">
            <v>11597</v>
          </cell>
          <cell r="AL15">
            <v>229</v>
          </cell>
          <cell r="AN15">
            <v>303</v>
          </cell>
          <cell r="AP15">
            <v>7625</v>
          </cell>
          <cell r="AQ15">
            <v>1053</v>
          </cell>
          <cell r="AS15">
            <v>704</v>
          </cell>
          <cell r="AV15">
            <v>4866</v>
          </cell>
          <cell r="AW15">
            <v>1824</v>
          </cell>
          <cell r="BA15">
            <v>993</v>
          </cell>
          <cell r="BC15">
            <v>552</v>
          </cell>
          <cell r="BG15">
            <v>1714</v>
          </cell>
          <cell r="BH15">
            <v>156</v>
          </cell>
          <cell r="BK15">
            <v>3471</v>
          </cell>
        </row>
      </sheetData>
      <sheetData sheetId="7">
        <row r="15">
          <cell r="C15">
            <v>218423</v>
          </cell>
          <cell r="D15">
            <v>114949</v>
          </cell>
          <cell r="E15">
            <v>103474</v>
          </cell>
          <cell r="F15">
            <v>6832</v>
          </cell>
          <cell r="G15">
            <v>2586</v>
          </cell>
          <cell r="H15">
            <v>1884</v>
          </cell>
          <cell r="I15">
            <v>87</v>
          </cell>
          <cell r="J15">
            <v>10869</v>
          </cell>
          <cell r="K15">
            <v>1555</v>
          </cell>
          <cell r="L15">
            <v>3765</v>
          </cell>
          <cell r="M15">
            <v>2310</v>
          </cell>
          <cell r="N15">
            <v>1071</v>
          </cell>
          <cell r="P15">
            <v>5997</v>
          </cell>
          <cell r="Q15">
            <v>386</v>
          </cell>
          <cell r="R15">
            <v>3449</v>
          </cell>
          <cell r="S15">
            <v>3944</v>
          </cell>
          <cell r="T15">
            <v>5472</v>
          </cell>
          <cell r="U15">
            <v>412</v>
          </cell>
          <cell r="V15">
            <v>855</v>
          </cell>
          <cell r="W15">
            <v>732</v>
          </cell>
          <cell r="Y15">
            <v>417</v>
          </cell>
          <cell r="AF15">
            <v>635</v>
          </cell>
          <cell r="AG15">
            <v>677</v>
          </cell>
          <cell r="AH15">
            <v>2174</v>
          </cell>
          <cell r="AI15">
            <v>414</v>
          </cell>
          <cell r="AJ15">
            <v>270</v>
          </cell>
          <cell r="AK15">
            <v>15827</v>
          </cell>
          <cell r="AL15">
            <v>182</v>
          </cell>
          <cell r="AN15">
            <v>289</v>
          </cell>
          <cell r="AP15">
            <v>7452</v>
          </cell>
          <cell r="AQ15">
            <v>840</v>
          </cell>
          <cell r="AS15">
            <v>899</v>
          </cell>
          <cell r="AV15">
            <v>5454</v>
          </cell>
          <cell r="AW15">
            <v>1094</v>
          </cell>
          <cell r="BA15">
            <v>1606</v>
          </cell>
          <cell r="BC15">
            <v>642</v>
          </cell>
          <cell r="BG15">
            <v>1873</v>
          </cell>
          <cell r="BH15">
            <v>134</v>
          </cell>
          <cell r="BK15">
            <v>3452</v>
          </cell>
        </row>
      </sheetData>
      <sheetData sheetId="8">
        <row r="15">
          <cell r="C15">
            <v>208410</v>
          </cell>
          <cell r="D15">
            <v>88558</v>
          </cell>
          <cell r="E15">
            <v>119852</v>
          </cell>
          <cell r="F15">
            <v>6392</v>
          </cell>
          <cell r="G15">
            <v>2415</v>
          </cell>
          <cell r="H15">
            <v>2632</v>
          </cell>
          <cell r="I15">
            <v>357</v>
          </cell>
          <cell r="J15">
            <v>12391</v>
          </cell>
          <cell r="K15">
            <v>1969</v>
          </cell>
          <cell r="L15">
            <v>3008</v>
          </cell>
          <cell r="M15">
            <v>2689</v>
          </cell>
          <cell r="N15">
            <v>1147</v>
          </cell>
          <cell r="P15">
            <v>7813</v>
          </cell>
          <cell r="Q15">
            <v>466</v>
          </cell>
          <cell r="R15">
            <v>4166</v>
          </cell>
          <cell r="S15">
            <v>8283</v>
          </cell>
          <cell r="T15">
            <v>6939</v>
          </cell>
          <cell r="U15">
            <v>901</v>
          </cell>
          <cell r="V15">
            <v>940</v>
          </cell>
          <cell r="W15">
            <v>714</v>
          </cell>
          <cell r="Y15">
            <v>510</v>
          </cell>
          <cell r="AF15">
            <v>1085</v>
          </cell>
          <cell r="AG15">
            <v>525</v>
          </cell>
          <cell r="AH15">
            <v>2270</v>
          </cell>
          <cell r="AI15">
            <v>798</v>
          </cell>
          <cell r="AJ15">
            <v>392</v>
          </cell>
          <cell r="AK15">
            <v>15724</v>
          </cell>
          <cell r="AL15">
            <v>187</v>
          </cell>
          <cell r="AN15">
            <v>532</v>
          </cell>
          <cell r="AP15">
            <v>8025</v>
          </cell>
          <cell r="AQ15">
            <v>1325</v>
          </cell>
          <cell r="AS15">
            <v>667</v>
          </cell>
          <cell r="AV15">
            <v>7797</v>
          </cell>
          <cell r="AW15">
            <v>1058</v>
          </cell>
          <cell r="BA15">
            <v>1688</v>
          </cell>
          <cell r="BC15">
            <v>347</v>
          </cell>
          <cell r="BG15">
            <v>1583</v>
          </cell>
          <cell r="BH15">
            <v>150</v>
          </cell>
          <cell r="BK15">
            <v>4154</v>
          </cell>
        </row>
      </sheetData>
      <sheetData sheetId="9">
        <row r="15">
          <cell r="C15">
            <v>175937</v>
          </cell>
          <cell r="D15">
            <v>86881</v>
          </cell>
          <cell r="E15">
            <v>89056</v>
          </cell>
          <cell r="F15">
            <v>8828</v>
          </cell>
          <cell r="G15">
            <v>3066</v>
          </cell>
          <cell r="H15">
            <v>2605</v>
          </cell>
          <cell r="I15">
            <v>264</v>
          </cell>
          <cell r="J15">
            <v>7827</v>
          </cell>
          <cell r="K15">
            <v>949</v>
          </cell>
          <cell r="L15">
            <v>1465</v>
          </cell>
          <cell r="M15">
            <v>2511</v>
          </cell>
          <cell r="N15">
            <v>970</v>
          </cell>
          <cell r="P15">
            <v>6432</v>
          </cell>
          <cell r="Q15">
            <v>337</v>
          </cell>
          <cell r="R15">
            <v>1966</v>
          </cell>
          <cell r="S15">
            <v>2051</v>
          </cell>
          <cell r="T15">
            <v>2909</v>
          </cell>
          <cell r="U15">
            <v>464</v>
          </cell>
          <cell r="V15">
            <v>729</v>
          </cell>
          <cell r="W15">
            <v>440</v>
          </cell>
          <cell r="Y15">
            <v>357</v>
          </cell>
          <cell r="AF15">
            <v>292</v>
          </cell>
          <cell r="AG15">
            <v>489</v>
          </cell>
          <cell r="AH15">
            <v>2098</v>
          </cell>
          <cell r="AI15">
            <v>352</v>
          </cell>
          <cell r="AJ15">
            <v>418</v>
          </cell>
          <cell r="AK15">
            <v>10978</v>
          </cell>
          <cell r="AL15">
            <v>206</v>
          </cell>
          <cell r="AN15">
            <v>263</v>
          </cell>
          <cell r="AP15">
            <v>6340</v>
          </cell>
          <cell r="AQ15">
            <v>742</v>
          </cell>
          <cell r="AS15">
            <v>661</v>
          </cell>
          <cell r="AV15">
            <v>4972</v>
          </cell>
          <cell r="AW15">
            <v>806</v>
          </cell>
          <cell r="BA15">
            <v>822</v>
          </cell>
          <cell r="BC15">
            <v>157</v>
          </cell>
          <cell r="BG15">
            <v>1468</v>
          </cell>
          <cell r="BH15">
            <v>119</v>
          </cell>
          <cell r="BK15">
            <v>3697</v>
          </cell>
        </row>
      </sheetData>
      <sheetData sheetId="10">
        <row r="15">
          <cell r="C15">
            <v>175348</v>
          </cell>
          <cell r="D15">
            <v>98661</v>
          </cell>
          <cell r="E15">
            <v>76687</v>
          </cell>
          <cell r="F15">
            <v>10251</v>
          </cell>
          <cell r="G15">
            <v>2237</v>
          </cell>
          <cell r="H15">
            <v>2233</v>
          </cell>
          <cell r="I15">
            <v>340</v>
          </cell>
          <cell r="J15">
            <v>6484</v>
          </cell>
          <cell r="K15">
            <v>787</v>
          </cell>
          <cell r="L15">
            <v>1201</v>
          </cell>
          <cell r="M15">
            <v>2205</v>
          </cell>
          <cell r="N15">
            <v>833</v>
          </cell>
          <cell r="P15">
            <v>5487</v>
          </cell>
          <cell r="Q15">
            <v>339</v>
          </cell>
          <cell r="R15">
            <v>2178</v>
          </cell>
          <cell r="S15">
            <v>1674</v>
          </cell>
          <cell r="T15">
            <v>1661</v>
          </cell>
          <cell r="U15">
            <v>289</v>
          </cell>
          <cell r="V15">
            <v>771</v>
          </cell>
          <cell r="W15">
            <v>385</v>
          </cell>
          <cell r="Y15">
            <v>278</v>
          </cell>
          <cell r="AF15">
            <v>188</v>
          </cell>
          <cell r="AG15">
            <v>311</v>
          </cell>
          <cell r="AH15">
            <v>2537</v>
          </cell>
          <cell r="AI15">
            <v>359</v>
          </cell>
          <cell r="AJ15">
            <v>397</v>
          </cell>
          <cell r="AK15">
            <v>12178</v>
          </cell>
          <cell r="AL15">
            <v>240</v>
          </cell>
          <cell r="AN15">
            <v>182</v>
          </cell>
          <cell r="AP15">
            <v>4303</v>
          </cell>
          <cell r="AQ15">
            <v>466</v>
          </cell>
          <cell r="AS15">
            <v>339</v>
          </cell>
          <cell r="AV15">
            <v>3066</v>
          </cell>
          <cell r="AW15">
            <v>575</v>
          </cell>
          <cell r="BA15">
            <v>472</v>
          </cell>
          <cell r="BC15">
            <v>179</v>
          </cell>
          <cell r="BG15">
            <v>648</v>
          </cell>
          <cell r="BH15">
            <v>44</v>
          </cell>
          <cell r="BK15">
            <v>2294</v>
          </cell>
        </row>
      </sheetData>
      <sheetData sheetId="11">
        <row r="15">
          <cell r="C15">
            <v>159664</v>
          </cell>
          <cell r="D15">
            <v>96208</v>
          </cell>
          <cell r="E15">
            <v>63456</v>
          </cell>
          <cell r="F15">
            <v>6918</v>
          </cell>
          <cell r="G15">
            <v>1999</v>
          </cell>
          <cell r="H15">
            <v>2023</v>
          </cell>
          <cell r="I15">
            <v>143</v>
          </cell>
          <cell r="J15">
            <v>5230</v>
          </cell>
          <cell r="K15">
            <v>554</v>
          </cell>
          <cell r="L15">
            <v>999</v>
          </cell>
          <cell r="M15">
            <v>1702</v>
          </cell>
          <cell r="N15">
            <v>744</v>
          </cell>
          <cell r="P15">
            <v>4581</v>
          </cell>
          <cell r="Q15">
            <v>265</v>
          </cell>
          <cell r="R15">
            <v>1590</v>
          </cell>
          <cell r="S15">
            <v>1219</v>
          </cell>
          <cell r="T15">
            <v>988</v>
          </cell>
          <cell r="U15">
            <v>201</v>
          </cell>
          <cell r="V15">
            <v>683</v>
          </cell>
          <cell r="W15">
            <v>423</v>
          </cell>
          <cell r="Y15">
            <v>251</v>
          </cell>
          <cell r="AF15">
            <v>114</v>
          </cell>
          <cell r="AG15">
            <v>302</v>
          </cell>
          <cell r="AH15">
            <v>2489</v>
          </cell>
          <cell r="AI15">
            <v>399</v>
          </cell>
          <cell r="AJ15">
            <v>335</v>
          </cell>
          <cell r="AK15">
            <v>15703</v>
          </cell>
          <cell r="AL15">
            <v>203</v>
          </cell>
          <cell r="AN15">
            <v>159</v>
          </cell>
          <cell r="AP15">
            <v>2283</v>
          </cell>
          <cell r="AQ15">
            <v>273</v>
          </cell>
          <cell r="AS15">
            <v>172</v>
          </cell>
          <cell r="AV15">
            <v>2060</v>
          </cell>
          <cell r="AW15">
            <v>469</v>
          </cell>
          <cell r="BA15">
            <v>437</v>
          </cell>
          <cell r="BC15">
            <v>67</v>
          </cell>
          <cell r="BG15">
            <v>438</v>
          </cell>
          <cell r="BH15">
            <v>20</v>
          </cell>
          <cell r="BK15">
            <v>1395</v>
          </cell>
        </row>
      </sheetData>
      <sheetData sheetId="12">
        <row r="15">
          <cell r="C15">
            <v>137560</v>
          </cell>
          <cell r="D15">
            <v>73476</v>
          </cell>
          <cell r="E15">
            <v>64084</v>
          </cell>
          <cell r="F15">
            <v>4589</v>
          </cell>
          <cell r="G15">
            <v>1449</v>
          </cell>
          <cell r="H15">
            <v>1256</v>
          </cell>
          <cell r="I15">
            <v>72</v>
          </cell>
          <cell r="J15">
            <v>5035</v>
          </cell>
          <cell r="K15">
            <v>358</v>
          </cell>
          <cell r="L15">
            <v>1196</v>
          </cell>
          <cell r="M15">
            <v>1334</v>
          </cell>
          <cell r="N15">
            <v>571</v>
          </cell>
          <cell r="P15">
            <v>3712</v>
          </cell>
          <cell r="Q15">
            <v>140</v>
          </cell>
          <cell r="R15">
            <v>1857</v>
          </cell>
          <cell r="S15">
            <v>1611</v>
          </cell>
          <cell r="T15">
            <v>1178</v>
          </cell>
          <cell r="U15">
            <v>245</v>
          </cell>
          <cell r="V15">
            <v>423</v>
          </cell>
          <cell r="W15">
            <v>227</v>
          </cell>
          <cell r="Y15">
            <v>181</v>
          </cell>
          <cell r="AF15">
            <v>316</v>
          </cell>
          <cell r="AG15">
            <v>191</v>
          </cell>
          <cell r="AH15">
            <v>1773</v>
          </cell>
          <cell r="AI15">
            <v>354</v>
          </cell>
          <cell r="AJ15">
            <v>299</v>
          </cell>
          <cell r="AK15">
            <v>18870</v>
          </cell>
          <cell r="AL15">
            <v>173</v>
          </cell>
          <cell r="AN15">
            <v>96</v>
          </cell>
          <cell r="AP15">
            <v>1791</v>
          </cell>
          <cell r="AQ15">
            <v>444</v>
          </cell>
          <cell r="AS15">
            <v>179</v>
          </cell>
          <cell r="AV15">
            <v>2901</v>
          </cell>
          <cell r="AW15">
            <v>329</v>
          </cell>
          <cell r="BA15">
            <v>295</v>
          </cell>
          <cell r="BC15">
            <v>118</v>
          </cell>
          <cell r="BG15">
            <v>722</v>
          </cell>
          <cell r="BH15">
            <v>54</v>
          </cell>
          <cell r="BK15">
            <v>1826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1821799</v>
          </cell>
          <cell r="D15">
            <v>991286</v>
          </cell>
          <cell r="E15">
            <v>830513</v>
          </cell>
          <cell r="F15">
            <v>77975</v>
          </cell>
          <cell r="G15">
            <v>22034</v>
          </cell>
          <cell r="H15">
            <v>21268</v>
          </cell>
          <cell r="I15">
            <v>1883</v>
          </cell>
          <cell r="J15">
            <v>74873</v>
          </cell>
          <cell r="K15">
            <v>10083</v>
          </cell>
          <cell r="L15">
            <v>16044</v>
          </cell>
          <cell r="M15">
            <v>21909</v>
          </cell>
          <cell r="N15">
            <v>9346</v>
          </cell>
          <cell r="P15">
            <v>69185</v>
          </cell>
          <cell r="Q15">
            <v>3400</v>
          </cell>
          <cell r="R15">
            <v>28799</v>
          </cell>
          <cell r="S15">
            <v>24537</v>
          </cell>
          <cell r="T15">
            <v>24012</v>
          </cell>
          <cell r="U15">
            <v>5660</v>
          </cell>
          <cell r="V15">
            <v>7541</v>
          </cell>
          <cell r="W15">
            <v>4442</v>
          </cell>
          <cell r="Y15">
            <v>3353</v>
          </cell>
          <cell r="AF15">
            <v>4121</v>
          </cell>
          <cell r="AG15">
            <v>4656</v>
          </cell>
          <cell r="AH15">
            <v>23049</v>
          </cell>
          <cell r="AI15">
            <v>4719</v>
          </cell>
          <cell r="AJ15">
            <v>3545</v>
          </cell>
          <cell r="AK15">
            <v>155238</v>
          </cell>
          <cell r="AL15">
            <v>1706</v>
          </cell>
          <cell r="AN15">
            <v>2512</v>
          </cell>
          <cell r="AP15">
            <v>43933</v>
          </cell>
          <cell r="AQ15">
            <v>5806</v>
          </cell>
          <cell r="AS15">
            <v>3666</v>
          </cell>
          <cell r="AV15">
            <v>40444</v>
          </cell>
          <cell r="AW15">
            <v>6989</v>
          </cell>
          <cell r="BA15">
            <v>6352</v>
          </cell>
          <cell r="BC15">
            <v>1954</v>
          </cell>
          <cell r="BG15">
            <v>10457</v>
          </cell>
          <cell r="BH15">
            <v>869</v>
          </cell>
          <cell r="BK15">
            <v>20359</v>
          </cell>
        </row>
      </sheetData>
      <sheetData sheetId="1">
        <row r="15">
          <cell r="C15">
            <v>124555</v>
          </cell>
          <cell r="D15">
            <v>65241</v>
          </cell>
          <cell r="E15">
            <v>59314</v>
          </cell>
          <cell r="F15">
            <v>4766</v>
          </cell>
          <cell r="G15">
            <v>1065</v>
          </cell>
          <cell r="H15">
            <v>1161</v>
          </cell>
          <cell r="I15">
            <v>66</v>
          </cell>
          <cell r="J15">
            <v>3833</v>
          </cell>
          <cell r="K15">
            <v>571</v>
          </cell>
          <cell r="L15">
            <v>595</v>
          </cell>
          <cell r="M15">
            <v>1282</v>
          </cell>
          <cell r="N15">
            <v>430</v>
          </cell>
          <cell r="P15">
            <v>4105</v>
          </cell>
          <cell r="Q15">
            <v>155</v>
          </cell>
          <cell r="R15">
            <v>1388</v>
          </cell>
          <cell r="S15">
            <v>1093</v>
          </cell>
          <cell r="T15">
            <v>639</v>
          </cell>
          <cell r="U15">
            <v>346</v>
          </cell>
          <cell r="V15">
            <v>486</v>
          </cell>
          <cell r="W15">
            <v>163</v>
          </cell>
          <cell r="Y15">
            <v>200</v>
          </cell>
          <cell r="AF15">
            <v>425</v>
          </cell>
          <cell r="AG15">
            <v>254</v>
          </cell>
          <cell r="AH15">
            <v>1500</v>
          </cell>
          <cell r="AI15">
            <v>256</v>
          </cell>
          <cell r="AJ15">
            <v>273</v>
          </cell>
          <cell r="AK15">
            <v>24057</v>
          </cell>
          <cell r="AL15">
            <v>108</v>
          </cell>
          <cell r="AN15">
            <v>112</v>
          </cell>
          <cell r="AP15">
            <v>1888</v>
          </cell>
          <cell r="AQ15">
            <v>220</v>
          </cell>
          <cell r="AS15">
            <v>151</v>
          </cell>
          <cell r="AV15">
            <v>1731</v>
          </cell>
          <cell r="AW15">
            <v>336</v>
          </cell>
          <cell r="BA15">
            <v>245</v>
          </cell>
          <cell r="BC15">
            <v>92</v>
          </cell>
          <cell r="BG15">
            <v>477</v>
          </cell>
          <cell r="BH15">
            <v>18</v>
          </cell>
          <cell r="BK15">
            <v>765</v>
          </cell>
        </row>
      </sheetData>
      <sheetData sheetId="2">
        <row r="15">
          <cell r="C15">
            <v>114301</v>
          </cell>
          <cell r="D15">
            <v>66612</v>
          </cell>
          <cell r="E15">
            <v>47689</v>
          </cell>
          <cell r="F15">
            <v>4918</v>
          </cell>
          <cell r="G15">
            <v>1315</v>
          </cell>
          <cell r="H15">
            <v>1192</v>
          </cell>
          <cell r="I15">
            <v>45</v>
          </cell>
          <cell r="J15">
            <v>4174</v>
          </cell>
          <cell r="K15">
            <v>502</v>
          </cell>
          <cell r="L15">
            <v>660</v>
          </cell>
          <cell r="M15">
            <v>1438</v>
          </cell>
          <cell r="N15">
            <v>621</v>
          </cell>
          <cell r="P15">
            <v>4704</v>
          </cell>
          <cell r="Q15">
            <v>193</v>
          </cell>
          <cell r="R15">
            <v>2095</v>
          </cell>
          <cell r="S15">
            <v>926</v>
          </cell>
          <cell r="T15">
            <v>928</v>
          </cell>
          <cell r="U15">
            <v>320</v>
          </cell>
          <cell r="V15">
            <v>458</v>
          </cell>
          <cell r="W15">
            <v>203</v>
          </cell>
          <cell r="Y15">
            <v>169</v>
          </cell>
          <cell r="AF15">
            <v>146</v>
          </cell>
          <cell r="AG15">
            <v>239</v>
          </cell>
          <cell r="AH15">
            <v>1781</v>
          </cell>
          <cell r="AI15">
            <v>249</v>
          </cell>
          <cell r="AJ15">
            <v>238</v>
          </cell>
          <cell r="AK15">
            <v>10007</v>
          </cell>
          <cell r="AL15">
            <v>86</v>
          </cell>
          <cell r="AN15">
            <v>128</v>
          </cell>
          <cell r="AP15">
            <v>1638</v>
          </cell>
          <cell r="AQ15">
            <v>178</v>
          </cell>
          <cell r="AS15">
            <v>142</v>
          </cell>
          <cell r="AV15">
            <v>2524</v>
          </cell>
          <cell r="AW15">
            <v>381</v>
          </cell>
          <cell r="BA15">
            <v>226</v>
          </cell>
          <cell r="BC15">
            <v>77</v>
          </cell>
          <cell r="BG15">
            <v>304</v>
          </cell>
          <cell r="BH15">
            <v>21</v>
          </cell>
          <cell r="BK15">
            <v>753</v>
          </cell>
        </row>
      </sheetData>
      <sheetData sheetId="3">
        <row r="15">
          <cell r="C15">
            <v>135667</v>
          </cell>
          <cell r="D15">
            <v>78039</v>
          </cell>
          <cell r="E15">
            <v>57628</v>
          </cell>
          <cell r="F15">
            <v>5920</v>
          </cell>
          <cell r="G15">
            <v>1256</v>
          </cell>
          <cell r="H15">
            <v>1737</v>
          </cell>
          <cell r="I15">
            <v>104</v>
          </cell>
          <cell r="J15">
            <v>5839</v>
          </cell>
          <cell r="K15">
            <v>771</v>
          </cell>
          <cell r="L15">
            <v>777</v>
          </cell>
          <cell r="M15">
            <v>1652</v>
          </cell>
          <cell r="N15">
            <v>736</v>
          </cell>
          <cell r="P15">
            <v>5509</v>
          </cell>
          <cell r="Q15">
            <v>234</v>
          </cell>
          <cell r="R15">
            <v>2036</v>
          </cell>
          <cell r="S15">
            <v>1375</v>
          </cell>
          <cell r="T15">
            <v>1531</v>
          </cell>
          <cell r="U15">
            <v>519</v>
          </cell>
          <cell r="V15">
            <v>637</v>
          </cell>
          <cell r="W15">
            <v>227</v>
          </cell>
          <cell r="Y15">
            <v>265</v>
          </cell>
          <cell r="AF15">
            <v>269</v>
          </cell>
          <cell r="AG15">
            <v>353</v>
          </cell>
          <cell r="AH15">
            <v>2104</v>
          </cell>
          <cell r="AI15">
            <v>313</v>
          </cell>
          <cell r="AJ15">
            <v>372</v>
          </cell>
          <cell r="AK15">
            <v>10608</v>
          </cell>
          <cell r="AL15">
            <v>73</v>
          </cell>
          <cell r="AN15">
            <v>157</v>
          </cell>
          <cell r="AP15">
            <v>2474</v>
          </cell>
          <cell r="AQ15">
            <v>257</v>
          </cell>
          <cell r="AS15">
            <v>170</v>
          </cell>
          <cell r="AV15">
            <v>2259</v>
          </cell>
          <cell r="AW15">
            <v>521</v>
          </cell>
          <cell r="BA15">
            <v>287</v>
          </cell>
          <cell r="BC15">
            <v>93</v>
          </cell>
          <cell r="BG15">
            <v>318</v>
          </cell>
          <cell r="BH15">
            <v>23</v>
          </cell>
          <cell r="BK15">
            <v>1458</v>
          </cell>
        </row>
      </sheetData>
      <sheetData sheetId="4">
        <row r="15">
          <cell r="C15">
            <v>119054</v>
          </cell>
          <cell r="D15">
            <v>69711</v>
          </cell>
          <cell r="E15">
            <v>49343</v>
          </cell>
          <cell r="F15">
            <v>5160</v>
          </cell>
          <cell r="G15">
            <v>1414</v>
          </cell>
          <cell r="H15">
            <v>1225</v>
          </cell>
          <cell r="I15">
            <v>121</v>
          </cell>
          <cell r="J15">
            <v>4078</v>
          </cell>
          <cell r="K15">
            <v>552</v>
          </cell>
          <cell r="L15">
            <v>767</v>
          </cell>
          <cell r="M15">
            <v>1440</v>
          </cell>
          <cell r="N15">
            <v>752</v>
          </cell>
          <cell r="P15">
            <v>3941</v>
          </cell>
          <cell r="Q15">
            <v>210</v>
          </cell>
          <cell r="R15">
            <v>1856</v>
          </cell>
          <cell r="S15">
            <v>1022</v>
          </cell>
          <cell r="T15">
            <v>1387</v>
          </cell>
          <cell r="U15">
            <v>348</v>
          </cell>
          <cell r="V15">
            <v>609</v>
          </cell>
          <cell r="W15">
            <v>337</v>
          </cell>
          <cell r="Y15">
            <v>157</v>
          </cell>
          <cell r="AF15">
            <v>240</v>
          </cell>
          <cell r="AG15">
            <v>173</v>
          </cell>
          <cell r="AH15">
            <v>1394</v>
          </cell>
          <cell r="AI15">
            <v>369</v>
          </cell>
          <cell r="AJ15">
            <v>208</v>
          </cell>
          <cell r="AK15">
            <v>9616</v>
          </cell>
          <cell r="AL15">
            <v>130</v>
          </cell>
          <cell r="AN15">
            <v>184</v>
          </cell>
          <cell r="AP15">
            <v>1890</v>
          </cell>
          <cell r="AQ15">
            <v>250</v>
          </cell>
          <cell r="AS15">
            <v>131</v>
          </cell>
          <cell r="AV15">
            <v>1417</v>
          </cell>
          <cell r="AW15">
            <v>334</v>
          </cell>
          <cell r="BA15">
            <v>296</v>
          </cell>
          <cell r="BC15">
            <v>156</v>
          </cell>
          <cell r="BG15">
            <v>480</v>
          </cell>
          <cell r="BH15">
            <v>61</v>
          </cell>
          <cell r="BK15">
            <v>710</v>
          </cell>
        </row>
      </sheetData>
      <sheetData sheetId="5">
        <row r="15">
          <cell r="C15">
            <v>150656</v>
          </cell>
          <cell r="D15">
            <v>80073</v>
          </cell>
          <cell r="E15">
            <v>70583</v>
          </cell>
          <cell r="F15">
            <v>8127</v>
          </cell>
          <cell r="G15">
            <v>2400</v>
          </cell>
          <cell r="H15">
            <v>1992</v>
          </cell>
          <cell r="I15">
            <v>167</v>
          </cell>
          <cell r="J15">
            <v>6763</v>
          </cell>
          <cell r="K15">
            <v>921</v>
          </cell>
          <cell r="L15">
            <v>1192</v>
          </cell>
          <cell r="M15">
            <v>2206</v>
          </cell>
          <cell r="N15">
            <v>894</v>
          </cell>
          <cell r="P15">
            <v>6088</v>
          </cell>
          <cell r="Q15">
            <v>268</v>
          </cell>
          <cell r="R15">
            <v>2555</v>
          </cell>
          <cell r="S15">
            <v>1620</v>
          </cell>
          <cell r="T15">
            <v>1414</v>
          </cell>
          <cell r="U15">
            <v>384</v>
          </cell>
          <cell r="V15">
            <v>603</v>
          </cell>
          <cell r="W15">
            <v>389</v>
          </cell>
          <cell r="Y15">
            <v>276</v>
          </cell>
          <cell r="AF15">
            <v>319</v>
          </cell>
          <cell r="AG15">
            <v>301</v>
          </cell>
          <cell r="AH15">
            <v>1739</v>
          </cell>
          <cell r="AI15">
            <v>418</v>
          </cell>
          <cell r="AJ15">
            <v>238</v>
          </cell>
          <cell r="AK15">
            <v>11583</v>
          </cell>
          <cell r="AL15">
            <v>138</v>
          </cell>
          <cell r="AN15">
            <v>156</v>
          </cell>
          <cell r="AP15">
            <v>4356</v>
          </cell>
          <cell r="AQ15">
            <v>566</v>
          </cell>
          <cell r="AS15">
            <v>505</v>
          </cell>
          <cell r="AV15">
            <v>2952</v>
          </cell>
          <cell r="AW15">
            <v>964</v>
          </cell>
          <cell r="BA15">
            <v>664</v>
          </cell>
          <cell r="BC15">
            <v>282</v>
          </cell>
          <cell r="BG15">
            <v>940</v>
          </cell>
          <cell r="BH15">
            <v>107</v>
          </cell>
          <cell r="BK15">
            <v>1461</v>
          </cell>
        </row>
      </sheetData>
      <sheetData sheetId="6">
        <row r="15">
          <cell r="C15">
            <v>160216</v>
          </cell>
          <cell r="D15">
            <v>74816</v>
          </cell>
          <cell r="E15">
            <v>85400</v>
          </cell>
          <cell r="F15">
            <v>6119</v>
          </cell>
          <cell r="G15">
            <v>2165</v>
          </cell>
          <cell r="H15">
            <v>2247</v>
          </cell>
          <cell r="I15">
            <v>210</v>
          </cell>
          <cell r="J15">
            <v>9066</v>
          </cell>
          <cell r="K15">
            <v>1307</v>
          </cell>
          <cell r="L15">
            <v>1903</v>
          </cell>
          <cell r="M15">
            <v>2690</v>
          </cell>
          <cell r="N15">
            <v>1233</v>
          </cell>
          <cell r="P15">
            <v>7730</v>
          </cell>
          <cell r="Q15">
            <v>411</v>
          </cell>
          <cell r="R15">
            <v>3316</v>
          </cell>
          <cell r="S15">
            <v>2656</v>
          </cell>
          <cell r="T15">
            <v>2388</v>
          </cell>
          <cell r="U15">
            <v>757</v>
          </cell>
          <cell r="V15">
            <v>817</v>
          </cell>
          <cell r="W15">
            <v>531</v>
          </cell>
          <cell r="Y15">
            <v>444</v>
          </cell>
          <cell r="AF15">
            <v>554</v>
          </cell>
          <cell r="AG15">
            <v>583</v>
          </cell>
          <cell r="AH15">
            <v>1801</v>
          </cell>
          <cell r="AI15">
            <v>453</v>
          </cell>
          <cell r="AJ15">
            <v>304</v>
          </cell>
          <cell r="AK15">
            <v>8605</v>
          </cell>
          <cell r="AL15">
            <v>222</v>
          </cell>
          <cell r="AN15">
            <v>265</v>
          </cell>
          <cell r="AP15">
            <v>6532</v>
          </cell>
          <cell r="AQ15">
            <v>904</v>
          </cell>
          <cell r="AS15">
            <v>457</v>
          </cell>
          <cell r="AV15">
            <v>4291</v>
          </cell>
          <cell r="AW15">
            <v>1378</v>
          </cell>
          <cell r="BA15">
            <v>939</v>
          </cell>
          <cell r="BC15">
            <v>243</v>
          </cell>
          <cell r="BG15">
            <v>1753</v>
          </cell>
          <cell r="BH15">
            <v>160</v>
          </cell>
          <cell r="BK15">
            <v>2692</v>
          </cell>
        </row>
      </sheetData>
      <sheetData sheetId="7">
        <row r="15">
          <cell r="C15">
            <v>202213</v>
          </cell>
          <cell r="D15">
            <v>105749</v>
          </cell>
          <cell r="E15">
            <v>96464</v>
          </cell>
          <cell r="F15">
            <v>6788</v>
          </cell>
          <cell r="G15">
            <v>2890</v>
          </cell>
          <cell r="H15">
            <v>2279</v>
          </cell>
          <cell r="I15">
            <v>137</v>
          </cell>
          <cell r="J15">
            <v>9556</v>
          </cell>
          <cell r="K15">
            <v>1497</v>
          </cell>
          <cell r="L15">
            <v>3631</v>
          </cell>
          <cell r="M15">
            <v>2287</v>
          </cell>
          <cell r="N15">
            <v>1020</v>
          </cell>
          <cell r="P15">
            <v>7036</v>
          </cell>
          <cell r="Q15">
            <v>385</v>
          </cell>
          <cell r="R15">
            <v>3580</v>
          </cell>
          <cell r="S15">
            <v>3379</v>
          </cell>
          <cell r="T15">
            <v>4314</v>
          </cell>
          <cell r="U15">
            <v>650</v>
          </cell>
          <cell r="V15">
            <v>770</v>
          </cell>
          <cell r="W15">
            <v>740</v>
          </cell>
          <cell r="Y15">
            <v>361</v>
          </cell>
          <cell r="AF15">
            <v>654</v>
          </cell>
          <cell r="AG15">
            <v>534</v>
          </cell>
          <cell r="AH15">
            <v>1891</v>
          </cell>
          <cell r="AI15">
            <v>321</v>
          </cell>
          <cell r="AJ15">
            <v>310</v>
          </cell>
          <cell r="AK15">
            <v>14613</v>
          </cell>
          <cell r="AL15">
            <v>263</v>
          </cell>
          <cell r="AN15">
            <v>340</v>
          </cell>
          <cell r="AP15">
            <v>6310</v>
          </cell>
          <cell r="AQ15">
            <v>984</v>
          </cell>
          <cell r="AS15">
            <v>663</v>
          </cell>
          <cell r="AV15">
            <v>5294</v>
          </cell>
          <cell r="AW15">
            <v>479</v>
          </cell>
          <cell r="BA15">
            <v>990</v>
          </cell>
          <cell r="BC15">
            <v>318</v>
          </cell>
          <cell r="BG15">
            <v>1895</v>
          </cell>
          <cell r="BH15">
            <v>135</v>
          </cell>
          <cell r="BK15">
            <v>2223</v>
          </cell>
        </row>
      </sheetData>
      <sheetData sheetId="8">
        <row r="15">
          <cell r="C15">
            <v>204482</v>
          </cell>
          <cell r="D15">
            <v>96629</v>
          </cell>
          <cell r="E15">
            <v>107853</v>
          </cell>
          <cell r="F15">
            <v>9290</v>
          </cell>
          <cell r="G15">
            <v>2325</v>
          </cell>
          <cell r="H15">
            <v>2113</v>
          </cell>
          <cell r="I15">
            <v>326</v>
          </cell>
          <cell r="J15">
            <v>9691</v>
          </cell>
          <cell r="K15">
            <v>1288</v>
          </cell>
          <cell r="L15">
            <v>2328</v>
          </cell>
          <cell r="M15">
            <v>2404</v>
          </cell>
          <cell r="N15">
            <v>911</v>
          </cell>
          <cell r="P15">
            <v>8391</v>
          </cell>
          <cell r="Q15">
            <v>536</v>
          </cell>
          <cell r="R15">
            <v>3997</v>
          </cell>
          <cell r="S15">
            <v>6749</v>
          </cell>
          <cell r="T15">
            <v>5483</v>
          </cell>
          <cell r="U15">
            <v>886</v>
          </cell>
          <cell r="V15">
            <v>874</v>
          </cell>
          <cell r="W15">
            <v>480</v>
          </cell>
          <cell r="Y15">
            <v>337</v>
          </cell>
          <cell r="AF15">
            <v>486</v>
          </cell>
          <cell r="AG15">
            <v>677</v>
          </cell>
          <cell r="AH15">
            <v>3129</v>
          </cell>
          <cell r="AI15">
            <v>932</v>
          </cell>
          <cell r="AJ15">
            <v>392</v>
          </cell>
          <cell r="AK15">
            <v>13168</v>
          </cell>
          <cell r="AL15">
            <v>161</v>
          </cell>
          <cell r="AN15">
            <v>583</v>
          </cell>
          <cell r="AP15">
            <v>6248</v>
          </cell>
          <cell r="AQ15">
            <v>972</v>
          </cell>
          <cell r="AS15">
            <v>525</v>
          </cell>
          <cell r="AV15">
            <v>7084</v>
          </cell>
          <cell r="AW15">
            <v>603</v>
          </cell>
          <cell r="BA15">
            <v>890</v>
          </cell>
          <cell r="BC15">
            <v>203</v>
          </cell>
          <cell r="BG15">
            <v>1424</v>
          </cell>
          <cell r="BH15">
            <v>124</v>
          </cell>
          <cell r="BK15">
            <v>3361</v>
          </cell>
        </row>
      </sheetData>
      <sheetData sheetId="9">
        <row r="15">
          <cell r="C15">
            <v>160093</v>
          </cell>
          <cell r="D15">
            <v>83931</v>
          </cell>
          <cell r="E15">
            <v>76162</v>
          </cell>
          <cell r="F15">
            <v>7527</v>
          </cell>
          <cell r="G15">
            <v>2296</v>
          </cell>
          <cell r="H15">
            <v>2119</v>
          </cell>
          <cell r="I15">
            <v>166</v>
          </cell>
          <cell r="J15">
            <v>6621</v>
          </cell>
          <cell r="K15">
            <v>1065</v>
          </cell>
          <cell r="L15">
            <v>1209</v>
          </cell>
          <cell r="M15">
            <v>2076</v>
          </cell>
          <cell r="N15">
            <v>839</v>
          </cell>
          <cell r="P15">
            <v>6479</v>
          </cell>
          <cell r="Q15">
            <v>294</v>
          </cell>
          <cell r="R15">
            <v>2349</v>
          </cell>
          <cell r="S15">
            <v>1744</v>
          </cell>
          <cell r="T15">
            <v>2728</v>
          </cell>
          <cell r="U15">
            <v>502</v>
          </cell>
          <cell r="V15">
            <v>704</v>
          </cell>
          <cell r="W15">
            <v>332</v>
          </cell>
          <cell r="Y15">
            <v>351</v>
          </cell>
          <cell r="AF15">
            <v>320</v>
          </cell>
          <cell r="AG15">
            <v>525</v>
          </cell>
          <cell r="AH15">
            <v>1857</v>
          </cell>
          <cell r="AI15">
            <v>302</v>
          </cell>
          <cell r="AJ15">
            <v>314</v>
          </cell>
          <cell r="AK15">
            <v>10239</v>
          </cell>
          <cell r="AL15">
            <v>130</v>
          </cell>
          <cell r="AN15">
            <v>237</v>
          </cell>
          <cell r="AP15">
            <v>5149</v>
          </cell>
          <cell r="AQ15">
            <v>546</v>
          </cell>
          <cell r="AS15">
            <v>353</v>
          </cell>
          <cell r="AV15">
            <v>5945</v>
          </cell>
          <cell r="AW15">
            <v>701</v>
          </cell>
          <cell r="BA15">
            <v>814</v>
          </cell>
          <cell r="BC15">
            <v>200</v>
          </cell>
          <cell r="BG15">
            <v>1294</v>
          </cell>
          <cell r="BH15">
            <v>101</v>
          </cell>
          <cell r="BK15">
            <v>2879</v>
          </cell>
        </row>
      </sheetData>
      <sheetData sheetId="10">
        <row r="15">
          <cell r="C15">
            <v>164237</v>
          </cell>
          <cell r="D15">
            <v>99597</v>
          </cell>
          <cell r="E15">
            <v>64640</v>
          </cell>
          <cell r="F15">
            <v>6721</v>
          </cell>
          <cell r="G15">
            <v>2148</v>
          </cell>
          <cell r="H15">
            <v>2189</v>
          </cell>
          <cell r="I15">
            <v>325</v>
          </cell>
          <cell r="J15">
            <v>5564</v>
          </cell>
          <cell r="K15">
            <v>599</v>
          </cell>
          <cell r="L15">
            <v>920</v>
          </cell>
          <cell r="M15">
            <v>1715</v>
          </cell>
          <cell r="N15">
            <v>755</v>
          </cell>
          <cell r="P15">
            <v>5510</v>
          </cell>
          <cell r="Q15">
            <v>335</v>
          </cell>
          <cell r="R15">
            <v>1987</v>
          </cell>
          <cell r="S15">
            <v>1375</v>
          </cell>
          <cell r="T15">
            <v>1208</v>
          </cell>
          <cell r="U15">
            <v>372</v>
          </cell>
          <cell r="V15">
            <v>569</v>
          </cell>
          <cell r="W15">
            <v>411</v>
          </cell>
          <cell r="Y15">
            <v>362</v>
          </cell>
          <cell r="AF15">
            <v>170</v>
          </cell>
          <cell r="AG15">
            <v>383</v>
          </cell>
          <cell r="AH15">
            <v>2084</v>
          </cell>
          <cell r="AI15">
            <v>313</v>
          </cell>
          <cell r="AJ15">
            <v>326</v>
          </cell>
          <cell r="AK15">
            <v>11811</v>
          </cell>
          <cell r="AL15">
            <v>200</v>
          </cell>
          <cell r="AN15">
            <v>137</v>
          </cell>
          <cell r="AP15">
            <v>3560</v>
          </cell>
          <cell r="AQ15">
            <v>482</v>
          </cell>
          <cell r="AS15">
            <v>295</v>
          </cell>
          <cell r="AV15">
            <v>2742</v>
          </cell>
          <cell r="AW15">
            <v>616</v>
          </cell>
          <cell r="BA15">
            <v>369</v>
          </cell>
          <cell r="BC15">
            <v>180</v>
          </cell>
          <cell r="BG15">
            <v>559</v>
          </cell>
          <cell r="BH15">
            <v>41</v>
          </cell>
          <cell r="BK15">
            <v>1679</v>
          </cell>
        </row>
      </sheetData>
      <sheetData sheetId="11">
        <row r="15">
          <cell r="C15">
            <v>155914</v>
          </cell>
          <cell r="D15">
            <v>96025</v>
          </cell>
          <cell r="E15">
            <v>59889</v>
          </cell>
          <cell r="F15">
            <v>7448</v>
          </cell>
          <cell r="G15">
            <v>1612</v>
          </cell>
          <cell r="H15">
            <v>1897</v>
          </cell>
          <cell r="I15">
            <v>134</v>
          </cell>
          <cell r="J15">
            <v>5251</v>
          </cell>
          <cell r="K15">
            <v>554</v>
          </cell>
          <cell r="L15">
            <v>775</v>
          </cell>
          <cell r="M15">
            <v>1466</v>
          </cell>
          <cell r="N15">
            <v>578</v>
          </cell>
          <cell r="P15">
            <v>5567</v>
          </cell>
          <cell r="Q15">
            <v>211</v>
          </cell>
          <cell r="R15">
            <v>1732</v>
          </cell>
          <cell r="S15">
            <v>1182</v>
          </cell>
          <cell r="T15">
            <v>955</v>
          </cell>
          <cell r="U15">
            <v>247</v>
          </cell>
          <cell r="V15">
            <v>584</v>
          </cell>
          <cell r="W15">
            <v>341</v>
          </cell>
          <cell r="Y15">
            <v>257</v>
          </cell>
          <cell r="AF15">
            <v>163</v>
          </cell>
          <cell r="AG15">
            <v>456</v>
          </cell>
          <cell r="AH15">
            <v>2110</v>
          </cell>
          <cell r="AI15">
            <v>342</v>
          </cell>
          <cell r="AJ15">
            <v>297</v>
          </cell>
          <cell r="AK15">
            <v>14928</v>
          </cell>
          <cell r="AL15">
            <v>84</v>
          </cell>
          <cell r="AN15">
            <v>123</v>
          </cell>
          <cell r="AP15">
            <v>2286</v>
          </cell>
          <cell r="AQ15">
            <v>272</v>
          </cell>
          <cell r="AS15">
            <v>128</v>
          </cell>
          <cell r="AV15">
            <v>1906</v>
          </cell>
          <cell r="AW15">
            <v>370</v>
          </cell>
          <cell r="BA15">
            <v>409</v>
          </cell>
          <cell r="BC15">
            <v>63</v>
          </cell>
          <cell r="BG15">
            <v>324</v>
          </cell>
          <cell r="BH15">
            <v>48</v>
          </cell>
          <cell r="BK15">
            <v>1115</v>
          </cell>
        </row>
      </sheetData>
      <sheetData sheetId="12">
        <row r="15">
          <cell r="C15">
            <v>130411</v>
          </cell>
          <cell r="D15">
            <v>74863</v>
          </cell>
          <cell r="E15">
            <v>55548</v>
          </cell>
          <cell r="F15">
            <v>5191</v>
          </cell>
          <cell r="G15">
            <v>1148</v>
          </cell>
          <cell r="H15">
            <v>1117</v>
          </cell>
          <cell r="I15">
            <v>82</v>
          </cell>
          <cell r="J15">
            <v>4437</v>
          </cell>
          <cell r="K15">
            <v>456</v>
          </cell>
          <cell r="L15">
            <v>1287</v>
          </cell>
          <cell r="M15">
            <v>1253</v>
          </cell>
          <cell r="N15">
            <v>577</v>
          </cell>
          <cell r="P15">
            <v>4125</v>
          </cell>
          <cell r="Q15">
            <v>168</v>
          </cell>
          <cell r="R15">
            <v>1908</v>
          </cell>
          <cell r="S15">
            <v>1416</v>
          </cell>
          <cell r="T15">
            <v>1037</v>
          </cell>
          <cell r="U15">
            <v>329</v>
          </cell>
          <cell r="V15">
            <v>430</v>
          </cell>
          <cell r="W15">
            <v>288</v>
          </cell>
          <cell r="Y15">
            <v>174</v>
          </cell>
          <cell r="AF15">
            <v>375</v>
          </cell>
          <cell r="AG15">
            <v>178</v>
          </cell>
          <cell r="AH15">
            <v>1659</v>
          </cell>
          <cell r="AI15">
            <v>451</v>
          </cell>
          <cell r="AJ15">
            <v>273</v>
          </cell>
          <cell r="AK15">
            <v>16003</v>
          </cell>
          <cell r="AL15">
            <v>111</v>
          </cell>
          <cell r="AN15">
            <v>90</v>
          </cell>
          <cell r="AP15">
            <v>1602</v>
          </cell>
          <cell r="AQ15">
            <v>175</v>
          </cell>
          <cell r="AS15">
            <v>146</v>
          </cell>
          <cell r="AV15">
            <v>2299</v>
          </cell>
          <cell r="AW15">
            <v>306</v>
          </cell>
          <cell r="BA15">
            <v>223</v>
          </cell>
          <cell r="BC15">
            <v>47</v>
          </cell>
          <cell r="BG15">
            <v>689</v>
          </cell>
          <cell r="BH15">
            <v>30</v>
          </cell>
          <cell r="BK15">
            <v>1263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</sheetNames>
    <sheetDataSet>
      <sheetData sheetId="0">
        <row r="8">
          <cell r="C8">
            <v>18356975</v>
          </cell>
        </row>
        <row r="15">
          <cell r="C15">
            <v>3201327</v>
          </cell>
          <cell r="D15">
            <v>1498552</v>
          </cell>
          <cell r="E15">
            <v>1702775</v>
          </cell>
          <cell r="F15">
            <v>124484</v>
          </cell>
          <cell r="G15">
            <v>49051</v>
          </cell>
          <cell r="H15">
            <v>36002</v>
          </cell>
          <cell r="I15">
            <v>7170</v>
          </cell>
          <cell r="J15">
            <v>156910</v>
          </cell>
          <cell r="K15">
            <v>18675</v>
          </cell>
          <cell r="L15">
            <v>53535</v>
          </cell>
          <cell r="M15">
            <v>41966</v>
          </cell>
          <cell r="N15">
            <v>19483</v>
          </cell>
          <cell r="P15">
            <v>131074</v>
          </cell>
          <cell r="Q15">
            <v>8771</v>
          </cell>
          <cell r="R15">
            <v>48168</v>
          </cell>
          <cell r="S15">
            <v>46057</v>
          </cell>
          <cell r="T15">
            <v>42089</v>
          </cell>
          <cell r="U15">
            <v>8661</v>
          </cell>
          <cell r="V15">
            <v>19351</v>
          </cell>
          <cell r="W15">
            <v>9965</v>
          </cell>
          <cell r="Y15">
            <v>7242</v>
          </cell>
          <cell r="AF15">
            <v>6873</v>
          </cell>
          <cell r="AG15">
            <v>10722</v>
          </cell>
          <cell r="AH15">
            <v>33273</v>
          </cell>
          <cell r="AI15">
            <v>7652</v>
          </cell>
          <cell r="AJ15">
            <v>7246</v>
          </cell>
          <cell r="AK15">
            <v>138393</v>
          </cell>
          <cell r="AL15">
            <v>4129</v>
          </cell>
          <cell r="AN15">
            <v>10315</v>
          </cell>
          <cell r="AP15">
            <v>115959</v>
          </cell>
          <cell r="AQ15">
            <v>18806</v>
          </cell>
          <cell r="AS15">
            <v>13491</v>
          </cell>
          <cell r="AV15">
            <v>118461</v>
          </cell>
          <cell r="AW15">
            <v>21948</v>
          </cell>
          <cell r="BA15">
            <v>22425</v>
          </cell>
          <cell r="BC15">
            <v>8311</v>
          </cell>
          <cell r="BG15">
            <v>28525</v>
          </cell>
          <cell r="BH15">
            <v>2499</v>
          </cell>
          <cell r="BK15">
            <v>77953</v>
          </cell>
        </row>
      </sheetData>
      <sheetData sheetId="1">
        <row r="8">
          <cell r="C8">
            <v>1275308</v>
          </cell>
        </row>
        <row r="15">
          <cell r="C15">
            <v>225869</v>
          </cell>
          <cell r="D15">
            <v>115270</v>
          </cell>
          <cell r="E15">
            <v>110599</v>
          </cell>
          <cell r="F15">
            <v>8602</v>
          </cell>
          <cell r="G15">
            <v>2381</v>
          </cell>
          <cell r="H15">
            <v>2196</v>
          </cell>
          <cell r="I15">
            <v>235</v>
          </cell>
          <cell r="J15">
            <v>7693</v>
          </cell>
          <cell r="K15">
            <v>796</v>
          </cell>
          <cell r="L15">
            <v>2121</v>
          </cell>
          <cell r="M15">
            <v>2410</v>
          </cell>
          <cell r="N15">
            <v>1068</v>
          </cell>
          <cell r="P15">
            <v>8069</v>
          </cell>
          <cell r="Q15">
            <v>439</v>
          </cell>
          <cell r="R15">
            <v>2502</v>
          </cell>
          <cell r="S15">
            <v>2688</v>
          </cell>
          <cell r="T15">
            <v>1808</v>
          </cell>
          <cell r="U15">
            <v>382</v>
          </cell>
          <cell r="V15">
            <v>1148</v>
          </cell>
          <cell r="W15">
            <v>633</v>
          </cell>
          <cell r="Y15">
            <v>514</v>
          </cell>
          <cell r="AF15">
            <v>814</v>
          </cell>
          <cell r="AG15">
            <v>639</v>
          </cell>
          <cell r="AH15">
            <v>2886</v>
          </cell>
          <cell r="AI15">
            <v>907</v>
          </cell>
          <cell r="AJ15">
            <v>573</v>
          </cell>
          <cell r="AK15">
            <v>27513</v>
          </cell>
          <cell r="AL15">
            <v>488</v>
          </cell>
          <cell r="AN15">
            <v>286</v>
          </cell>
          <cell r="AP15">
            <v>5453</v>
          </cell>
          <cell r="AQ15">
            <v>512</v>
          </cell>
          <cell r="AS15">
            <v>509</v>
          </cell>
          <cell r="AV15">
            <v>4376</v>
          </cell>
          <cell r="AW15">
            <v>1248</v>
          </cell>
          <cell r="BA15">
            <v>1197</v>
          </cell>
          <cell r="BC15">
            <v>374</v>
          </cell>
          <cell r="BG15">
            <v>1454</v>
          </cell>
          <cell r="BH15">
            <v>54</v>
          </cell>
          <cell r="BK15">
            <v>2858</v>
          </cell>
        </row>
      </sheetData>
      <sheetData sheetId="2">
        <row r="8">
          <cell r="C8">
            <v>1450304</v>
          </cell>
        </row>
        <row r="15">
          <cell r="C15">
            <v>208437</v>
          </cell>
          <cell r="D15">
            <v>113342</v>
          </cell>
          <cell r="E15">
            <v>95095</v>
          </cell>
          <cell r="F15">
            <v>7798</v>
          </cell>
          <cell r="G15">
            <v>2793</v>
          </cell>
          <cell r="H15">
            <v>2397</v>
          </cell>
          <cell r="I15">
            <v>175</v>
          </cell>
          <cell r="J15">
            <v>7684</v>
          </cell>
          <cell r="K15">
            <v>998</v>
          </cell>
          <cell r="L15">
            <v>1828</v>
          </cell>
          <cell r="M15">
            <v>2865</v>
          </cell>
          <cell r="N15">
            <v>1355</v>
          </cell>
          <cell r="P15">
            <v>8982</v>
          </cell>
          <cell r="Q15">
            <v>562</v>
          </cell>
          <cell r="R15">
            <v>3926</v>
          </cell>
          <cell r="S15">
            <v>2215</v>
          </cell>
          <cell r="T15">
            <v>1889</v>
          </cell>
          <cell r="U15">
            <v>515</v>
          </cell>
          <cell r="V15">
            <v>1575</v>
          </cell>
          <cell r="W15">
            <v>555</v>
          </cell>
          <cell r="Y15">
            <v>540</v>
          </cell>
          <cell r="AF15">
            <v>324</v>
          </cell>
          <cell r="AG15">
            <v>589</v>
          </cell>
          <cell r="AH15">
            <v>2530</v>
          </cell>
          <cell r="AI15">
            <v>681</v>
          </cell>
          <cell r="AJ15">
            <v>601</v>
          </cell>
          <cell r="AK15">
            <v>7714</v>
          </cell>
          <cell r="AL15">
            <v>275</v>
          </cell>
          <cell r="AN15">
            <v>221</v>
          </cell>
          <cell r="AP15">
            <v>5916</v>
          </cell>
          <cell r="AQ15">
            <v>647</v>
          </cell>
          <cell r="AS15">
            <v>528</v>
          </cell>
          <cell r="AV15">
            <v>6256</v>
          </cell>
          <cell r="AW15">
            <v>1328</v>
          </cell>
          <cell r="BA15">
            <v>1055</v>
          </cell>
          <cell r="BC15">
            <v>639</v>
          </cell>
          <cell r="BG15">
            <v>978</v>
          </cell>
          <cell r="BH15">
            <v>71</v>
          </cell>
          <cell r="BK15">
            <v>3773</v>
          </cell>
        </row>
      </sheetData>
      <sheetData sheetId="3">
        <row r="8">
          <cell r="C8">
            <v>1575319</v>
          </cell>
        </row>
        <row r="15">
          <cell r="C15">
            <v>230765</v>
          </cell>
          <cell r="D15">
            <v>116754</v>
          </cell>
          <cell r="E15">
            <v>114011</v>
          </cell>
          <cell r="F15">
            <v>9729</v>
          </cell>
          <cell r="G15">
            <v>3091</v>
          </cell>
          <cell r="H15">
            <v>3118</v>
          </cell>
          <cell r="I15">
            <v>400</v>
          </cell>
          <cell r="J15">
            <v>8992</v>
          </cell>
          <cell r="K15">
            <v>1085</v>
          </cell>
          <cell r="L15">
            <v>1778</v>
          </cell>
          <cell r="M15">
            <v>3425</v>
          </cell>
          <cell r="N15">
            <v>1649</v>
          </cell>
          <cell r="P15">
            <v>10225</v>
          </cell>
          <cell r="Q15">
            <v>689</v>
          </cell>
          <cell r="R15">
            <v>3551</v>
          </cell>
          <cell r="S15">
            <v>2972</v>
          </cell>
          <cell r="T15">
            <v>2333</v>
          </cell>
          <cell r="U15">
            <v>764</v>
          </cell>
          <cell r="V15">
            <v>1671</v>
          </cell>
          <cell r="W15">
            <v>967</v>
          </cell>
          <cell r="Y15">
            <v>779</v>
          </cell>
          <cell r="AF15">
            <v>502</v>
          </cell>
          <cell r="AG15">
            <v>702</v>
          </cell>
          <cell r="AH15">
            <v>3333</v>
          </cell>
          <cell r="AI15">
            <v>622</v>
          </cell>
          <cell r="AJ15">
            <v>750</v>
          </cell>
          <cell r="AK15">
            <v>10198</v>
          </cell>
          <cell r="AL15">
            <v>330</v>
          </cell>
          <cell r="AN15">
            <v>413</v>
          </cell>
          <cell r="AP15">
            <v>7399</v>
          </cell>
          <cell r="AQ15">
            <v>1242</v>
          </cell>
          <cell r="AS15">
            <v>472</v>
          </cell>
          <cell r="AV15">
            <v>6930</v>
          </cell>
          <cell r="AW15">
            <v>1679</v>
          </cell>
          <cell r="BA15">
            <v>952</v>
          </cell>
          <cell r="BC15">
            <v>561</v>
          </cell>
          <cell r="BG15">
            <v>1032</v>
          </cell>
          <cell r="BH15">
            <v>61</v>
          </cell>
          <cell r="BK15">
            <v>4903</v>
          </cell>
        </row>
      </sheetData>
      <sheetData sheetId="4">
        <row r="8">
          <cell r="C8">
            <v>1347365</v>
          </cell>
        </row>
        <row r="15">
          <cell r="C15">
            <v>216196</v>
          </cell>
          <cell r="D15">
            <v>105985</v>
          </cell>
          <cell r="E15">
            <v>110211</v>
          </cell>
          <cell r="F15">
            <v>10016</v>
          </cell>
          <cell r="G15">
            <v>3486</v>
          </cell>
          <cell r="H15">
            <v>2568</v>
          </cell>
          <cell r="I15">
            <v>699</v>
          </cell>
          <cell r="J15">
            <v>10362</v>
          </cell>
          <cell r="K15">
            <v>1189</v>
          </cell>
          <cell r="L15">
            <v>3130</v>
          </cell>
          <cell r="M15">
            <v>3340</v>
          </cell>
          <cell r="N15">
            <v>1694</v>
          </cell>
          <cell r="P15">
            <v>9819</v>
          </cell>
          <cell r="Q15">
            <v>898</v>
          </cell>
          <cell r="R15">
            <v>3549</v>
          </cell>
          <cell r="S15">
            <v>2724</v>
          </cell>
          <cell r="T15">
            <v>3037</v>
          </cell>
          <cell r="U15">
            <v>580</v>
          </cell>
          <cell r="V15">
            <v>1856</v>
          </cell>
          <cell r="W15">
            <v>767</v>
          </cell>
          <cell r="Y15">
            <v>676</v>
          </cell>
          <cell r="AF15">
            <v>401</v>
          </cell>
          <cell r="AG15">
            <v>1022</v>
          </cell>
          <cell r="AH15">
            <v>2314</v>
          </cell>
          <cell r="AI15">
            <v>453</v>
          </cell>
          <cell r="AJ15">
            <v>715</v>
          </cell>
          <cell r="AK15">
            <v>8241</v>
          </cell>
          <cell r="AL15">
            <v>301</v>
          </cell>
          <cell r="AN15">
            <v>586</v>
          </cell>
          <cell r="AP15">
            <v>6685</v>
          </cell>
          <cell r="AQ15">
            <v>1374</v>
          </cell>
          <cell r="AS15">
            <v>658</v>
          </cell>
          <cell r="AV15">
            <v>4528</v>
          </cell>
          <cell r="AW15">
            <v>1621</v>
          </cell>
          <cell r="BA15">
            <v>1083</v>
          </cell>
          <cell r="BC15">
            <v>288</v>
          </cell>
          <cell r="BG15">
            <v>1239</v>
          </cell>
          <cell r="BH15">
            <v>101</v>
          </cell>
          <cell r="BK15">
            <v>3212</v>
          </cell>
        </row>
      </sheetData>
      <sheetData sheetId="5">
        <row r="8">
          <cell r="C8">
            <v>1347374</v>
          </cell>
        </row>
        <row r="15">
          <cell r="C15">
            <v>285015</v>
          </cell>
          <cell r="D15">
            <v>129958</v>
          </cell>
          <cell r="E15">
            <v>155057</v>
          </cell>
          <cell r="F15">
            <v>14235</v>
          </cell>
          <cell r="G15">
            <v>5297</v>
          </cell>
          <cell r="H15">
            <v>4223</v>
          </cell>
          <cell r="I15">
            <v>1554</v>
          </cell>
          <cell r="J15">
            <v>15419</v>
          </cell>
          <cell r="K15">
            <v>1945</v>
          </cell>
          <cell r="L15">
            <v>4376</v>
          </cell>
          <cell r="M15">
            <v>4437</v>
          </cell>
          <cell r="N15">
            <v>1864</v>
          </cell>
          <cell r="P15">
            <v>11806</v>
          </cell>
          <cell r="Q15">
            <v>1192</v>
          </cell>
          <cell r="R15">
            <v>4078</v>
          </cell>
          <cell r="S15">
            <v>3314</v>
          </cell>
          <cell r="T15">
            <v>3140</v>
          </cell>
          <cell r="U15">
            <v>685</v>
          </cell>
          <cell r="V15">
            <v>1858</v>
          </cell>
          <cell r="W15">
            <v>694</v>
          </cell>
          <cell r="Y15">
            <v>668</v>
          </cell>
          <cell r="AF15">
            <v>437</v>
          </cell>
          <cell r="AG15">
            <v>1196</v>
          </cell>
          <cell r="AH15">
            <v>2729</v>
          </cell>
          <cell r="AI15">
            <v>607</v>
          </cell>
          <cell r="AJ15">
            <v>836</v>
          </cell>
          <cell r="AK15">
            <v>13093</v>
          </cell>
          <cell r="AL15">
            <v>343</v>
          </cell>
          <cell r="AN15">
            <v>612</v>
          </cell>
          <cell r="AP15">
            <v>11627</v>
          </cell>
          <cell r="AQ15">
            <v>1607</v>
          </cell>
          <cell r="AS15">
            <v>1081</v>
          </cell>
          <cell r="AV15">
            <v>9008</v>
          </cell>
          <cell r="AW15">
            <v>2764</v>
          </cell>
          <cell r="BA15">
            <v>2325</v>
          </cell>
          <cell r="BC15">
            <v>471</v>
          </cell>
          <cell r="BG15">
            <v>2406</v>
          </cell>
          <cell r="BH15">
            <v>211</v>
          </cell>
          <cell r="BK15">
            <v>5422</v>
          </cell>
        </row>
      </sheetData>
      <sheetData sheetId="6">
        <row r="8">
          <cell r="C8">
            <v>2022967</v>
          </cell>
        </row>
        <row r="15">
          <cell r="C15">
            <v>335513</v>
          </cell>
          <cell r="D15">
            <v>142947</v>
          </cell>
          <cell r="E15">
            <v>192566</v>
          </cell>
          <cell r="F15">
            <v>11639</v>
          </cell>
          <cell r="G15">
            <v>4962</v>
          </cell>
          <cell r="H15">
            <v>3553</v>
          </cell>
          <cell r="I15">
            <v>364</v>
          </cell>
          <cell r="J15">
            <v>20074</v>
          </cell>
          <cell r="K15">
            <v>1843</v>
          </cell>
          <cell r="L15">
            <v>5781</v>
          </cell>
          <cell r="M15">
            <v>4557</v>
          </cell>
          <cell r="N15">
            <v>2155</v>
          </cell>
          <cell r="P15">
            <v>14006</v>
          </cell>
          <cell r="Q15">
            <v>745</v>
          </cell>
          <cell r="R15">
            <v>5706</v>
          </cell>
          <cell r="S15">
            <v>4485</v>
          </cell>
          <cell r="T15">
            <v>4599</v>
          </cell>
          <cell r="U15">
            <v>995</v>
          </cell>
          <cell r="V15">
            <v>3318</v>
          </cell>
          <cell r="W15">
            <v>1020</v>
          </cell>
          <cell r="Y15">
            <v>1225</v>
          </cell>
          <cell r="AF15">
            <v>956</v>
          </cell>
          <cell r="AG15">
            <v>1071</v>
          </cell>
          <cell r="AH15">
            <v>2701</v>
          </cell>
          <cell r="AI15">
            <v>643</v>
          </cell>
          <cell r="AJ15">
            <v>488</v>
          </cell>
          <cell r="AK15">
            <v>12162</v>
          </cell>
          <cell r="AL15">
            <v>350</v>
          </cell>
          <cell r="AN15">
            <v>791</v>
          </cell>
          <cell r="AP15">
            <v>17028</v>
          </cell>
          <cell r="AQ15">
            <v>2632</v>
          </cell>
          <cell r="AS15">
            <v>1835</v>
          </cell>
          <cell r="AV15">
            <v>13563</v>
          </cell>
          <cell r="AW15">
            <v>3345</v>
          </cell>
          <cell r="BA15">
            <v>2481</v>
          </cell>
          <cell r="BC15">
            <v>1002</v>
          </cell>
          <cell r="BG15">
            <v>4692</v>
          </cell>
          <cell r="BH15">
            <v>352</v>
          </cell>
          <cell r="BK15">
            <v>11734</v>
          </cell>
        </row>
      </sheetData>
      <sheetData sheetId="7">
        <row r="8">
          <cell r="C8">
            <v>2947033</v>
          </cell>
        </row>
        <row r="15">
          <cell r="C15">
            <v>437157</v>
          </cell>
          <cell r="D15">
            <v>191297</v>
          </cell>
          <cell r="E15">
            <v>245860</v>
          </cell>
          <cell r="F15">
            <v>13269</v>
          </cell>
          <cell r="G15">
            <v>7455</v>
          </cell>
          <cell r="H15">
            <v>3297</v>
          </cell>
          <cell r="I15">
            <v>794</v>
          </cell>
          <cell r="J15">
            <v>26619</v>
          </cell>
          <cell r="K15">
            <v>4181</v>
          </cell>
          <cell r="L15">
            <v>19687</v>
          </cell>
          <cell r="M15">
            <v>4715</v>
          </cell>
          <cell r="N15">
            <v>2436</v>
          </cell>
          <cell r="P15">
            <v>13964</v>
          </cell>
          <cell r="Q15">
            <v>750</v>
          </cell>
          <cell r="R15">
            <v>6353</v>
          </cell>
          <cell r="S15">
            <v>6076</v>
          </cell>
          <cell r="T15">
            <v>6095</v>
          </cell>
          <cell r="U15">
            <v>1322</v>
          </cell>
          <cell r="V15">
            <v>1254</v>
          </cell>
          <cell r="W15">
            <v>1051</v>
          </cell>
          <cell r="Y15">
            <v>573</v>
          </cell>
          <cell r="AF15">
            <v>792</v>
          </cell>
          <cell r="AG15">
            <v>1616</v>
          </cell>
          <cell r="AH15">
            <v>3902</v>
          </cell>
          <cell r="AI15">
            <v>902</v>
          </cell>
          <cell r="AJ15">
            <v>461</v>
          </cell>
          <cell r="AK15">
            <v>14590</v>
          </cell>
          <cell r="AL15">
            <v>425</v>
          </cell>
          <cell r="AN15">
            <v>3159</v>
          </cell>
          <cell r="AP15">
            <v>17181</v>
          </cell>
          <cell r="AQ15">
            <v>3302</v>
          </cell>
          <cell r="AS15">
            <v>3213</v>
          </cell>
          <cell r="AV15">
            <v>17729</v>
          </cell>
          <cell r="AW15">
            <v>2232</v>
          </cell>
          <cell r="BA15">
            <v>3747</v>
          </cell>
          <cell r="BC15">
            <v>1728</v>
          </cell>
          <cell r="BG15">
            <v>5051</v>
          </cell>
          <cell r="BH15">
            <v>353</v>
          </cell>
          <cell r="BK15">
            <v>11886</v>
          </cell>
        </row>
      </sheetData>
      <sheetData sheetId="8">
        <row r="8">
          <cell r="C8">
            <v>2146410</v>
          </cell>
        </row>
        <row r="15">
          <cell r="C15">
            <v>407770</v>
          </cell>
          <cell r="D15">
            <v>163284</v>
          </cell>
          <cell r="E15">
            <v>244486</v>
          </cell>
          <cell r="F15">
            <v>12483</v>
          </cell>
          <cell r="G15">
            <v>4249</v>
          </cell>
          <cell r="H15">
            <v>3553</v>
          </cell>
          <cell r="I15">
            <v>587</v>
          </cell>
          <cell r="J15">
            <v>23804</v>
          </cell>
          <cell r="K15">
            <v>2820</v>
          </cell>
          <cell r="L15">
            <v>6255</v>
          </cell>
          <cell r="M15">
            <v>4531</v>
          </cell>
          <cell r="N15">
            <v>2207</v>
          </cell>
          <cell r="P15">
            <v>17739</v>
          </cell>
          <cell r="Q15">
            <v>838</v>
          </cell>
          <cell r="R15">
            <v>7668</v>
          </cell>
          <cell r="S15">
            <v>12190</v>
          </cell>
          <cell r="T15">
            <v>10320</v>
          </cell>
          <cell r="U15">
            <v>1260</v>
          </cell>
          <cell r="V15">
            <v>1947</v>
          </cell>
          <cell r="W15">
            <v>1394</v>
          </cell>
          <cell r="Y15">
            <v>743</v>
          </cell>
          <cell r="AF15">
            <v>804</v>
          </cell>
          <cell r="AG15">
            <v>1461</v>
          </cell>
          <cell r="AH15">
            <v>3207</v>
          </cell>
          <cell r="AI15">
            <v>581</v>
          </cell>
          <cell r="AJ15">
            <v>501</v>
          </cell>
          <cell r="AK15">
            <v>14226</v>
          </cell>
          <cell r="AL15">
            <v>591</v>
          </cell>
          <cell r="AN15">
            <v>2637</v>
          </cell>
          <cell r="AP15">
            <v>17138</v>
          </cell>
          <cell r="AQ15">
            <v>2788</v>
          </cell>
          <cell r="AS15">
            <v>1879</v>
          </cell>
          <cell r="AV15">
            <v>20470</v>
          </cell>
          <cell r="AW15">
            <v>2137</v>
          </cell>
          <cell r="BA15">
            <v>4104</v>
          </cell>
          <cell r="BC15">
            <v>1651</v>
          </cell>
          <cell r="BG15">
            <v>5127</v>
          </cell>
          <cell r="BH15">
            <v>691</v>
          </cell>
          <cell r="BK15">
            <v>15055</v>
          </cell>
        </row>
      </sheetData>
      <sheetData sheetId="9">
        <row r="8">
          <cell r="C8">
            <v>1568091</v>
          </cell>
        </row>
        <row r="15">
          <cell r="C15">
            <v>292418</v>
          </cell>
          <cell r="D15">
            <v>120117</v>
          </cell>
          <cell r="E15">
            <v>172301</v>
          </cell>
          <cell r="F15">
            <v>13172</v>
          </cell>
          <cell r="G15">
            <v>5793</v>
          </cell>
          <cell r="H15">
            <v>4230</v>
          </cell>
          <cell r="I15">
            <v>895</v>
          </cell>
          <cell r="J15">
            <v>14775</v>
          </cell>
          <cell r="K15">
            <v>1559</v>
          </cell>
          <cell r="L15">
            <v>3827</v>
          </cell>
          <cell r="M15">
            <v>3937</v>
          </cell>
          <cell r="N15">
            <v>1961</v>
          </cell>
          <cell r="P15">
            <v>12320</v>
          </cell>
          <cell r="Q15">
            <v>981</v>
          </cell>
          <cell r="R15">
            <v>4213</v>
          </cell>
          <cell r="S15">
            <v>3710</v>
          </cell>
          <cell r="T15">
            <v>4219</v>
          </cell>
          <cell r="U15">
            <v>948</v>
          </cell>
          <cell r="V15">
            <v>1722</v>
          </cell>
          <cell r="W15">
            <v>1132</v>
          </cell>
          <cell r="Y15">
            <v>545</v>
          </cell>
          <cell r="AF15">
            <v>808</v>
          </cell>
          <cell r="AG15">
            <v>1157</v>
          </cell>
          <cell r="AH15">
            <v>3054</v>
          </cell>
          <cell r="AI15">
            <v>712</v>
          </cell>
          <cell r="AJ15">
            <v>942</v>
          </cell>
          <cell r="AK15">
            <v>7741</v>
          </cell>
          <cell r="AL15">
            <v>313</v>
          </cell>
          <cell r="AN15">
            <v>883</v>
          </cell>
          <cell r="AP15">
            <v>13127</v>
          </cell>
          <cell r="AQ15">
            <v>2108</v>
          </cell>
          <cell r="AS15">
            <v>1815</v>
          </cell>
          <cell r="AV15">
            <v>16660</v>
          </cell>
          <cell r="AW15">
            <v>2297</v>
          </cell>
          <cell r="BA15">
            <v>2128</v>
          </cell>
          <cell r="BC15">
            <v>897</v>
          </cell>
          <cell r="BG15">
            <v>3530</v>
          </cell>
          <cell r="BH15">
            <v>267</v>
          </cell>
          <cell r="BK15">
            <v>9043</v>
          </cell>
        </row>
      </sheetData>
      <sheetData sheetId="10">
        <row r="8">
          <cell r="C8">
            <v>1417028</v>
          </cell>
        </row>
        <row r="15">
          <cell r="C15">
            <v>302379</v>
          </cell>
          <cell r="D15">
            <v>159549</v>
          </cell>
          <cell r="E15">
            <v>142830</v>
          </cell>
          <cell r="F15">
            <v>12096</v>
          </cell>
          <cell r="G15">
            <v>5434</v>
          </cell>
          <cell r="H15">
            <v>3481</v>
          </cell>
          <cell r="I15">
            <v>945</v>
          </cell>
          <cell r="J15">
            <v>11854</v>
          </cell>
          <cell r="K15">
            <v>1394</v>
          </cell>
          <cell r="L15">
            <v>2850</v>
          </cell>
          <cell r="M15">
            <v>4103</v>
          </cell>
          <cell r="N15">
            <v>1644</v>
          </cell>
          <cell r="P15">
            <v>14302</v>
          </cell>
          <cell r="Q15">
            <v>1084</v>
          </cell>
          <cell r="R15">
            <v>3727</v>
          </cell>
          <cell r="S15">
            <v>3230</v>
          </cell>
          <cell r="T15">
            <v>2626</v>
          </cell>
          <cell r="U15">
            <v>716</v>
          </cell>
          <cell r="V15">
            <v>1510</v>
          </cell>
          <cell r="W15">
            <v>738</v>
          </cell>
          <cell r="Y15">
            <v>513</v>
          </cell>
          <cell r="AF15">
            <v>567</v>
          </cell>
          <cell r="AG15">
            <v>810</v>
          </cell>
          <cell r="AH15">
            <v>3448</v>
          </cell>
          <cell r="AI15">
            <v>899</v>
          </cell>
          <cell r="AJ15">
            <v>828</v>
          </cell>
          <cell r="AK15">
            <v>11195</v>
          </cell>
          <cell r="AL15">
            <v>371</v>
          </cell>
          <cell r="AN15">
            <v>369</v>
          </cell>
          <cell r="AP15">
            <v>7895</v>
          </cell>
          <cell r="AQ15">
            <v>1414</v>
          </cell>
          <cell r="AS15">
            <v>960</v>
          </cell>
          <cell r="AV15">
            <v>12463</v>
          </cell>
          <cell r="AW15">
            <v>1877</v>
          </cell>
          <cell r="BA15">
            <v>1997</v>
          </cell>
          <cell r="BC15">
            <v>364</v>
          </cell>
          <cell r="BG15">
            <v>1885</v>
          </cell>
          <cell r="BH15">
            <v>232</v>
          </cell>
          <cell r="BK15">
            <v>5396</v>
          </cell>
        </row>
      </sheetData>
      <sheetData sheetId="11">
        <row r="8">
          <cell r="C8">
            <v>1259776</v>
          </cell>
        </row>
        <row r="15">
          <cell r="C15">
            <v>259808</v>
          </cell>
          <cell r="D15">
            <v>140049</v>
          </cell>
          <cell r="E15">
            <v>119759</v>
          </cell>
          <cell r="F15">
            <v>11445</v>
          </cell>
          <cell r="G15">
            <v>4110</v>
          </cell>
          <cell r="H15">
            <v>3386</v>
          </cell>
          <cell r="I15">
            <v>522</v>
          </cell>
          <cell r="J15">
            <v>9634</v>
          </cell>
          <cell r="K15">
            <v>865</v>
          </cell>
          <cell r="L15">
            <v>1902</v>
          </cell>
          <cell r="M15">
            <v>3646</v>
          </cell>
          <cell r="N15">
            <v>1450</v>
          </cell>
          <cell r="P15">
            <v>9842</v>
          </cell>
          <cell r="Q15">
            <v>593</v>
          </cell>
          <cell r="R15">
            <v>2895</v>
          </cell>
          <cell r="S15">
            <v>2453</v>
          </cell>
          <cell r="T15">
            <v>2023</v>
          </cell>
          <cell r="U15">
            <v>494</v>
          </cell>
          <cell r="V15">
            <v>1492</v>
          </cell>
          <cell r="W15">
            <v>1014</v>
          </cell>
          <cell r="Y15">
            <v>466</v>
          </cell>
          <cell r="AF15">
            <v>468</v>
          </cell>
          <cell r="AG15">
            <v>459</v>
          </cell>
          <cell r="AH15">
            <v>3169</v>
          </cell>
          <cell r="AI15">
            <v>645</v>
          </cell>
          <cell r="AJ15">
            <v>551</v>
          </cell>
          <cell r="AK15">
            <v>11720</v>
          </cell>
          <cell r="AL15">
            <v>342</v>
          </cell>
          <cell r="AN15">
            <v>358</v>
          </cell>
          <cell r="AP15">
            <v>6510</v>
          </cell>
          <cell r="AQ15">
            <v>1180</v>
          </cell>
          <cell r="AS15">
            <v>541</v>
          </cell>
          <cell r="AV15">
            <v>6478</v>
          </cell>
          <cell r="AW15">
            <v>1420</v>
          </cell>
          <cell r="BA15">
            <v>1356</v>
          </cell>
          <cell r="BC15">
            <v>336</v>
          </cell>
          <cell r="BG15">
            <v>1131</v>
          </cell>
          <cell r="BH15">
            <v>106</v>
          </cell>
          <cell r="BK15">
            <v>4671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</sheetNames>
    <sheetDataSet>
      <sheetData sheetId="0">
        <row r="15">
          <cell r="C15">
            <v>1905384</v>
          </cell>
          <cell r="D15">
            <v>1008599</v>
          </cell>
          <cell r="E15">
            <v>896785</v>
          </cell>
          <cell r="F15">
            <v>79294</v>
          </cell>
          <cell r="G15">
            <v>24912</v>
          </cell>
          <cell r="H15">
            <v>20672</v>
          </cell>
          <cell r="I15">
            <v>2883</v>
          </cell>
          <cell r="J15">
            <v>78564</v>
          </cell>
          <cell r="K15">
            <v>8513</v>
          </cell>
          <cell r="L15">
            <v>22712</v>
          </cell>
          <cell r="M15">
            <v>23350</v>
          </cell>
          <cell r="N15">
            <v>9729</v>
          </cell>
          <cell r="P15">
            <v>69407</v>
          </cell>
          <cell r="Q15">
            <v>3803</v>
          </cell>
          <cell r="R15">
            <v>24521</v>
          </cell>
          <cell r="S15">
            <v>22659</v>
          </cell>
          <cell r="T15">
            <v>22329</v>
          </cell>
          <cell r="U15">
            <v>3714</v>
          </cell>
          <cell r="V15">
            <v>9410</v>
          </cell>
          <cell r="W15">
            <v>5030</v>
          </cell>
          <cell r="Y15">
            <v>3249</v>
          </cell>
          <cell r="AF15">
            <v>3144</v>
          </cell>
          <cell r="AG15">
            <v>5555</v>
          </cell>
          <cell r="AH15">
            <v>19998</v>
          </cell>
          <cell r="AI15">
            <v>4856</v>
          </cell>
          <cell r="AJ15">
            <v>3951</v>
          </cell>
          <cell r="AK15">
            <v>76754</v>
          </cell>
          <cell r="AL15">
            <v>2195</v>
          </cell>
          <cell r="AN15">
            <v>4275</v>
          </cell>
          <cell r="AP15">
            <v>51879</v>
          </cell>
          <cell r="AQ15">
            <v>7908</v>
          </cell>
          <cell r="AS15">
            <v>5956</v>
          </cell>
          <cell r="AV15">
            <v>63815</v>
          </cell>
          <cell r="AW15">
            <v>11185</v>
          </cell>
          <cell r="BA15">
            <v>12202</v>
          </cell>
          <cell r="BC15">
            <v>5573</v>
          </cell>
          <cell r="BG15">
            <v>13231</v>
          </cell>
          <cell r="BH15">
            <v>1217</v>
          </cell>
          <cell r="BK15">
            <v>46509</v>
          </cell>
        </row>
      </sheetData>
      <sheetData sheetId="1">
        <row r="15">
          <cell r="C15">
            <v>137375</v>
          </cell>
          <cell r="D15">
            <v>79105</v>
          </cell>
          <cell r="E15">
            <v>58270</v>
          </cell>
          <cell r="F15">
            <v>5415</v>
          </cell>
          <cell r="G15">
            <v>1319</v>
          </cell>
          <cell r="H15">
            <v>1378</v>
          </cell>
          <cell r="I15">
            <v>123</v>
          </cell>
          <cell r="J15">
            <v>4203</v>
          </cell>
          <cell r="K15">
            <v>452</v>
          </cell>
          <cell r="L15">
            <v>983</v>
          </cell>
          <cell r="M15">
            <v>1374</v>
          </cell>
          <cell r="N15">
            <v>521</v>
          </cell>
          <cell r="P15">
            <v>4439</v>
          </cell>
          <cell r="Q15">
            <v>211</v>
          </cell>
          <cell r="R15">
            <v>1341</v>
          </cell>
          <cell r="S15">
            <v>1415</v>
          </cell>
          <cell r="T15">
            <v>863</v>
          </cell>
          <cell r="U15">
            <v>157</v>
          </cell>
          <cell r="V15">
            <v>512</v>
          </cell>
          <cell r="W15">
            <v>303</v>
          </cell>
          <cell r="Y15">
            <v>185</v>
          </cell>
          <cell r="AF15">
            <v>316</v>
          </cell>
          <cell r="AG15">
            <v>365</v>
          </cell>
          <cell r="AH15">
            <v>1625</v>
          </cell>
          <cell r="AI15">
            <v>525</v>
          </cell>
          <cell r="AJ15">
            <v>293</v>
          </cell>
          <cell r="AK15">
            <v>13116</v>
          </cell>
          <cell r="AL15">
            <v>243</v>
          </cell>
          <cell r="AN15">
            <v>108</v>
          </cell>
          <cell r="AP15">
            <v>2434</v>
          </cell>
          <cell r="AQ15">
            <v>225</v>
          </cell>
          <cell r="AS15">
            <v>262</v>
          </cell>
          <cell r="AV15">
            <v>2792</v>
          </cell>
          <cell r="AW15">
            <v>425</v>
          </cell>
          <cell r="BA15">
            <v>708</v>
          </cell>
          <cell r="BC15">
            <v>279</v>
          </cell>
          <cell r="BG15">
            <v>679</v>
          </cell>
          <cell r="BH15">
            <v>27</v>
          </cell>
          <cell r="BK15">
            <v>1624</v>
          </cell>
        </row>
      </sheetData>
      <sheetData sheetId="2">
        <row r="15">
          <cell r="C15">
            <v>131604</v>
          </cell>
          <cell r="D15">
            <v>79308</v>
          </cell>
          <cell r="E15">
            <v>52296</v>
          </cell>
          <cell r="F15">
            <v>5238</v>
          </cell>
          <cell r="G15">
            <v>1597</v>
          </cell>
          <cell r="H15">
            <v>1405</v>
          </cell>
          <cell r="I15">
            <v>103</v>
          </cell>
          <cell r="J15">
            <v>4308</v>
          </cell>
          <cell r="K15">
            <v>490</v>
          </cell>
          <cell r="L15">
            <v>955</v>
          </cell>
          <cell r="M15">
            <v>1776</v>
          </cell>
          <cell r="N15">
            <v>744</v>
          </cell>
          <cell r="P15">
            <v>5260</v>
          </cell>
          <cell r="Q15">
            <v>248</v>
          </cell>
          <cell r="R15">
            <v>1882</v>
          </cell>
          <cell r="S15">
            <v>1189</v>
          </cell>
          <cell r="T15">
            <v>917</v>
          </cell>
          <cell r="U15">
            <v>160</v>
          </cell>
          <cell r="V15">
            <v>679</v>
          </cell>
          <cell r="W15">
            <v>269</v>
          </cell>
          <cell r="Y15">
            <v>192</v>
          </cell>
          <cell r="AF15">
            <v>196</v>
          </cell>
          <cell r="AG15">
            <v>328</v>
          </cell>
          <cell r="AH15">
            <v>1362</v>
          </cell>
          <cell r="AI15">
            <v>346</v>
          </cell>
          <cell r="AJ15">
            <v>325</v>
          </cell>
          <cell r="AK15">
            <v>4372</v>
          </cell>
          <cell r="AL15">
            <v>134</v>
          </cell>
          <cell r="AN15">
            <v>121</v>
          </cell>
          <cell r="AP15">
            <v>2221</v>
          </cell>
          <cell r="AQ15">
            <v>293</v>
          </cell>
          <cell r="AS15">
            <v>281</v>
          </cell>
          <cell r="AV15">
            <v>3731</v>
          </cell>
          <cell r="AW15">
            <v>374</v>
          </cell>
          <cell r="BA15">
            <v>528</v>
          </cell>
          <cell r="BC15">
            <v>520</v>
          </cell>
          <cell r="BG15">
            <v>503</v>
          </cell>
          <cell r="BH15">
            <v>46</v>
          </cell>
          <cell r="BK15">
            <v>2451</v>
          </cell>
        </row>
      </sheetData>
      <sheetData sheetId="3">
        <row r="15">
          <cell r="C15">
            <v>141275</v>
          </cell>
          <cell r="D15">
            <v>80216</v>
          </cell>
          <cell r="E15">
            <v>61059</v>
          </cell>
          <cell r="F15">
            <v>6519</v>
          </cell>
          <cell r="G15">
            <v>1784</v>
          </cell>
          <cell r="H15">
            <v>1809</v>
          </cell>
          <cell r="I15">
            <v>174</v>
          </cell>
          <cell r="J15">
            <v>5117</v>
          </cell>
          <cell r="K15">
            <v>551</v>
          </cell>
          <cell r="L15">
            <v>919</v>
          </cell>
          <cell r="M15">
            <v>2035</v>
          </cell>
          <cell r="N15">
            <v>885</v>
          </cell>
          <cell r="P15">
            <v>5486</v>
          </cell>
          <cell r="Q15">
            <v>242</v>
          </cell>
          <cell r="R15">
            <v>1827</v>
          </cell>
          <cell r="S15">
            <v>1427</v>
          </cell>
          <cell r="T15">
            <v>1057</v>
          </cell>
          <cell r="U15">
            <v>238</v>
          </cell>
          <cell r="V15">
            <v>730</v>
          </cell>
          <cell r="W15">
            <v>481</v>
          </cell>
          <cell r="Y15">
            <v>378</v>
          </cell>
          <cell r="AF15">
            <v>233</v>
          </cell>
          <cell r="AG15">
            <v>384</v>
          </cell>
          <cell r="AH15">
            <v>1889</v>
          </cell>
          <cell r="AI15">
            <v>378</v>
          </cell>
          <cell r="AJ15">
            <v>375</v>
          </cell>
          <cell r="AK15">
            <v>5677</v>
          </cell>
          <cell r="AL15">
            <v>181</v>
          </cell>
          <cell r="AN15">
            <v>192</v>
          </cell>
          <cell r="AP15">
            <v>3186</v>
          </cell>
          <cell r="AQ15">
            <v>482</v>
          </cell>
          <cell r="AS15">
            <v>196</v>
          </cell>
          <cell r="AV15">
            <v>4017</v>
          </cell>
          <cell r="AW15">
            <v>587</v>
          </cell>
          <cell r="BA15">
            <v>477</v>
          </cell>
          <cell r="BC15">
            <v>404</v>
          </cell>
          <cell r="BG15">
            <v>458</v>
          </cell>
          <cell r="BH15">
            <v>24</v>
          </cell>
          <cell r="BK15">
            <v>1994</v>
          </cell>
        </row>
      </sheetData>
      <sheetData sheetId="4">
        <row r="15">
          <cell r="C15">
            <v>133486</v>
          </cell>
          <cell r="D15">
            <v>73555</v>
          </cell>
          <cell r="E15">
            <v>59931</v>
          </cell>
          <cell r="F15">
            <v>6491</v>
          </cell>
          <cell r="G15">
            <v>1974</v>
          </cell>
          <cell r="H15">
            <v>1611</v>
          </cell>
          <cell r="I15">
            <v>291</v>
          </cell>
          <cell r="J15">
            <v>5629</v>
          </cell>
          <cell r="K15">
            <v>511</v>
          </cell>
          <cell r="L15">
            <v>1474</v>
          </cell>
          <cell r="M15">
            <v>2009</v>
          </cell>
          <cell r="N15">
            <v>830</v>
          </cell>
          <cell r="P15">
            <v>5070</v>
          </cell>
          <cell r="Q15">
            <v>345</v>
          </cell>
          <cell r="R15">
            <v>1757</v>
          </cell>
          <cell r="S15">
            <v>1326</v>
          </cell>
          <cell r="T15">
            <v>1468</v>
          </cell>
          <cell r="U15">
            <v>247</v>
          </cell>
          <cell r="V15">
            <v>979</v>
          </cell>
          <cell r="W15">
            <v>370</v>
          </cell>
          <cell r="Y15">
            <v>295</v>
          </cell>
          <cell r="AF15">
            <v>178</v>
          </cell>
          <cell r="AG15">
            <v>397</v>
          </cell>
          <cell r="AH15">
            <v>1429</v>
          </cell>
          <cell r="AI15">
            <v>290</v>
          </cell>
          <cell r="AJ15">
            <v>354</v>
          </cell>
          <cell r="AK15">
            <v>5106</v>
          </cell>
          <cell r="AL15">
            <v>194</v>
          </cell>
          <cell r="AN15">
            <v>233</v>
          </cell>
          <cell r="AP15">
            <v>3231</v>
          </cell>
          <cell r="AQ15">
            <v>513</v>
          </cell>
          <cell r="AS15">
            <v>312</v>
          </cell>
          <cell r="AV15">
            <v>2565</v>
          </cell>
          <cell r="AW15">
            <v>713</v>
          </cell>
          <cell r="BA15">
            <v>653</v>
          </cell>
          <cell r="BC15">
            <v>167</v>
          </cell>
          <cell r="BG15">
            <v>587</v>
          </cell>
          <cell r="BH15">
            <v>51</v>
          </cell>
          <cell r="BK15">
            <v>1766</v>
          </cell>
        </row>
      </sheetData>
      <sheetData sheetId="5">
        <row r="15">
          <cell r="C15">
            <v>172517</v>
          </cell>
          <cell r="D15">
            <v>90962</v>
          </cell>
          <cell r="E15">
            <v>81555</v>
          </cell>
          <cell r="F15">
            <v>8954</v>
          </cell>
          <cell r="G15">
            <v>2590</v>
          </cell>
          <cell r="H15">
            <v>2262</v>
          </cell>
          <cell r="I15">
            <v>593</v>
          </cell>
          <cell r="J15">
            <v>7629</v>
          </cell>
          <cell r="K15">
            <v>794</v>
          </cell>
          <cell r="L15">
            <v>1973</v>
          </cell>
          <cell r="M15">
            <v>2311</v>
          </cell>
          <cell r="N15">
            <v>950</v>
          </cell>
          <cell r="P15">
            <v>6375</v>
          </cell>
          <cell r="Q15">
            <v>378</v>
          </cell>
          <cell r="R15">
            <v>2083</v>
          </cell>
          <cell r="S15">
            <v>1555</v>
          </cell>
          <cell r="T15">
            <v>1590</v>
          </cell>
          <cell r="U15">
            <v>309</v>
          </cell>
          <cell r="V15">
            <v>992</v>
          </cell>
          <cell r="W15">
            <v>353</v>
          </cell>
          <cell r="Y15">
            <v>287</v>
          </cell>
          <cell r="AF15">
            <v>189</v>
          </cell>
          <cell r="AG15">
            <v>412</v>
          </cell>
          <cell r="AH15">
            <v>1644</v>
          </cell>
          <cell r="AI15">
            <v>415</v>
          </cell>
          <cell r="AJ15">
            <v>408</v>
          </cell>
          <cell r="AK15">
            <v>7421</v>
          </cell>
          <cell r="AL15">
            <v>177</v>
          </cell>
          <cell r="AN15">
            <v>250</v>
          </cell>
          <cell r="AP15">
            <v>5270</v>
          </cell>
          <cell r="AQ15">
            <v>709</v>
          </cell>
          <cell r="AS15">
            <v>502</v>
          </cell>
          <cell r="AV15">
            <v>4985</v>
          </cell>
          <cell r="AW15">
            <v>1546</v>
          </cell>
          <cell r="BA15">
            <v>1290</v>
          </cell>
          <cell r="BC15">
            <v>327</v>
          </cell>
          <cell r="BG15">
            <v>1136</v>
          </cell>
          <cell r="BH15">
            <v>109</v>
          </cell>
          <cell r="BK15">
            <v>3080</v>
          </cell>
        </row>
      </sheetData>
      <sheetData sheetId="6">
        <row r="15">
          <cell r="C15">
            <v>193947</v>
          </cell>
          <cell r="D15">
            <v>93629</v>
          </cell>
          <cell r="E15">
            <v>100318</v>
          </cell>
          <cell r="F15">
            <v>7277</v>
          </cell>
          <cell r="G15">
            <v>2576</v>
          </cell>
          <cell r="H15">
            <v>2035</v>
          </cell>
          <cell r="I15">
            <v>192</v>
          </cell>
          <cell r="J15">
            <v>10024</v>
          </cell>
          <cell r="K15">
            <v>902</v>
          </cell>
          <cell r="L15">
            <v>2852</v>
          </cell>
          <cell r="M15">
            <v>2448</v>
          </cell>
          <cell r="N15">
            <v>1026</v>
          </cell>
          <cell r="P15">
            <v>7092</v>
          </cell>
          <cell r="Q15">
            <v>311</v>
          </cell>
          <cell r="R15">
            <v>3197</v>
          </cell>
          <cell r="S15">
            <v>2147</v>
          </cell>
          <cell r="T15">
            <v>2552</v>
          </cell>
          <cell r="U15">
            <v>451</v>
          </cell>
          <cell r="V15">
            <v>1420</v>
          </cell>
          <cell r="W15">
            <v>497</v>
          </cell>
          <cell r="Y15">
            <v>602</v>
          </cell>
          <cell r="AF15">
            <v>466</v>
          </cell>
          <cell r="AG15">
            <v>519</v>
          </cell>
          <cell r="AH15">
            <v>1719</v>
          </cell>
          <cell r="AI15">
            <v>455</v>
          </cell>
          <cell r="AJ15">
            <v>306</v>
          </cell>
          <cell r="AK15">
            <v>6760</v>
          </cell>
          <cell r="AL15">
            <v>190</v>
          </cell>
          <cell r="AN15">
            <v>344</v>
          </cell>
          <cell r="AP15">
            <v>7302</v>
          </cell>
          <cell r="AQ15">
            <v>1053</v>
          </cell>
          <cell r="AS15">
            <v>877</v>
          </cell>
          <cell r="AV15">
            <v>7852</v>
          </cell>
          <cell r="AW15">
            <v>2008</v>
          </cell>
          <cell r="BA15">
            <v>1328</v>
          </cell>
          <cell r="BC15">
            <v>665</v>
          </cell>
          <cell r="BG15">
            <v>2023</v>
          </cell>
          <cell r="BH15">
            <v>164</v>
          </cell>
          <cell r="BK15">
            <v>6595</v>
          </cell>
        </row>
      </sheetData>
      <sheetData sheetId="7">
        <row r="15">
          <cell r="C15">
            <v>232612</v>
          </cell>
          <cell r="D15">
            <v>114205</v>
          </cell>
          <cell r="E15">
            <v>118407</v>
          </cell>
          <cell r="F15">
            <v>7329</v>
          </cell>
          <cell r="G15">
            <v>2325</v>
          </cell>
          <cell r="H15">
            <v>1484</v>
          </cell>
          <cell r="I15">
            <v>214</v>
          </cell>
          <cell r="J15">
            <v>10764</v>
          </cell>
          <cell r="K15">
            <v>1587</v>
          </cell>
          <cell r="L15">
            <v>6454</v>
          </cell>
          <cell r="M15">
            <v>2243</v>
          </cell>
          <cell r="N15">
            <v>1042</v>
          </cell>
          <cell r="P15">
            <v>6768</v>
          </cell>
          <cell r="Q15">
            <v>347</v>
          </cell>
          <cell r="R15">
            <v>3124</v>
          </cell>
          <cell r="S15">
            <v>3027</v>
          </cell>
          <cell r="T15">
            <v>3518</v>
          </cell>
          <cell r="U15">
            <v>577</v>
          </cell>
          <cell r="V15">
            <v>669</v>
          </cell>
          <cell r="W15">
            <v>646</v>
          </cell>
          <cell r="Y15">
            <v>255</v>
          </cell>
          <cell r="AF15">
            <v>283</v>
          </cell>
          <cell r="AG15">
            <v>1047</v>
          </cell>
          <cell r="AH15">
            <v>2093</v>
          </cell>
          <cell r="AI15">
            <v>630</v>
          </cell>
          <cell r="AJ15">
            <v>297</v>
          </cell>
          <cell r="AK15">
            <v>8254</v>
          </cell>
          <cell r="AL15">
            <v>190</v>
          </cell>
          <cell r="AN15">
            <v>1055</v>
          </cell>
          <cell r="AP15">
            <v>7421</v>
          </cell>
          <cell r="AQ15">
            <v>1339</v>
          </cell>
          <cell r="AS15">
            <v>1105</v>
          </cell>
          <cell r="AV15">
            <v>9235</v>
          </cell>
          <cell r="AW15">
            <v>1610</v>
          </cell>
          <cell r="BA15">
            <v>2146</v>
          </cell>
          <cell r="BC15">
            <v>1359</v>
          </cell>
          <cell r="BG15">
            <v>2279</v>
          </cell>
          <cell r="BH15">
            <v>197</v>
          </cell>
          <cell r="BK15">
            <v>8578</v>
          </cell>
        </row>
      </sheetData>
      <sheetData sheetId="8">
        <row r="15">
          <cell r="C15">
            <v>229626</v>
          </cell>
          <cell r="D15">
            <v>103771</v>
          </cell>
          <cell r="E15">
            <v>125855</v>
          </cell>
          <cell r="F15">
            <v>7764</v>
          </cell>
          <cell r="G15">
            <v>2281</v>
          </cell>
          <cell r="H15">
            <v>2012</v>
          </cell>
          <cell r="I15">
            <v>279</v>
          </cell>
          <cell r="J15">
            <v>11394</v>
          </cell>
          <cell r="K15">
            <v>1242</v>
          </cell>
          <cell r="L15">
            <v>2941</v>
          </cell>
          <cell r="M15">
            <v>2419</v>
          </cell>
          <cell r="N15">
            <v>967</v>
          </cell>
          <cell r="P15">
            <v>8611</v>
          </cell>
          <cell r="Q15">
            <v>416</v>
          </cell>
          <cell r="R15">
            <v>3584</v>
          </cell>
          <cell r="S15">
            <v>5970</v>
          </cell>
          <cell r="T15">
            <v>5530</v>
          </cell>
          <cell r="U15">
            <v>647</v>
          </cell>
          <cell r="V15">
            <v>948</v>
          </cell>
          <cell r="W15">
            <v>641</v>
          </cell>
          <cell r="Y15">
            <v>333</v>
          </cell>
          <cell r="AF15">
            <v>426</v>
          </cell>
          <cell r="AG15">
            <v>937</v>
          </cell>
          <cell r="AH15">
            <v>1967</v>
          </cell>
          <cell r="AI15">
            <v>377</v>
          </cell>
          <cell r="AJ15">
            <v>281</v>
          </cell>
          <cell r="AK15">
            <v>7964</v>
          </cell>
          <cell r="AL15">
            <v>314</v>
          </cell>
          <cell r="AN15">
            <v>1236</v>
          </cell>
          <cell r="AP15">
            <v>8182</v>
          </cell>
          <cell r="AQ15">
            <v>1144</v>
          </cell>
          <cell r="AS15">
            <v>927</v>
          </cell>
          <cell r="AV15">
            <v>10391</v>
          </cell>
          <cell r="AW15">
            <v>1291</v>
          </cell>
          <cell r="BA15">
            <v>2116</v>
          </cell>
          <cell r="BC15">
            <v>922</v>
          </cell>
          <cell r="BG15">
            <v>2419</v>
          </cell>
          <cell r="BH15">
            <v>304</v>
          </cell>
          <cell r="BK15">
            <v>8923</v>
          </cell>
        </row>
      </sheetData>
      <sheetData sheetId="9">
        <row r="15">
          <cell r="C15">
            <v>173717</v>
          </cell>
          <cell r="D15">
            <v>82504</v>
          </cell>
          <cell r="E15">
            <v>91213</v>
          </cell>
          <cell r="F15">
            <v>8231</v>
          </cell>
          <cell r="G15">
            <v>3081</v>
          </cell>
          <cell r="H15">
            <v>2399</v>
          </cell>
          <cell r="I15">
            <v>341</v>
          </cell>
          <cell r="J15">
            <v>7479</v>
          </cell>
          <cell r="K15">
            <v>788</v>
          </cell>
          <cell r="L15">
            <v>1781</v>
          </cell>
          <cell r="M15">
            <v>2289</v>
          </cell>
          <cell r="N15">
            <v>1079</v>
          </cell>
          <cell r="P15">
            <v>6792</v>
          </cell>
          <cell r="Q15">
            <v>444</v>
          </cell>
          <cell r="R15">
            <v>2261</v>
          </cell>
          <cell r="S15">
            <v>1768</v>
          </cell>
          <cell r="T15">
            <v>2391</v>
          </cell>
          <cell r="U15">
            <v>406</v>
          </cell>
          <cell r="V15">
            <v>820</v>
          </cell>
          <cell r="W15">
            <v>503</v>
          </cell>
          <cell r="Y15">
            <v>232</v>
          </cell>
          <cell r="AF15">
            <v>331</v>
          </cell>
          <cell r="AG15">
            <v>556</v>
          </cell>
          <cell r="AH15">
            <v>1881</v>
          </cell>
          <cell r="AI15">
            <v>439</v>
          </cell>
          <cell r="AJ15">
            <v>466</v>
          </cell>
          <cell r="AK15">
            <v>4749</v>
          </cell>
          <cell r="AL15">
            <v>181</v>
          </cell>
          <cell r="AN15">
            <v>355</v>
          </cell>
          <cell r="AP15">
            <v>5886</v>
          </cell>
          <cell r="AQ15">
            <v>954</v>
          </cell>
          <cell r="AS15">
            <v>833</v>
          </cell>
          <cell r="AV15">
            <v>8513</v>
          </cell>
          <cell r="AW15">
            <v>1070</v>
          </cell>
          <cell r="BA15">
            <v>1213</v>
          </cell>
          <cell r="BC15">
            <v>549</v>
          </cell>
          <cell r="BG15">
            <v>1669</v>
          </cell>
          <cell r="BH15">
            <v>118</v>
          </cell>
          <cell r="BK15">
            <v>5563</v>
          </cell>
        </row>
      </sheetData>
      <sheetData sheetId="10">
        <row r="15">
          <cell r="C15">
            <v>190118</v>
          </cell>
          <cell r="D15">
            <v>111787</v>
          </cell>
          <cell r="E15">
            <v>78331</v>
          </cell>
          <cell r="F15">
            <v>8036</v>
          </cell>
          <cell r="G15">
            <v>2932</v>
          </cell>
          <cell r="H15">
            <v>2039</v>
          </cell>
          <cell r="I15">
            <v>363</v>
          </cell>
          <cell r="J15">
            <v>6313</v>
          </cell>
          <cell r="K15">
            <v>720</v>
          </cell>
          <cell r="L15">
            <v>1374</v>
          </cell>
          <cell r="M15">
            <v>2247</v>
          </cell>
          <cell r="N15">
            <v>869</v>
          </cell>
          <cell r="P15">
            <v>7628</v>
          </cell>
          <cell r="Q15">
            <v>528</v>
          </cell>
          <cell r="R15">
            <v>1893</v>
          </cell>
          <cell r="S15">
            <v>1497</v>
          </cell>
          <cell r="T15">
            <v>1363</v>
          </cell>
          <cell r="U15">
            <v>303</v>
          </cell>
          <cell r="V15">
            <v>800</v>
          </cell>
          <cell r="W15">
            <v>424</v>
          </cell>
          <cell r="Y15">
            <v>259</v>
          </cell>
          <cell r="AF15">
            <v>286</v>
          </cell>
          <cell r="AG15">
            <v>351</v>
          </cell>
          <cell r="AH15">
            <v>2276</v>
          </cell>
          <cell r="AI15">
            <v>572</v>
          </cell>
          <cell r="AJ15">
            <v>490</v>
          </cell>
          <cell r="AK15">
            <v>6584</v>
          </cell>
          <cell r="AL15">
            <v>186</v>
          </cell>
          <cell r="AN15">
            <v>206</v>
          </cell>
          <cell r="AP15">
            <v>3686</v>
          </cell>
          <cell r="AQ15">
            <v>627</v>
          </cell>
          <cell r="AS15">
            <v>406</v>
          </cell>
          <cell r="AV15">
            <v>6217</v>
          </cell>
          <cell r="AW15">
            <v>957</v>
          </cell>
          <cell r="BA15">
            <v>1092</v>
          </cell>
          <cell r="BC15">
            <v>181</v>
          </cell>
          <cell r="BG15">
            <v>906</v>
          </cell>
          <cell r="BH15">
            <v>119</v>
          </cell>
          <cell r="BK15">
            <v>3375</v>
          </cell>
        </row>
      </sheetData>
      <sheetData sheetId="11">
        <row r="15">
          <cell r="C15">
            <v>169107</v>
          </cell>
          <cell r="D15">
            <v>99557</v>
          </cell>
          <cell r="E15">
            <v>69550</v>
          </cell>
          <cell r="F15">
            <v>8040</v>
          </cell>
          <cell r="G15">
            <v>2453</v>
          </cell>
          <cell r="H15">
            <v>2238</v>
          </cell>
          <cell r="I15">
            <v>210</v>
          </cell>
          <cell r="J15">
            <v>5704</v>
          </cell>
          <cell r="K15">
            <v>476</v>
          </cell>
          <cell r="L15">
            <v>1006</v>
          </cell>
          <cell r="M15">
            <v>2199</v>
          </cell>
          <cell r="N15">
            <v>816</v>
          </cell>
          <cell r="P15">
            <v>5886</v>
          </cell>
          <cell r="Q15">
            <v>333</v>
          </cell>
          <cell r="R15">
            <v>1572</v>
          </cell>
          <cell r="S15">
            <v>1338</v>
          </cell>
          <cell r="T15">
            <v>1080</v>
          </cell>
          <cell r="U15">
            <v>219</v>
          </cell>
          <cell r="V15">
            <v>861</v>
          </cell>
          <cell r="W15">
            <v>543</v>
          </cell>
          <cell r="Y15">
            <v>231</v>
          </cell>
          <cell r="AF15">
            <v>240</v>
          </cell>
          <cell r="AG15">
            <v>259</v>
          </cell>
          <cell r="AH15">
            <v>2113</v>
          </cell>
          <cell r="AI15">
            <v>429</v>
          </cell>
          <cell r="AJ15">
            <v>356</v>
          </cell>
          <cell r="AK15">
            <v>6751</v>
          </cell>
          <cell r="AL15">
            <v>205</v>
          </cell>
          <cell r="AN15">
            <v>175</v>
          </cell>
          <cell r="AP15">
            <v>3060</v>
          </cell>
          <cell r="AQ15">
            <v>569</v>
          </cell>
          <cell r="AS15">
            <v>255</v>
          </cell>
          <cell r="AV15">
            <v>3517</v>
          </cell>
          <cell r="AW15">
            <v>604</v>
          </cell>
          <cell r="BA15">
            <v>651</v>
          </cell>
          <cell r="BC15">
            <v>200</v>
          </cell>
          <cell r="BG15">
            <v>572</v>
          </cell>
          <cell r="BH15">
            <v>58</v>
          </cell>
          <cell r="BK15">
            <v>2560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helmijoulu"/>
    </sheetNames>
    <sheetDataSet>
      <sheetData sheetId="0">
        <row r="8">
          <cell r="C8">
            <v>19785412</v>
          </cell>
        </row>
        <row r="15">
          <cell r="C15">
            <v>3298841</v>
          </cell>
          <cell r="D15">
            <v>1561792</v>
          </cell>
          <cell r="E15">
            <v>1737049</v>
          </cell>
          <cell r="F15">
            <v>123702</v>
          </cell>
          <cell r="G15">
            <v>51159</v>
          </cell>
          <cell r="H15">
            <v>38641</v>
          </cell>
          <cell r="I15">
            <v>4670</v>
          </cell>
          <cell r="J15">
            <v>149486</v>
          </cell>
          <cell r="K15">
            <v>17777</v>
          </cell>
          <cell r="L15">
            <v>40040</v>
          </cell>
          <cell r="M15">
            <v>44512</v>
          </cell>
          <cell r="N15">
            <v>19483</v>
          </cell>
          <cell r="P15">
            <v>130451</v>
          </cell>
          <cell r="Q15">
            <v>7067</v>
          </cell>
          <cell r="R15">
            <v>49506</v>
          </cell>
          <cell r="S15">
            <v>47256</v>
          </cell>
          <cell r="T15">
            <v>41523</v>
          </cell>
          <cell r="U15">
            <v>8183</v>
          </cell>
          <cell r="V15">
            <v>18575</v>
          </cell>
          <cell r="W15">
            <v>10046</v>
          </cell>
          <cell r="Y15">
            <v>6377</v>
          </cell>
          <cell r="AF15">
            <v>7983</v>
          </cell>
          <cell r="AG15">
            <v>10982</v>
          </cell>
          <cell r="AH15">
            <v>37713</v>
          </cell>
          <cell r="AI15">
            <v>10501</v>
          </cell>
          <cell r="AJ15">
            <v>7808</v>
          </cell>
          <cell r="AK15">
            <v>244739</v>
          </cell>
          <cell r="AL15">
            <v>4102</v>
          </cell>
          <cell r="AN15">
            <v>7179</v>
          </cell>
          <cell r="AP15">
            <v>121509</v>
          </cell>
          <cell r="AQ15">
            <v>19106</v>
          </cell>
          <cell r="AS15">
            <v>14206</v>
          </cell>
          <cell r="AV15">
            <v>108043</v>
          </cell>
          <cell r="AW15">
            <v>20272</v>
          </cell>
          <cell r="BA15">
            <v>17894</v>
          </cell>
          <cell r="BC15">
            <v>6598</v>
          </cell>
          <cell r="BG15">
            <v>32754</v>
          </cell>
          <cell r="BH15">
            <v>2717</v>
          </cell>
          <cell r="BK15">
            <v>58481</v>
          </cell>
        </row>
      </sheetData>
      <sheetData sheetId="1">
        <row r="8">
          <cell r="C8">
            <v>1384997</v>
          </cell>
        </row>
        <row r="15">
          <cell r="C15">
            <v>240396</v>
          </cell>
          <cell r="D15">
            <v>103654</v>
          </cell>
          <cell r="E15">
            <v>136742</v>
          </cell>
          <cell r="F15">
            <v>8231</v>
          </cell>
          <cell r="G15">
            <v>2534</v>
          </cell>
          <cell r="H15">
            <v>2564</v>
          </cell>
          <cell r="I15">
            <v>286</v>
          </cell>
          <cell r="J15">
            <v>7771</v>
          </cell>
          <cell r="K15">
            <v>745</v>
          </cell>
          <cell r="L15">
            <v>1768</v>
          </cell>
          <cell r="M15">
            <v>2646</v>
          </cell>
          <cell r="N15">
            <v>1006</v>
          </cell>
          <cell r="P15">
            <v>7512</v>
          </cell>
          <cell r="Q15">
            <v>365</v>
          </cell>
          <cell r="R15">
            <v>2583</v>
          </cell>
          <cell r="S15">
            <v>2331</v>
          </cell>
          <cell r="T15">
            <v>1762</v>
          </cell>
          <cell r="U15">
            <v>347</v>
          </cell>
          <cell r="V15">
            <v>1117</v>
          </cell>
          <cell r="W15">
            <v>545</v>
          </cell>
          <cell r="Y15">
            <v>301</v>
          </cell>
          <cell r="AF15">
            <v>716</v>
          </cell>
          <cell r="AG15">
            <v>634</v>
          </cell>
          <cell r="AH15">
            <v>2979</v>
          </cell>
          <cell r="AI15">
            <v>889</v>
          </cell>
          <cell r="AJ15">
            <v>704</v>
          </cell>
          <cell r="AK15">
            <v>53915</v>
          </cell>
          <cell r="AL15">
            <v>392</v>
          </cell>
          <cell r="AN15">
            <v>318</v>
          </cell>
          <cell r="AP15">
            <v>4720</v>
          </cell>
          <cell r="AQ15">
            <v>615</v>
          </cell>
          <cell r="AS15">
            <v>558</v>
          </cell>
          <cell r="AV15">
            <v>5003</v>
          </cell>
          <cell r="AW15">
            <v>1014</v>
          </cell>
          <cell r="BA15">
            <v>1112</v>
          </cell>
          <cell r="BC15">
            <v>305</v>
          </cell>
          <cell r="BG15">
            <v>1661</v>
          </cell>
          <cell r="BH15">
            <v>98</v>
          </cell>
          <cell r="BK15">
            <v>2272</v>
          </cell>
        </row>
      </sheetData>
      <sheetData sheetId="2">
        <row r="8">
          <cell r="C8">
            <v>1424588</v>
          </cell>
        </row>
        <row r="15">
          <cell r="C15">
            <v>200052</v>
          </cell>
          <cell r="D15">
            <v>111447</v>
          </cell>
          <cell r="E15">
            <v>88605</v>
          </cell>
          <cell r="F15">
            <v>6822</v>
          </cell>
          <cell r="G15">
            <v>2695</v>
          </cell>
          <cell r="H15">
            <v>2234</v>
          </cell>
          <cell r="I15">
            <v>124</v>
          </cell>
          <cell r="J15">
            <v>7219</v>
          </cell>
          <cell r="K15">
            <v>1074</v>
          </cell>
          <cell r="L15">
            <v>1785</v>
          </cell>
          <cell r="M15">
            <v>2830</v>
          </cell>
          <cell r="N15">
            <v>1167</v>
          </cell>
          <cell r="P15">
            <v>8220</v>
          </cell>
          <cell r="Q15">
            <v>429</v>
          </cell>
          <cell r="R15">
            <v>3372</v>
          </cell>
          <cell r="S15">
            <v>2010</v>
          </cell>
          <cell r="T15">
            <v>1650</v>
          </cell>
          <cell r="U15">
            <v>377</v>
          </cell>
          <cell r="V15">
            <v>996</v>
          </cell>
          <cell r="W15">
            <v>475</v>
          </cell>
          <cell r="Y15">
            <v>324</v>
          </cell>
          <cell r="AF15">
            <v>293</v>
          </cell>
          <cell r="AG15">
            <v>424</v>
          </cell>
          <cell r="AH15">
            <v>2676</v>
          </cell>
          <cell r="AI15">
            <v>512</v>
          </cell>
          <cell r="AJ15">
            <v>514</v>
          </cell>
          <cell r="AK15">
            <v>13797</v>
          </cell>
          <cell r="AL15">
            <v>261</v>
          </cell>
          <cell r="AN15">
            <v>362</v>
          </cell>
          <cell r="AP15">
            <v>4188</v>
          </cell>
          <cell r="AQ15">
            <v>552</v>
          </cell>
          <cell r="AS15">
            <v>220</v>
          </cell>
          <cell r="AV15">
            <v>6317</v>
          </cell>
          <cell r="AW15">
            <v>836</v>
          </cell>
          <cell r="BA15">
            <v>769</v>
          </cell>
          <cell r="BC15">
            <v>193</v>
          </cell>
          <cell r="BG15">
            <v>1010</v>
          </cell>
          <cell r="BH15">
            <v>118</v>
          </cell>
          <cell r="BK15">
            <v>2236</v>
          </cell>
        </row>
      </sheetData>
      <sheetData sheetId="3">
        <row r="8">
          <cell r="C8">
            <v>1624382</v>
          </cell>
        </row>
        <row r="15">
          <cell r="C15">
            <v>227928</v>
          </cell>
          <cell r="D15">
            <v>116103</v>
          </cell>
          <cell r="E15">
            <v>111825</v>
          </cell>
          <cell r="F15">
            <v>8608</v>
          </cell>
          <cell r="G15">
            <v>3271</v>
          </cell>
          <cell r="H15">
            <v>3211</v>
          </cell>
          <cell r="I15">
            <v>262</v>
          </cell>
          <cell r="J15">
            <v>9404</v>
          </cell>
          <cell r="K15">
            <v>838</v>
          </cell>
          <cell r="L15">
            <v>1701</v>
          </cell>
          <cell r="M15">
            <v>3240</v>
          </cell>
          <cell r="N15">
            <v>1472</v>
          </cell>
          <cell r="P15">
            <v>8643</v>
          </cell>
          <cell r="Q15">
            <v>545</v>
          </cell>
          <cell r="R15">
            <v>3444</v>
          </cell>
          <cell r="S15">
            <v>3007</v>
          </cell>
          <cell r="T15">
            <v>2157</v>
          </cell>
          <cell r="U15">
            <v>470</v>
          </cell>
          <cell r="V15">
            <v>1439</v>
          </cell>
          <cell r="W15">
            <v>581</v>
          </cell>
          <cell r="Y15">
            <v>530</v>
          </cell>
          <cell r="AF15">
            <v>718</v>
          </cell>
          <cell r="AG15">
            <v>674</v>
          </cell>
          <cell r="AH15">
            <v>3268</v>
          </cell>
          <cell r="AI15">
            <v>571</v>
          </cell>
          <cell r="AJ15">
            <v>568</v>
          </cell>
          <cell r="AK15">
            <v>17674</v>
          </cell>
          <cell r="AL15">
            <v>354</v>
          </cell>
          <cell r="AN15">
            <v>264</v>
          </cell>
          <cell r="AP15">
            <v>6514</v>
          </cell>
          <cell r="AQ15">
            <v>1280</v>
          </cell>
          <cell r="AS15">
            <v>413</v>
          </cell>
          <cell r="AV15">
            <v>7762</v>
          </cell>
          <cell r="AW15">
            <v>1430</v>
          </cell>
          <cell r="BA15">
            <v>1078</v>
          </cell>
          <cell r="BC15">
            <v>304</v>
          </cell>
          <cell r="BG15">
            <v>1331</v>
          </cell>
          <cell r="BH15">
            <v>90</v>
          </cell>
          <cell r="BK15">
            <v>3928</v>
          </cell>
        </row>
      </sheetData>
      <sheetData sheetId="4">
        <row r="8">
          <cell r="C8">
            <v>1349850</v>
          </cell>
        </row>
        <row r="15">
          <cell r="C15">
            <v>217229</v>
          </cell>
          <cell r="D15">
            <v>104545</v>
          </cell>
          <cell r="E15">
            <v>112684</v>
          </cell>
          <cell r="F15">
            <v>9763</v>
          </cell>
          <cell r="G15">
            <v>4095</v>
          </cell>
          <cell r="H15">
            <v>3022</v>
          </cell>
          <cell r="I15">
            <v>489</v>
          </cell>
          <cell r="J15">
            <v>10482</v>
          </cell>
          <cell r="K15">
            <v>1256</v>
          </cell>
          <cell r="L15">
            <v>2335</v>
          </cell>
          <cell r="M15">
            <v>3513</v>
          </cell>
          <cell r="N15">
            <v>1598</v>
          </cell>
          <cell r="P15">
            <v>10691</v>
          </cell>
          <cell r="Q15">
            <v>794</v>
          </cell>
          <cell r="R15">
            <v>3186</v>
          </cell>
          <cell r="S15">
            <v>2865</v>
          </cell>
          <cell r="T15">
            <v>3012</v>
          </cell>
          <cell r="U15">
            <v>546</v>
          </cell>
          <cell r="V15">
            <v>1481</v>
          </cell>
          <cell r="W15">
            <v>626</v>
          </cell>
          <cell r="Y15">
            <v>463</v>
          </cell>
          <cell r="AF15">
            <v>518</v>
          </cell>
          <cell r="AG15">
            <v>871</v>
          </cell>
          <cell r="AH15">
            <v>3154</v>
          </cell>
          <cell r="AI15">
            <v>582</v>
          </cell>
          <cell r="AJ15">
            <v>519</v>
          </cell>
          <cell r="AK15">
            <v>15081</v>
          </cell>
          <cell r="AL15">
            <v>183</v>
          </cell>
          <cell r="AN15">
            <v>364</v>
          </cell>
          <cell r="AP15">
            <v>6581</v>
          </cell>
          <cell r="AQ15">
            <v>1549</v>
          </cell>
          <cell r="AS15">
            <v>752</v>
          </cell>
          <cell r="AV15">
            <v>3806</v>
          </cell>
          <cell r="AW15">
            <v>1491</v>
          </cell>
          <cell r="BA15">
            <v>966</v>
          </cell>
          <cell r="BC15">
            <v>167</v>
          </cell>
          <cell r="BG15">
            <v>1139</v>
          </cell>
          <cell r="BH15">
            <v>141</v>
          </cell>
          <cell r="BK15">
            <v>2232</v>
          </cell>
        </row>
      </sheetData>
      <sheetData sheetId="5">
        <row r="8">
          <cell r="C8">
            <v>1350747</v>
          </cell>
        </row>
        <row r="15">
          <cell r="C15">
            <v>298182</v>
          </cell>
          <cell r="D15">
            <v>137512</v>
          </cell>
          <cell r="E15">
            <v>160670</v>
          </cell>
          <cell r="F15">
            <v>13137</v>
          </cell>
          <cell r="G15">
            <v>5269</v>
          </cell>
          <cell r="H15">
            <v>4249</v>
          </cell>
          <cell r="I15">
            <v>561</v>
          </cell>
          <cell r="J15">
            <v>14063</v>
          </cell>
          <cell r="K15">
            <v>1810</v>
          </cell>
          <cell r="L15">
            <v>3569</v>
          </cell>
          <cell r="M15">
            <v>4440</v>
          </cell>
          <cell r="N15">
            <v>2006</v>
          </cell>
          <cell r="P15">
            <v>11931</v>
          </cell>
          <cell r="Q15">
            <v>677</v>
          </cell>
          <cell r="R15">
            <v>4414</v>
          </cell>
          <cell r="S15">
            <v>3757</v>
          </cell>
          <cell r="T15">
            <v>3546</v>
          </cell>
          <cell r="U15">
            <v>998</v>
          </cell>
          <cell r="V15">
            <v>2001</v>
          </cell>
          <cell r="W15">
            <v>938</v>
          </cell>
          <cell r="Y15">
            <v>723</v>
          </cell>
          <cell r="AF15">
            <v>739</v>
          </cell>
          <cell r="AG15">
            <v>1184</v>
          </cell>
          <cell r="AH15">
            <v>3384</v>
          </cell>
          <cell r="AI15">
            <v>785</v>
          </cell>
          <cell r="AJ15">
            <v>877</v>
          </cell>
          <cell r="AK15">
            <v>20802</v>
          </cell>
          <cell r="AL15">
            <v>398</v>
          </cell>
          <cell r="AN15">
            <v>511</v>
          </cell>
          <cell r="AP15">
            <v>12367</v>
          </cell>
          <cell r="AQ15">
            <v>2184</v>
          </cell>
          <cell r="AS15">
            <v>1621</v>
          </cell>
          <cell r="AV15">
            <v>7988</v>
          </cell>
          <cell r="AW15">
            <v>2510</v>
          </cell>
          <cell r="BA15">
            <v>1433</v>
          </cell>
          <cell r="BC15">
            <v>691</v>
          </cell>
          <cell r="BG15">
            <v>2953</v>
          </cell>
          <cell r="BH15">
            <v>211</v>
          </cell>
          <cell r="BK15">
            <v>3698</v>
          </cell>
        </row>
      </sheetData>
      <sheetData sheetId="6">
        <row r="8">
          <cell r="C8">
            <v>2080012</v>
          </cell>
        </row>
        <row r="15">
          <cell r="C15">
            <v>327128</v>
          </cell>
          <cell r="D15">
            <v>135807</v>
          </cell>
          <cell r="E15">
            <v>191321</v>
          </cell>
          <cell r="F15">
            <v>9825</v>
          </cell>
          <cell r="G15">
            <v>5005</v>
          </cell>
          <cell r="H15">
            <v>3661</v>
          </cell>
          <cell r="I15">
            <v>659</v>
          </cell>
          <cell r="J15">
            <v>19678</v>
          </cell>
          <cell r="K15">
            <v>2383</v>
          </cell>
          <cell r="L15">
            <v>5310</v>
          </cell>
          <cell r="M15">
            <v>4949</v>
          </cell>
          <cell r="N15">
            <v>2071</v>
          </cell>
          <cell r="P15">
            <v>14336</v>
          </cell>
          <cell r="Q15">
            <v>730</v>
          </cell>
          <cell r="R15">
            <v>5989</v>
          </cell>
          <cell r="S15">
            <v>4553</v>
          </cell>
          <cell r="T15">
            <v>4228</v>
          </cell>
          <cell r="U15">
            <v>886</v>
          </cell>
          <cell r="V15">
            <v>1752</v>
          </cell>
          <cell r="W15">
            <v>1083</v>
          </cell>
          <cell r="Y15">
            <v>760</v>
          </cell>
          <cell r="AF15">
            <v>802</v>
          </cell>
          <cell r="AG15">
            <v>1736</v>
          </cell>
          <cell r="AH15">
            <v>2611</v>
          </cell>
          <cell r="AI15">
            <v>755</v>
          </cell>
          <cell r="AJ15">
            <v>533</v>
          </cell>
          <cell r="AK15">
            <v>17092</v>
          </cell>
          <cell r="AL15">
            <v>386</v>
          </cell>
          <cell r="AN15">
            <v>1030</v>
          </cell>
          <cell r="AP15">
            <v>20951</v>
          </cell>
          <cell r="AQ15">
            <v>2970</v>
          </cell>
          <cell r="AS15">
            <v>2113</v>
          </cell>
          <cell r="AV15">
            <v>11844</v>
          </cell>
          <cell r="AW15">
            <v>2902</v>
          </cell>
          <cell r="BA15">
            <v>1962</v>
          </cell>
          <cell r="BC15">
            <v>1097</v>
          </cell>
          <cell r="BG15">
            <v>4841</v>
          </cell>
          <cell r="BH15">
            <v>501</v>
          </cell>
          <cell r="BK15">
            <v>8784</v>
          </cell>
        </row>
      </sheetData>
      <sheetData sheetId="7">
        <row r="8">
          <cell r="C8">
            <v>2935354</v>
          </cell>
        </row>
        <row r="15">
          <cell r="C15">
            <v>370718</v>
          </cell>
          <cell r="D15">
            <v>172894</v>
          </cell>
          <cell r="E15">
            <v>197824</v>
          </cell>
          <cell r="F15">
            <v>11760</v>
          </cell>
          <cell r="G15">
            <v>4742</v>
          </cell>
          <cell r="H15">
            <v>3034</v>
          </cell>
          <cell r="I15">
            <v>165</v>
          </cell>
          <cell r="J15">
            <v>17579</v>
          </cell>
          <cell r="K15">
            <v>2784</v>
          </cell>
          <cell r="L15">
            <v>8044</v>
          </cell>
          <cell r="M15">
            <v>4697</v>
          </cell>
          <cell r="N15">
            <v>1972</v>
          </cell>
          <cell r="P15">
            <v>12195</v>
          </cell>
          <cell r="Q15">
            <v>663</v>
          </cell>
          <cell r="R15">
            <v>6535</v>
          </cell>
          <cell r="S15">
            <v>5324</v>
          </cell>
          <cell r="T15">
            <v>5413</v>
          </cell>
          <cell r="U15">
            <v>590</v>
          </cell>
          <cell r="V15">
            <v>1568</v>
          </cell>
          <cell r="W15">
            <v>1305</v>
          </cell>
          <cell r="Y15">
            <v>610</v>
          </cell>
          <cell r="AF15">
            <v>805</v>
          </cell>
          <cell r="AG15">
            <v>1283</v>
          </cell>
          <cell r="AH15">
            <v>2783</v>
          </cell>
          <cell r="AI15">
            <v>634</v>
          </cell>
          <cell r="AJ15">
            <v>474</v>
          </cell>
          <cell r="AK15">
            <v>22264</v>
          </cell>
          <cell r="AL15">
            <v>303</v>
          </cell>
          <cell r="AN15">
            <v>1313</v>
          </cell>
          <cell r="AP15">
            <v>17415</v>
          </cell>
          <cell r="AQ15">
            <v>2791</v>
          </cell>
          <cell r="AS15">
            <v>2537</v>
          </cell>
          <cell r="AV15">
            <v>16356</v>
          </cell>
          <cell r="AW15">
            <v>1771</v>
          </cell>
          <cell r="BA15">
            <v>2574</v>
          </cell>
          <cell r="BC15">
            <v>1289</v>
          </cell>
          <cell r="BG15">
            <v>5613</v>
          </cell>
          <cell r="BH15">
            <v>439</v>
          </cell>
          <cell r="BK15">
            <v>8324</v>
          </cell>
        </row>
      </sheetData>
      <sheetData sheetId="8">
        <row r="8">
          <cell r="C8">
            <v>2145828</v>
          </cell>
        </row>
        <row r="15">
          <cell r="C15">
            <v>382575</v>
          </cell>
          <cell r="D15">
            <v>158434</v>
          </cell>
          <cell r="E15">
            <v>224141</v>
          </cell>
          <cell r="F15">
            <v>14504</v>
          </cell>
          <cell r="G15">
            <v>5486</v>
          </cell>
          <cell r="H15">
            <v>3828</v>
          </cell>
          <cell r="I15">
            <v>517</v>
          </cell>
          <cell r="J15">
            <v>22363</v>
          </cell>
          <cell r="K15">
            <v>2757</v>
          </cell>
          <cell r="L15">
            <v>5869</v>
          </cell>
          <cell r="M15">
            <v>5039</v>
          </cell>
          <cell r="N15">
            <v>1891</v>
          </cell>
          <cell r="P15">
            <v>15370</v>
          </cell>
          <cell r="Q15">
            <v>931</v>
          </cell>
          <cell r="R15">
            <v>6939</v>
          </cell>
          <cell r="S15">
            <v>10988</v>
          </cell>
          <cell r="T15">
            <v>9304</v>
          </cell>
          <cell r="U15">
            <v>1169</v>
          </cell>
          <cell r="V15">
            <v>2260</v>
          </cell>
          <cell r="W15">
            <v>1398</v>
          </cell>
          <cell r="Y15">
            <v>639</v>
          </cell>
          <cell r="AF15">
            <v>730</v>
          </cell>
          <cell r="AG15">
            <v>1270</v>
          </cell>
          <cell r="AH15">
            <v>3008</v>
          </cell>
          <cell r="AI15">
            <v>1309</v>
          </cell>
          <cell r="AJ15">
            <v>673</v>
          </cell>
          <cell r="AK15">
            <v>20737</v>
          </cell>
          <cell r="AL15">
            <v>517</v>
          </cell>
          <cell r="AN15">
            <v>1590</v>
          </cell>
          <cell r="AP15">
            <v>17429</v>
          </cell>
          <cell r="AQ15">
            <v>3208</v>
          </cell>
          <cell r="AS15">
            <v>2622</v>
          </cell>
          <cell r="AV15">
            <v>18728</v>
          </cell>
          <cell r="AW15">
            <v>1831</v>
          </cell>
          <cell r="BA15">
            <v>2529</v>
          </cell>
          <cell r="BC15">
            <v>1163</v>
          </cell>
          <cell r="BG15">
            <v>5008</v>
          </cell>
          <cell r="BH15">
            <v>446</v>
          </cell>
          <cell r="BK15">
            <v>7633</v>
          </cell>
        </row>
      </sheetData>
      <sheetData sheetId="9">
        <row r="8">
          <cell r="C8">
            <v>1509513</v>
          </cell>
        </row>
        <row r="15">
          <cell r="C15">
            <v>270695</v>
          </cell>
          <cell r="D15">
            <v>115532</v>
          </cell>
          <cell r="E15">
            <v>155163</v>
          </cell>
          <cell r="F15">
            <v>11379</v>
          </cell>
          <cell r="G15">
            <v>5754</v>
          </cell>
          <cell r="H15">
            <v>3774</v>
          </cell>
          <cell r="I15">
            <v>474</v>
          </cell>
          <cell r="J15">
            <v>12886</v>
          </cell>
          <cell r="K15">
            <v>1347</v>
          </cell>
          <cell r="L15">
            <v>2720</v>
          </cell>
          <cell r="M15">
            <v>3563</v>
          </cell>
          <cell r="N15">
            <v>1709</v>
          </cell>
          <cell r="P15">
            <v>12063</v>
          </cell>
          <cell r="Q15">
            <v>718</v>
          </cell>
          <cell r="R15">
            <v>3475</v>
          </cell>
          <cell r="S15">
            <v>3631</v>
          </cell>
          <cell r="T15">
            <v>3660</v>
          </cell>
          <cell r="U15">
            <v>725</v>
          </cell>
          <cell r="V15">
            <v>1980</v>
          </cell>
          <cell r="W15">
            <v>815</v>
          </cell>
          <cell r="Y15">
            <v>604</v>
          </cell>
          <cell r="AF15">
            <v>598</v>
          </cell>
          <cell r="AG15">
            <v>1054</v>
          </cell>
          <cell r="AH15">
            <v>2851</v>
          </cell>
          <cell r="AI15">
            <v>1098</v>
          </cell>
          <cell r="AJ15">
            <v>705</v>
          </cell>
          <cell r="AK15">
            <v>14619</v>
          </cell>
          <cell r="AL15">
            <v>315</v>
          </cell>
          <cell r="AN15">
            <v>473</v>
          </cell>
          <cell r="AP15">
            <v>12758</v>
          </cell>
          <cell r="AQ15">
            <v>1645</v>
          </cell>
          <cell r="AS15">
            <v>1709</v>
          </cell>
          <cell r="AV15">
            <v>12686</v>
          </cell>
          <cell r="AW15">
            <v>2120</v>
          </cell>
          <cell r="BA15">
            <v>1711</v>
          </cell>
          <cell r="BC15">
            <v>625</v>
          </cell>
          <cell r="BG15">
            <v>3790</v>
          </cell>
          <cell r="BH15">
            <v>283</v>
          </cell>
          <cell r="BK15">
            <v>6429</v>
          </cell>
        </row>
      </sheetData>
      <sheetData sheetId="10">
        <row r="8">
          <cell r="C8">
            <v>1381221</v>
          </cell>
        </row>
        <row r="15">
          <cell r="C15">
            <v>282642</v>
          </cell>
          <cell r="D15">
            <v>153035</v>
          </cell>
          <cell r="E15">
            <v>129607</v>
          </cell>
          <cell r="F15">
            <v>11717</v>
          </cell>
          <cell r="G15">
            <v>5074</v>
          </cell>
          <cell r="H15">
            <v>3660</v>
          </cell>
          <cell r="I15">
            <v>670</v>
          </cell>
          <cell r="J15">
            <v>10871</v>
          </cell>
          <cell r="K15">
            <v>1075</v>
          </cell>
          <cell r="L15">
            <v>2168</v>
          </cell>
          <cell r="M15">
            <v>3602</v>
          </cell>
          <cell r="N15">
            <v>2057</v>
          </cell>
          <cell r="P15">
            <v>10337</v>
          </cell>
          <cell r="Q15">
            <v>462</v>
          </cell>
          <cell r="R15">
            <v>3294</v>
          </cell>
          <cell r="S15">
            <v>2533</v>
          </cell>
          <cell r="T15">
            <v>2465</v>
          </cell>
          <cell r="U15">
            <v>753</v>
          </cell>
          <cell r="V15">
            <v>1630</v>
          </cell>
          <cell r="W15">
            <v>757</v>
          </cell>
          <cell r="Y15">
            <v>532</v>
          </cell>
          <cell r="AF15">
            <v>1014</v>
          </cell>
          <cell r="AG15">
            <v>909</v>
          </cell>
          <cell r="AH15">
            <v>5280</v>
          </cell>
          <cell r="AI15">
            <v>1762</v>
          </cell>
          <cell r="AJ15">
            <v>1160</v>
          </cell>
          <cell r="AK15">
            <v>14732</v>
          </cell>
          <cell r="AL15">
            <v>288</v>
          </cell>
          <cell r="AN15">
            <v>331</v>
          </cell>
          <cell r="AP15">
            <v>7253</v>
          </cell>
          <cell r="AQ15">
            <v>1046</v>
          </cell>
          <cell r="AS15">
            <v>689</v>
          </cell>
          <cell r="AV15">
            <v>7297</v>
          </cell>
          <cell r="AW15">
            <v>1619</v>
          </cell>
          <cell r="BA15">
            <v>1598</v>
          </cell>
          <cell r="BC15">
            <v>277</v>
          </cell>
          <cell r="BG15">
            <v>1907</v>
          </cell>
          <cell r="BH15">
            <v>139</v>
          </cell>
          <cell r="BK15">
            <v>4620</v>
          </cell>
        </row>
      </sheetData>
      <sheetData sheetId="11">
        <row r="8">
          <cell r="C8">
            <v>1300287</v>
          </cell>
        </row>
        <row r="15">
          <cell r="C15">
            <v>267405</v>
          </cell>
          <cell r="D15">
            <v>144296</v>
          </cell>
          <cell r="E15">
            <v>123109</v>
          </cell>
          <cell r="F15">
            <v>10366</v>
          </cell>
          <cell r="G15">
            <v>4439</v>
          </cell>
          <cell r="H15">
            <v>3278</v>
          </cell>
          <cell r="I15">
            <v>320</v>
          </cell>
          <cell r="J15">
            <v>8499</v>
          </cell>
          <cell r="K15">
            <v>834</v>
          </cell>
          <cell r="L15">
            <v>2057</v>
          </cell>
          <cell r="M15">
            <v>3307</v>
          </cell>
          <cell r="N15">
            <v>1360</v>
          </cell>
          <cell r="P15">
            <v>9700</v>
          </cell>
          <cell r="Q15">
            <v>426</v>
          </cell>
          <cell r="R15">
            <v>2991</v>
          </cell>
          <cell r="S15">
            <v>3023</v>
          </cell>
          <cell r="T15">
            <v>2220</v>
          </cell>
          <cell r="U15">
            <v>659</v>
          </cell>
          <cell r="V15">
            <v>1397</v>
          </cell>
          <cell r="W15">
            <v>1075</v>
          </cell>
          <cell r="Y15">
            <v>511</v>
          </cell>
          <cell r="AF15">
            <v>318</v>
          </cell>
          <cell r="AG15">
            <v>486</v>
          </cell>
          <cell r="AH15">
            <v>3426</v>
          </cell>
          <cell r="AI15">
            <v>632</v>
          </cell>
          <cell r="AJ15">
            <v>624</v>
          </cell>
          <cell r="AK15">
            <v>20634</v>
          </cell>
          <cell r="AL15">
            <v>339</v>
          </cell>
          <cell r="AN15">
            <v>331</v>
          </cell>
          <cell r="AP15">
            <v>6428</v>
          </cell>
          <cell r="AQ15">
            <v>711</v>
          </cell>
          <cell r="AS15">
            <v>491</v>
          </cell>
          <cell r="AV15">
            <v>4073</v>
          </cell>
          <cell r="AW15">
            <v>1590</v>
          </cell>
          <cell r="BA15">
            <v>1141</v>
          </cell>
          <cell r="BC15">
            <v>171</v>
          </cell>
          <cell r="BG15">
            <v>977</v>
          </cell>
          <cell r="BH15">
            <v>119</v>
          </cell>
          <cell r="BK15">
            <v>3840</v>
          </cell>
        </row>
      </sheetData>
      <sheetData sheetId="12">
        <row r="8">
          <cell r="C8">
            <v>1298633</v>
          </cell>
        </row>
        <row r="15">
          <cell r="C15">
            <v>213891</v>
          </cell>
          <cell r="D15">
            <v>108533</v>
          </cell>
          <cell r="E15">
            <v>105358</v>
          </cell>
          <cell r="F15">
            <v>7590</v>
          </cell>
          <cell r="G15">
            <v>2795</v>
          </cell>
          <cell r="H15">
            <v>2126</v>
          </cell>
          <cell r="I15">
            <v>143</v>
          </cell>
          <cell r="J15">
            <v>8671</v>
          </cell>
          <cell r="K15">
            <v>874</v>
          </cell>
          <cell r="L15">
            <v>2714</v>
          </cell>
          <cell r="M15">
            <v>2686</v>
          </cell>
          <cell r="N15">
            <v>1174</v>
          </cell>
          <cell r="P15">
            <v>9453</v>
          </cell>
          <cell r="Q15">
            <v>327</v>
          </cell>
          <cell r="R15">
            <v>3284</v>
          </cell>
          <cell r="S15">
            <v>3234</v>
          </cell>
          <cell r="T15">
            <v>2106</v>
          </cell>
          <cell r="U15">
            <v>663</v>
          </cell>
          <cell r="V15">
            <v>954</v>
          </cell>
          <cell r="W15">
            <v>448</v>
          </cell>
          <cell r="Y15">
            <v>380</v>
          </cell>
          <cell r="AF15">
            <v>732</v>
          </cell>
          <cell r="AG15">
            <v>457</v>
          </cell>
          <cell r="AH15">
            <v>2293</v>
          </cell>
          <cell r="AI15">
            <v>972</v>
          </cell>
          <cell r="AJ15">
            <v>457</v>
          </cell>
          <cell r="AK15">
            <v>13392</v>
          </cell>
          <cell r="AL15">
            <v>366</v>
          </cell>
          <cell r="AN15">
            <v>292</v>
          </cell>
          <cell r="AP15">
            <v>4905</v>
          </cell>
          <cell r="AQ15">
            <v>555</v>
          </cell>
          <cell r="AS15">
            <v>481</v>
          </cell>
          <cell r="AV15">
            <v>6183</v>
          </cell>
          <cell r="AW15">
            <v>1158</v>
          </cell>
          <cell r="BA15">
            <v>1021</v>
          </cell>
          <cell r="BC15">
            <v>316</v>
          </cell>
          <cell r="BG15">
            <v>2524</v>
          </cell>
          <cell r="BH15">
            <v>132</v>
          </cell>
          <cell r="BK15">
            <v>4485</v>
          </cell>
        </row>
      </sheetData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1975075</v>
          </cell>
          <cell r="D15">
            <v>1046354</v>
          </cell>
          <cell r="E15">
            <v>928721</v>
          </cell>
          <cell r="F15">
            <v>78893</v>
          </cell>
          <cell r="G15">
            <v>26622</v>
          </cell>
          <cell r="H15">
            <v>22126</v>
          </cell>
          <cell r="I15">
            <v>2108</v>
          </cell>
          <cell r="J15">
            <v>79220</v>
          </cell>
          <cell r="K15">
            <v>8372</v>
          </cell>
          <cell r="L15">
            <v>18866</v>
          </cell>
          <cell r="M15">
            <v>24854</v>
          </cell>
          <cell r="N15">
            <v>9959</v>
          </cell>
          <cell r="P15">
            <v>69983</v>
          </cell>
          <cell r="Q15">
            <v>3483</v>
          </cell>
          <cell r="R15">
            <v>24840</v>
          </cell>
          <cell r="S15">
            <v>23071</v>
          </cell>
          <cell r="T15">
            <v>21046</v>
          </cell>
          <cell r="U15">
            <v>3781</v>
          </cell>
          <cell r="V15">
            <v>9154</v>
          </cell>
          <cell r="W15">
            <v>4696</v>
          </cell>
          <cell r="Y15">
            <v>2996</v>
          </cell>
          <cell r="AF15">
            <v>3607</v>
          </cell>
          <cell r="AG15">
            <v>5724</v>
          </cell>
          <cell r="AH15">
            <v>21592</v>
          </cell>
          <cell r="AI15">
            <v>6103</v>
          </cell>
          <cell r="AJ15">
            <v>4416</v>
          </cell>
          <cell r="AK15">
            <v>137010</v>
          </cell>
          <cell r="AL15">
            <v>2159</v>
          </cell>
          <cell r="AN15">
            <v>3589</v>
          </cell>
          <cell r="AP15">
            <v>54730</v>
          </cell>
          <cell r="AQ15">
            <v>8327</v>
          </cell>
          <cell r="AS15">
            <v>6890</v>
          </cell>
          <cell r="AV15">
            <v>56948</v>
          </cell>
          <cell r="AW15">
            <v>9155</v>
          </cell>
          <cell r="BA15">
            <v>9720</v>
          </cell>
          <cell r="BC15">
            <v>4244</v>
          </cell>
          <cell r="BG15">
            <v>15555</v>
          </cell>
          <cell r="BH15">
            <v>1229</v>
          </cell>
          <cell r="BK15">
            <v>34508</v>
          </cell>
        </row>
      </sheetData>
      <sheetData sheetId="1">
        <row r="15">
          <cell r="C15">
            <v>144930</v>
          </cell>
          <cell r="D15">
            <v>70954</v>
          </cell>
          <cell r="E15">
            <v>73976</v>
          </cell>
          <cell r="F15">
            <v>5290</v>
          </cell>
          <cell r="G15">
            <v>1532</v>
          </cell>
          <cell r="H15">
            <v>1738</v>
          </cell>
          <cell r="I15">
            <v>147</v>
          </cell>
          <cell r="J15">
            <v>4444</v>
          </cell>
          <cell r="K15">
            <v>432</v>
          </cell>
          <cell r="L15">
            <v>846</v>
          </cell>
          <cell r="M15">
            <v>1719</v>
          </cell>
          <cell r="N15">
            <v>560</v>
          </cell>
          <cell r="P15">
            <v>4277</v>
          </cell>
          <cell r="Q15">
            <v>179</v>
          </cell>
          <cell r="R15">
            <v>1418</v>
          </cell>
          <cell r="S15">
            <v>1215</v>
          </cell>
          <cell r="T15">
            <v>943</v>
          </cell>
          <cell r="U15">
            <v>139</v>
          </cell>
          <cell r="V15">
            <v>702</v>
          </cell>
          <cell r="W15">
            <v>252</v>
          </cell>
          <cell r="Y15">
            <v>156</v>
          </cell>
          <cell r="AF15">
            <v>354</v>
          </cell>
          <cell r="AG15">
            <v>281</v>
          </cell>
          <cell r="AH15">
            <v>1719</v>
          </cell>
          <cell r="AI15">
            <v>531</v>
          </cell>
          <cell r="AJ15">
            <v>391</v>
          </cell>
          <cell r="AK15">
            <v>26849</v>
          </cell>
          <cell r="AL15">
            <v>198</v>
          </cell>
          <cell r="AN15">
            <v>152</v>
          </cell>
          <cell r="AP15">
            <v>2145</v>
          </cell>
          <cell r="AQ15">
            <v>300</v>
          </cell>
          <cell r="AS15">
            <v>251</v>
          </cell>
          <cell r="AV15">
            <v>2856</v>
          </cell>
          <cell r="AW15">
            <v>547</v>
          </cell>
          <cell r="BA15">
            <v>609</v>
          </cell>
          <cell r="BC15">
            <v>245</v>
          </cell>
          <cell r="BG15">
            <v>846</v>
          </cell>
          <cell r="BH15">
            <v>50</v>
          </cell>
          <cell r="BK15">
            <v>1220</v>
          </cell>
        </row>
      </sheetData>
      <sheetData sheetId="2">
        <row r="15">
          <cell r="C15">
            <v>128518</v>
          </cell>
          <cell r="D15">
            <v>76936</v>
          </cell>
          <cell r="E15">
            <v>51582</v>
          </cell>
          <cell r="F15">
            <v>4637</v>
          </cell>
          <cell r="G15">
            <v>1573</v>
          </cell>
          <cell r="H15">
            <v>1455</v>
          </cell>
          <cell r="I15">
            <v>60</v>
          </cell>
          <cell r="J15">
            <v>4418</v>
          </cell>
          <cell r="K15">
            <v>628</v>
          </cell>
          <cell r="L15">
            <v>850</v>
          </cell>
          <cell r="M15">
            <v>1788</v>
          </cell>
          <cell r="N15">
            <v>655</v>
          </cell>
          <cell r="P15">
            <v>4648</v>
          </cell>
          <cell r="Q15">
            <v>215</v>
          </cell>
          <cell r="R15">
            <v>1719</v>
          </cell>
          <cell r="S15">
            <v>1192</v>
          </cell>
          <cell r="T15">
            <v>895</v>
          </cell>
          <cell r="U15">
            <v>163</v>
          </cell>
          <cell r="V15">
            <v>536</v>
          </cell>
          <cell r="W15">
            <v>231</v>
          </cell>
          <cell r="Y15">
            <v>159</v>
          </cell>
          <cell r="AF15">
            <v>119</v>
          </cell>
          <cell r="AG15">
            <v>211</v>
          </cell>
          <cell r="AH15">
            <v>1491</v>
          </cell>
          <cell r="AI15">
            <v>328</v>
          </cell>
          <cell r="AJ15">
            <v>305</v>
          </cell>
          <cell r="AK15">
            <v>8458</v>
          </cell>
          <cell r="AL15">
            <v>156</v>
          </cell>
          <cell r="AN15">
            <v>161</v>
          </cell>
          <cell r="AP15">
            <v>1953</v>
          </cell>
          <cell r="AQ15">
            <v>261</v>
          </cell>
          <cell r="AS15">
            <v>111</v>
          </cell>
          <cell r="AV15">
            <v>3627</v>
          </cell>
          <cell r="AW15">
            <v>447</v>
          </cell>
          <cell r="BA15">
            <v>432</v>
          </cell>
          <cell r="BC15">
            <v>146</v>
          </cell>
          <cell r="BG15">
            <v>505</v>
          </cell>
          <cell r="BH15">
            <v>41</v>
          </cell>
          <cell r="BK15">
            <v>1425</v>
          </cell>
        </row>
      </sheetData>
      <sheetData sheetId="3">
        <row r="15">
          <cell r="C15">
            <v>141910</v>
          </cell>
          <cell r="D15">
            <v>80137</v>
          </cell>
          <cell r="E15">
            <v>61773</v>
          </cell>
          <cell r="F15">
            <v>5850</v>
          </cell>
          <cell r="G15">
            <v>2050</v>
          </cell>
          <cell r="H15">
            <v>1951</v>
          </cell>
          <cell r="I15">
            <v>150</v>
          </cell>
          <cell r="J15">
            <v>5253</v>
          </cell>
          <cell r="K15">
            <v>408</v>
          </cell>
          <cell r="L15">
            <v>896</v>
          </cell>
          <cell r="M15">
            <v>1934</v>
          </cell>
          <cell r="N15">
            <v>815</v>
          </cell>
          <cell r="P15">
            <v>4921</v>
          </cell>
          <cell r="Q15">
            <v>241</v>
          </cell>
          <cell r="R15">
            <v>1795</v>
          </cell>
          <cell r="S15">
            <v>1529</v>
          </cell>
          <cell r="T15">
            <v>1137</v>
          </cell>
          <cell r="U15">
            <v>190</v>
          </cell>
          <cell r="V15">
            <v>797</v>
          </cell>
          <cell r="W15">
            <v>268</v>
          </cell>
          <cell r="Y15">
            <v>272</v>
          </cell>
          <cell r="AF15">
            <v>302</v>
          </cell>
          <cell r="AG15">
            <v>350</v>
          </cell>
          <cell r="AH15">
            <v>1878</v>
          </cell>
          <cell r="AI15">
            <v>339</v>
          </cell>
          <cell r="AJ15">
            <v>294</v>
          </cell>
          <cell r="AK15">
            <v>10555</v>
          </cell>
          <cell r="AL15">
            <v>203</v>
          </cell>
          <cell r="AN15">
            <v>132</v>
          </cell>
          <cell r="AP15">
            <v>2917</v>
          </cell>
          <cell r="AQ15">
            <v>549</v>
          </cell>
          <cell r="AS15">
            <v>194</v>
          </cell>
          <cell r="AV15">
            <v>4182</v>
          </cell>
          <cell r="AW15">
            <v>438</v>
          </cell>
          <cell r="BA15">
            <v>573</v>
          </cell>
          <cell r="BC15">
            <v>179</v>
          </cell>
          <cell r="BG15">
            <v>594</v>
          </cell>
          <cell r="BH15">
            <v>39</v>
          </cell>
          <cell r="BK15">
            <v>1464</v>
          </cell>
        </row>
      </sheetData>
      <sheetData sheetId="4">
        <row r="15">
          <cell r="C15">
            <v>132394</v>
          </cell>
          <cell r="D15">
            <v>71079</v>
          </cell>
          <cell r="E15">
            <v>61315</v>
          </cell>
          <cell r="F15">
            <v>6295</v>
          </cell>
          <cell r="G15">
            <v>2300</v>
          </cell>
          <cell r="H15">
            <v>1769</v>
          </cell>
          <cell r="I15">
            <v>202</v>
          </cell>
          <cell r="J15">
            <v>5655</v>
          </cell>
          <cell r="K15">
            <v>558</v>
          </cell>
          <cell r="L15">
            <v>1067</v>
          </cell>
          <cell r="M15">
            <v>1921</v>
          </cell>
          <cell r="N15">
            <v>803</v>
          </cell>
          <cell r="P15">
            <v>5669</v>
          </cell>
          <cell r="Q15">
            <v>372</v>
          </cell>
          <cell r="R15">
            <v>1631</v>
          </cell>
          <cell r="S15">
            <v>1378</v>
          </cell>
          <cell r="T15">
            <v>1491</v>
          </cell>
          <cell r="U15">
            <v>263</v>
          </cell>
          <cell r="V15">
            <v>779</v>
          </cell>
          <cell r="W15">
            <v>282</v>
          </cell>
          <cell r="Y15">
            <v>255</v>
          </cell>
          <cell r="AF15">
            <v>203</v>
          </cell>
          <cell r="AG15">
            <v>385</v>
          </cell>
          <cell r="AH15">
            <v>1607</v>
          </cell>
          <cell r="AI15">
            <v>349</v>
          </cell>
          <cell r="AJ15">
            <v>333</v>
          </cell>
          <cell r="AK15">
            <v>9155</v>
          </cell>
          <cell r="AL15">
            <v>103</v>
          </cell>
          <cell r="AN15">
            <v>161</v>
          </cell>
          <cell r="AP15">
            <v>3287</v>
          </cell>
          <cell r="AQ15">
            <v>756</v>
          </cell>
          <cell r="AS15">
            <v>384</v>
          </cell>
          <cell r="AV15">
            <v>2019</v>
          </cell>
          <cell r="AW15">
            <v>559</v>
          </cell>
          <cell r="BA15">
            <v>569</v>
          </cell>
          <cell r="BC15">
            <v>82</v>
          </cell>
          <cell r="BG15">
            <v>526</v>
          </cell>
          <cell r="BH15">
            <v>67</v>
          </cell>
          <cell r="BK15">
            <v>1298</v>
          </cell>
        </row>
      </sheetData>
      <sheetData sheetId="5">
        <row r="15">
          <cell r="C15">
            <v>181255</v>
          </cell>
          <cell r="D15">
            <v>95388</v>
          </cell>
          <cell r="E15">
            <v>85867</v>
          </cell>
          <cell r="F15">
            <v>8303</v>
          </cell>
          <cell r="G15">
            <v>2667</v>
          </cell>
          <cell r="H15">
            <v>2397</v>
          </cell>
          <cell r="I15">
            <v>229</v>
          </cell>
          <cell r="J15">
            <v>7301</v>
          </cell>
          <cell r="K15">
            <v>756</v>
          </cell>
          <cell r="L15">
            <v>1723</v>
          </cell>
          <cell r="M15">
            <v>2426</v>
          </cell>
          <cell r="N15">
            <v>994</v>
          </cell>
          <cell r="P15">
            <v>6399</v>
          </cell>
          <cell r="Q15">
            <v>355</v>
          </cell>
          <cell r="R15">
            <v>2172</v>
          </cell>
          <cell r="S15">
            <v>1766</v>
          </cell>
          <cell r="T15">
            <v>1802</v>
          </cell>
          <cell r="U15">
            <v>449</v>
          </cell>
          <cell r="V15">
            <v>961</v>
          </cell>
          <cell r="W15">
            <v>502</v>
          </cell>
          <cell r="Y15">
            <v>284</v>
          </cell>
          <cell r="AF15">
            <v>284</v>
          </cell>
          <cell r="AG15">
            <v>666</v>
          </cell>
          <cell r="AH15">
            <v>1872</v>
          </cell>
          <cell r="AI15">
            <v>475</v>
          </cell>
          <cell r="AJ15">
            <v>456</v>
          </cell>
          <cell r="AK15">
            <v>11866</v>
          </cell>
          <cell r="AL15">
            <v>212</v>
          </cell>
          <cell r="AN15">
            <v>270</v>
          </cell>
          <cell r="AP15">
            <v>6164</v>
          </cell>
          <cell r="AQ15">
            <v>780</v>
          </cell>
          <cell r="AS15">
            <v>824</v>
          </cell>
          <cell r="AV15">
            <v>4350</v>
          </cell>
          <cell r="AW15">
            <v>1257</v>
          </cell>
          <cell r="BA15">
            <v>751</v>
          </cell>
          <cell r="BC15">
            <v>478</v>
          </cell>
          <cell r="BG15">
            <v>1450</v>
          </cell>
          <cell r="BH15">
            <v>102</v>
          </cell>
          <cell r="BK15">
            <v>2257</v>
          </cell>
        </row>
      </sheetData>
      <sheetData sheetId="6">
        <row r="15">
          <cell r="C15">
            <v>181275</v>
          </cell>
          <cell r="D15">
            <v>82941</v>
          </cell>
          <cell r="E15">
            <v>98334</v>
          </cell>
          <cell r="F15">
            <v>6233</v>
          </cell>
          <cell r="G15">
            <v>2432</v>
          </cell>
          <cell r="H15">
            <v>1922</v>
          </cell>
          <cell r="I15">
            <v>224</v>
          </cell>
          <cell r="J15">
            <v>9729</v>
          </cell>
          <cell r="K15">
            <v>1088</v>
          </cell>
          <cell r="L15">
            <v>2520</v>
          </cell>
          <cell r="M15">
            <v>2681</v>
          </cell>
          <cell r="N15">
            <v>1050</v>
          </cell>
          <cell r="P15">
            <v>7443</v>
          </cell>
          <cell r="Q15">
            <v>375</v>
          </cell>
          <cell r="R15">
            <v>3070</v>
          </cell>
          <cell r="S15">
            <v>2093</v>
          </cell>
          <cell r="T15">
            <v>2167</v>
          </cell>
          <cell r="U15">
            <v>462</v>
          </cell>
          <cell r="V15">
            <v>839</v>
          </cell>
          <cell r="W15">
            <v>472</v>
          </cell>
          <cell r="Y15">
            <v>387</v>
          </cell>
          <cell r="AF15">
            <v>313</v>
          </cell>
          <cell r="AG15">
            <v>885</v>
          </cell>
          <cell r="AH15">
            <v>1475</v>
          </cell>
          <cell r="AI15">
            <v>509</v>
          </cell>
          <cell r="AJ15">
            <v>318</v>
          </cell>
          <cell r="AK15">
            <v>9879</v>
          </cell>
          <cell r="AL15">
            <v>183</v>
          </cell>
          <cell r="AN15">
            <v>370</v>
          </cell>
          <cell r="AP15">
            <v>8973</v>
          </cell>
          <cell r="AQ15">
            <v>1287</v>
          </cell>
          <cell r="AS15">
            <v>958</v>
          </cell>
          <cell r="AV15">
            <v>6479</v>
          </cell>
          <cell r="AW15">
            <v>1408</v>
          </cell>
          <cell r="BA15">
            <v>1077</v>
          </cell>
          <cell r="BC15">
            <v>791</v>
          </cell>
          <cell r="BG15">
            <v>2331</v>
          </cell>
          <cell r="BH15">
            <v>231</v>
          </cell>
          <cell r="BK15">
            <v>4640</v>
          </cell>
        </row>
      </sheetData>
      <sheetData sheetId="7">
        <row r="15">
          <cell r="C15">
            <v>206376</v>
          </cell>
          <cell r="D15">
            <v>103406</v>
          </cell>
          <cell r="E15">
            <v>102970</v>
          </cell>
          <cell r="F15">
            <v>6645</v>
          </cell>
          <cell r="G15">
            <v>2131</v>
          </cell>
          <cell r="H15">
            <v>1309</v>
          </cell>
          <cell r="I15">
            <v>70</v>
          </cell>
          <cell r="J15">
            <v>9082</v>
          </cell>
          <cell r="K15">
            <v>1221</v>
          </cell>
          <cell r="L15">
            <v>3967</v>
          </cell>
          <cell r="M15">
            <v>2363</v>
          </cell>
          <cell r="N15">
            <v>875</v>
          </cell>
          <cell r="P15">
            <v>5872</v>
          </cell>
          <cell r="Q15">
            <v>338</v>
          </cell>
          <cell r="R15">
            <v>3014</v>
          </cell>
          <cell r="S15">
            <v>2741</v>
          </cell>
          <cell r="T15">
            <v>2945</v>
          </cell>
          <cell r="U15">
            <v>384</v>
          </cell>
          <cell r="V15">
            <v>731</v>
          </cell>
          <cell r="W15">
            <v>677</v>
          </cell>
          <cell r="Y15">
            <v>338</v>
          </cell>
          <cell r="AF15">
            <v>388</v>
          </cell>
          <cell r="AG15">
            <v>718</v>
          </cell>
          <cell r="AH15">
            <v>1600</v>
          </cell>
          <cell r="AI15">
            <v>405</v>
          </cell>
          <cell r="AJ15">
            <v>332</v>
          </cell>
          <cell r="AK15">
            <v>12492</v>
          </cell>
          <cell r="AL15">
            <v>149</v>
          </cell>
          <cell r="AN15">
            <v>851</v>
          </cell>
          <cell r="AP15">
            <v>7453</v>
          </cell>
          <cell r="AQ15">
            <v>1157</v>
          </cell>
          <cell r="AS15">
            <v>981</v>
          </cell>
          <cell r="AV15">
            <v>8301</v>
          </cell>
          <cell r="AW15">
            <v>986</v>
          </cell>
          <cell r="BA15">
            <v>1415</v>
          </cell>
          <cell r="BC15">
            <v>992</v>
          </cell>
          <cell r="BG15">
            <v>2616</v>
          </cell>
          <cell r="BH15">
            <v>197</v>
          </cell>
          <cell r="BK15">
            <v>5797</v>
          </cell>
        </row>
      </sheetData>
      <sheetData sheetId="8">
        <row r="15">
          <cell r="C15">
            <v>212865</v>
          </cell>
          <cell r="D15">
            <v>99491</v>
          </cell>
          <cell r="E15">
            <v>113374</v>
          </cell>
          <cell r="F15">
            <v>8640</v>
          </cell>
          <cell r="G15">
            <v>2492</v>
          </cell>
          <cell r="H15">
            <v>1994</v>
          </cell>
          <cell r="I15">
            <v>212</v>
          </cell>
          <cell r="J15">
            <v>10761</v>
          </cell>
          <cell r="K15">
            <v>1183</v>
          </cell>
          <cell r="L15">
            <v>2592</v>
          </cell>
          <cell r="M15">
            <v>2575</v>
          </cell>
          <cell r="N15">
            <v>909</v>
          </cell>
          <cell r="P15">
            <v>7635</v>
          </cell>
          <cell r="Q15">
            <v>437</v>
          </cell>
          <cell r="R15">
            <v>3262</v>
          </cell>
          <cell r="S15">
            <v>5266</v>
          </cell>
          <cell r="T15">
            <v>4626</v>
          </cell>
          <cell r="U15">
            <v>664</v>
          </cell>
          <cell r="V15">
            <v>1035</v>
          </cell>
          <cell r="W15">
            <v>522</v>
          </cell>
          <cell r="Y15">
            <v>287</v>
          </cell>
          <cell r="AF15">
            <v>403</v>
          </cell>
          <cell r="AG15">
            <v>790</v>
          </cell>
          <cell r="AH15">
            <v>1799</v>
          </cell>
          <cell r="AI15">
            <v>632</v>
          </cell>
          <cell r="AJ15">
            <v>362</v>
          </cell>
          <cell r="AK15">
            <v>11264</v>
          </cell>
          <cell r="AL15">
            <v>242</v>
          </cell>
          <cell r="AN15">
            <v>824</v>
          </cell>
          <cell r="AP15">
            <v>7681</v>
          </cell>
          <cell r="AQ15">
            <v>1508</v>
          </cell>
          <cell r="AS15">
            <v>1303</v>
          </cell>
          <cell r="AV15">
            <v>9028</v>
          </cell>
          <cell r="AW15">
            <v>951</v>
          </cell>
          <cell r="BA15">
            <v>1351</v>
          </cell>
          <cell r="BC15">
            <v>616</v>
          </cell>
          <cell r="BG15">
            <v>2210</v>
          </cell>
          <cell r="BH15">
            <v>187</v>
          </cell>
          <cell r="BK15">
            <v>5037</v>
          </cell>
        </row>
      </sheetData>
      <sheetData sheetId="9">
        <row r="15">
          <cell r="C15">
            <v>162943</v>
          </cell>
          <cell r="D15">
            <v>78696</v>
          </cell>
          <cell r="E15">
            <v>84247</v>
          </cell>
          <cell r="F15">
            <v>7627</v>
          </cell>
          <cell r="G15">
            <v>3022</v>
          </cell>
          <cell r="H15">
            <v>2199</v>
          </cell>
          <cell r="I15">
            <v>263</v>
          </cell>
          <cell r="J15">
            <v>7313</v>
          </cell>
          <cell r="K15">
            <v>706</v>
          </cell>
          <cell r="L15">
            <v>1229</v>
          </cell>
          <cell r="M15">
            <v>2084</v>
          </cell>
          <cell r="N15">
            <v>941</v>
          </cell>
          <cell r="P15">
            <v>6413</v>
          </cell>
          <cell r="Q15">
            <v>339</v>
          </cell>
          <cell r="R15">
            <v>1931</v>
          </cell>
          <cell r="S15">
            <v>1714</v>
          </cell>
          <cell r="T15">
            <v>1896</v>
          </cell>
          <cell r="U15">
            <v>348</v>
          </cell>
          <cell r="V15">
            <v>971</v>
          </cell>
          <cell r="W15">
            <v>407</v>
          </cell>
          <cell r="Y15">
            <v>281</v>
          </cell>
          <cell r="AF15">
            <v>292</v>
          </cell>
          <cell r="AG15">
            <v>537</v>
          </cell>
          <cell r="AH15">
            <v>1666</v>
          </cell>
          <cell r="AI15">
            <v>572</v>
          </cell>
          <cell r="AJ15">
            <v>452</v>
          </cell>
          <cell r="AK15">
            <v>8585</v>
          </cell>
          <cell r="AL15">
            <v>208</v>
          </cell>
          <cell r="AN15">
            <v>247</v>
          </cell>
          <cell r="AP15">
            <v>5731</v>
          </cell>
          <cell r="AQ15">
            <v>700</v>
          </cell>
          <cell r="AS15">
            <v>1070</v>
          </cell>
          <cell r="AV15">
            <v>6456</v>
          </cell>
          <cell r="AW15">
            <v>1024</v>
          </cell>
          <cell r="BA15">
            <v>967</v>
          </cell>
          <cell r="BC15">
            <v>360</v>
          </cell>
          <cell r="BG15">
            <v>1901</v>
          </cell>
          <cell r="BH15">
            <v>132</v>
          </cell>
          <cell r="BK15">
            <v>3905</v>
          </cell>
        </row>
      </sheetData>
      <sheetData sheetId="10">
        <row r="15">
          <cell r="C15">
            <v>174804</v>
          </cell>
          <cell r="D15">
            <v>105384</v>
          </cell>
          <cell r="E15">
            <v>69420</v>
          </cell>
          <cell r="F15">
            <v>7405</v>
          </cell>
          <cell r="G15">
            <v>2620</v>
          </cell>
          <cell r="H15">
            <v>2069</v>
          </cell>
          <cell r="I15">
            <v>339</v>
          </cell>
          <cell r="J15">
            <v>5786</v>
          </cell>
          <cell r="K15">
            <v>533</v>
          </cell>
          <cell r="L15">
            <v>956</v>
          </cell>
          <cell r="M15">
            <v>1958</v>
          </cell>
          <cell r="N15">
            <v>1078</v>
          </cell>
          <cell r="P15">
            <v>5819</v>
          </cell>
          <cell r="Q15">
            <v>238</v>
          </cell>
          <cell r="R15">
            <v>1689</v>
          </cell>
          <cell r="S15">
            <v>1123</v>
          </cell>
          <cell r="T15">
            <v>1146</v>
          </cell>
          <cell r="U15">
            <v>240</v>
          </cell>
          <cell r="V15">
            <v>695</v>
          </cell>
          <cell r="W15">
            <v>374</v>
          </cell>
          <cell r="Y15">
            <v>226</v>
          </cell>
          <cell r="AF15">
            <v>416</v>
          </cell>
          <cell r="AG15">
            <v>440</v>
          </cell>
          <cell r="AH15">
            <v>2981</v>
          </cell>
          <cell r="AI15">
            <v>901</v>
          </cell>
          <cell r="AJ15">
            <v>534</v>
          </cell>
          <cell r="AK15">
            <v>8815</v>
          </cell>
          <cell r="AL15">
            <v>142</v>
          </cell>
          <cell r="AN15">
            <v>150</v>
          </cell>
          <cell r="AP15">
            <v>3265</v>
          </cell>
          <cell r="AQ15">
            <v>478</v>
          </cell>
          <cell r="AS15">
            <v>343</v>
          </cell>
          <cell r="AV15">
            <v>3714</v>
          </cell>
          <cell r="AW15">
            <v>573</v>
          </cell>
          <cell r="BA15">
            <v>854</v>
          </cell>
          <cell r="BC15">
            <v>136</v>
          </cell>
          <cell r="BG15">
            <v>895</v>
          </cell>
          <cell r="BH15">
            <v>58</v>
          </cell>
          <cell r="BK15">
            <v>2609</v>
          </cell>
        </row>
      </sheetData>
      <sheetData sheetId="11">
        <row r="15">
          <cell r="C15">
            <v>171121</v>
          </cell>
          <cell r="D15">
            <v>103634</v>
          </cell>
          <cell r="E15">
            <v>67487</v>
          </cell>
          <cell r="F15">
            <v>6849</v>
          </cell>
          <cell r="G15">
            <v>2309</v>
          </cell>
          <cell r="H15">
            <v>2054</v>
          </cell>
          <cell r="I15">
            <v>143</v>
          </cell>
          <cell r="J15">
            <v>4858</v>
          </cell>
          <cell r="K15">
            <v>425</v>
          </cell>
          <cell r="L15">
            <v>964</v>
          </cell>
          <cell r="M15">
            <v>1935</v>
          </cell>
          <cell r="N15">
            <v>693</v>
          </cell>
          <cell r="P15">
            <v>5563</v>
          </cell>
          <cell r="Q15">
            <v>237</v>
          </cell>
          <cell r="R15">
            <v>1463</v>
          </cell>
          <cell r="S15">
            <v>1521</v>
          </cell>
          <cell r="T15">
            <v>900</v>
          </cell>
          <cell r="U15">
            <v>228</v>
          </cell>
          <cell r="V15">
            <v>601</v>
          </cell>
          <cell r="W15">
            <v>485</v>
          </cell>
          <cell r="Y15">
            <v>193</v>
          </cell>
          <cell r="AF15">
            <v>147</v>
          </cell>
          <cell r="AG15">
            <v>235</v>
          </cell>
          <cell r="AH15">
            <v>2096</v>
          </cell>
          <cell r="AI15">
            <v>430</v>
          </cell>
          <cell r="AJ15">
            <v>362</v>
          </cell>
          <cell r="AK15">
            <v>11477</v>
          </cell>
          <cell r="AL15">
            <v>176</v>
          </cell>
          <cell r="AN15">
            <v>148</v>
          </cell>
          <cell r="AP15">
            <v>2928</v>
          </cell>
          <cell r="AQ15">
            <v>313</v>
          </cell>
          <cell r="AS15">
            <v>199</v>
          </cell>
          <cell r="AV15">
            <v>2187</v>
          </cell>
          <cell r="AW15">
            <v>520</v>
          </cell>
          <cell r="BA15">
            <v>615</v>
          </cell>
          <cell r="BC15">
            <v>64</v>
          </cell>
          <cell r="BG15">
            <v>459</v>
          </cell>
          <cell r="BH15">
            <v>46</v>
          </cell>
          <cell r="BK15">
            <v>2228</v>
          </cell>
        </row>
      </sheetData>
      <sheetData sheetId="12">
        <row r="15">
          <cell r="C15">
            <v>136684</v>
          </cell>
          <cell r="D15">
            <v>78308</v>
          </cell>
          <cell r="E15">
            <v>58376</v>
          </cell>
          <cell r="F15">
            <v>5119</v>
          </cell>
          <cell r="G15">
            <v>1494</v>
          </cell>
          <cell r="H15">
            <v>1269</v>
          </cell>
          <cell r="I15">
            <v>69</v>
          </cell>
          <cell r="J15">
            <v>4620</v>
          </cell>
          <cell r="K15">
            <v>434</v>
          </cell>
          <cell r="L15">
            <v>1256</v>
          </cell>
          <cell r="M15">
            <v>1470</v>
          </cell>
          <cell r="N15">
            <v>586</v>
          </cell>
          <cell r="P15">
            <v>5324</v>
          </cell>
          <cell r="Q15">
            <v>157</v>
          </cell>
          <cell r="R15">
            <v>1676</v>
          </cell>
          <cell r="S15">
            <v>1533</v>
          </cell>
          <cell r="T15">
            <v>1098</v>
          </cell>
          <cell r="U15">
            <v>251</v>
          </cell>
          <cell r="V15">
            <v>507</v>
          </cell>
          <cell r="W15">
            <v>224</v>
          </cell>
          <cell r="Y15">
            <v>158</v>
          </cell>
          <cell r="AF15">
            <v>386</v>
          </cell>
          <cell r="AG15">
            <v>226</v>
          </cell>
          <cell r="AH15">
            <v>1408</v>
          </cell>
          <cell r="AI15">
            <v>632</v>
          </cell>
          <cell r="AJ15">
            <v>277</v>
          </cell>
          <cell r="AK15">
            <v>7615</v>
          </cell>
          <cell r="AL15">
            <v>187</v>
          </cell>
          <cell r="AN15">
            <v>123</v>
          </cell>
          <cell r="AP15">
            <v>2233</v>
          </cell>
          <cell r="AQ15">
            <v>238</v>
          </cell>
          <cell r="AS15">
            <v>272</v>
          </cell>
          <cell r="AV15">
            <v>3749</v>
          </cell>
          <cell r="AW15">
            <v>445</v>
          </cell>
          <cell r="BA15">
            <v>507</v>
          </cell>
          <cell r="BC15">
            <v>155</v>
          </cell>
          <cell r="BG15">
            <v>1222</v>
          </cell>
          <cell r="BH15">
            <v>79</v>
          </cell>
          <cell r="BK15">
            <v>2628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8">
          <cell r="C8">
            <v>20241057</v>
          </cell>
        </row>
        <row r="15">
          <cell r="C15">
            <v>3263690</v>
          </cell>
          <cell r="D15">
            <v>1522160</v>
          </cell>
          <cell r="E15">
            <v>1741530</v>
          </cell>
          <cell r="F15">
            <v>119753</v>
          </cell>
          <cell r="G15">
            <v>47369</v>
          </cell>
          <cell r="H15">
            <v>34068</v>
          </cell>
          <cell r="I15">
            <v>4995</v>
          </cell>
          <cell r="J15">
            <v>149796</v>
          </cell>
          <cell r="K15">
            <v>17455</v>
          </cell>
          <cell r="L15">
            <v>39521</v>
          </cell>
          <cell r="M15">
            <v>41673</v>
          </cell>
          <cell r="N15">
            <v>18483</v>
          </cell>
          <cell r="P15">
            <v>124354</v>
          </cell>
          <cell r="Q15">
            <v>7667</v>
          </cell>
          <cell r="R15">
            <v>52153</v>
          </cell>
          <cell r="S15">
            <v>44810</v>
          </cell>
          <cell r="T15">
            <v>38742</v>
          </cell>
          <cell r="U15">
            <v>8104</v>
          </cell>
          <cell r="V15">
            <v>18463</v>
          </cell>
          <cell r="W15">
            <v>9111</v>
          </cell>
          <cell r="Y15">
            <v>5974</v>
          </cell>
          <cell r="AF15">
            <v>5711</v>
          </cell>
          <cell r="AG15">
            <v>11105</v>
          </cell>
          <cell r="AH15">
            <v>41136</v>
          </cell>
          <cell r="AI15">
            <v>11147</v>
          </cell>
          <cell r="AJ15">
            <v>6972</v>
          </cell>
          <cell r="AK15">
            <v>310243</v>
          </cell>
          <cell r="AL15">
            <v>4791</v>
          </cell>
          <cell r="AN15">
            <v>6508</v>
          </cell>
          <cell r="AP15">
            <v>110514</v>
          </cell>
          <cell r="AQ15">
            <v>17194</v>
          </cell>
          <cell r="AS15">
            <v>11077</v>
          </cell>
          <cell r="AV15">
            <v>107901</v>
          </cell>
          <cell r="AW15">
            <v>20886</v>
          </cell>
          <cell r="BA15">
            <v>18998</v>
          </cell>
          <cell r="BC15">
            <v>5722</v>
          </cell>
          <cell r="BG15">
            <v>29276</v>
          </cell>
          <cell r="BH15">
            <v>2384</v>
          </cell>
          <cell r="BK15">
            <v>54853</v>
          </cell>
        </row>
      </sheetData>
      <sheetData sheetId="1">
        <row r="8">
          <cell r="C8">
            <v>1367952</v>
          </cell>
        </row>
        <row r="15">
          <cell r="C15">
            <v>230652</v>
          </cell>
          <cell r="D15">
            <v>101430</v>
          </cell>
          <cell r="E15">
            <v>129222</v>
          </cell>
          <cell r="F15">
            <v>7871</v>
          </cell>
          <cell r="G15">
            <v>2364</v>
          </cell>
          <cell r="H15">
            <v>2298</v>
          </cell>
          <cell r="I15">
            <v>186</v>
          </cell>
          <cell r="J15">
            <v>8199</v>
          </cell>
          <cell r="K15">
            <v>665</v>
          </cell>
          <cell r="L15">
            <v>1464</v>
          </cell>
          <cell r="M15">
            <v>2368</v>
          </cell>
          <cell r="N15">
            <v>881</v>
          </cell>
          <cell r="P15">
            <v>6965</v>
          </cell>
          <cell r="Q15">
            <v>353</v>
          </cell>
          <cell r="R15">
            <v>2732</v>
          </cell>
          <cell r="S15">
            <v>2027</v>
          </cell>
          <cell r="T15">
            <v>1727</v>
          </cell>
          <cell r="U15">
            <v>443</v>
          </cell>
          <cell r="V15">
            <v>1382</v>
          </cell>
          <cell r="W15">
            <v>487</v>
          </cell>
          <cell r="Y15">
            <v>348</v>
          </cell>
          <cell r="AF15">
            <v>543</v>
          </cell>
          <cell r="AG15">
            <v>726</v>
          </cell>
          <cell r="AH15">
            <v>4155</v>
          </cell>
          <cell r="AI15">
            <v>1001</v>
          </cell>
          <cell r="AJ15">
            <v>592</v>
          </cell>
          <cell r="AK15">
            <v>53670</v>
          </cell>
          <cell r="AL15">
            <v>419</v>
          </cell>
          <cell r="AN15">
            <v>180</v>
          </cell>
          <cell r="AP15">
            <v>4269</v>
          </cell>
          <cell r="AQ15">
            <v>483</v>
          </cell>
          <cell r="AS15">
            <v>309</v>
          </cell>
          <cell r="AV15">
            <v>4566</v>
          </cell>
          <cell r="AW15">
            <v>1355</v>
          </cell>
          <cell r="BA15">
            <v>862</v>
          </cell>
          <cell r="BC15">
            <v>127</v>
          </cell>
          <cell r="BG15">
            <v>1305</v>
          </cell>
          <cell r="BH15">
            <v>78</v>
          </cell>
          <cell r="BK15">
            <v>1516</v>
          </cell>
        </row>
      </sheetData>
      <sheetData sheetId="2">
        <row r="8">
          <cell r="C8">
            <v>1447754</v>
          </cell>
        </row>
        <row r="15">
          <cell r="C15">
            <v>199758</v>
          </cell>
          <cell r="D15">
            <v>99068</v>
          </cell>
          <cell r="E15">
            <v>100690</v>
          </cell>
          <cell r="F15">
            <v>7370</v>
          </cell>
          <cell r="G15">
            <v>2663</v>
          </cell>
          <cell r="H15">
            <v>2002</v>
          </cell>
          <cell r="I15">
            <v>111</v>
          </cell>
          <cell r="J15">
            <v>9987</v>
          </cell>
          <cell r="K15">
            <v>782</v>
          </cell>
          <cell r="L15">
            <v>1990</v>
          </cell>
          <cell r="M15">
            <v>2857</v>
          </cell>
          <cell r="N15">
            <v>1416</v>
          </cell>
          <cell r="P15">
            <v>10332</v>
          </cell>
          <cell r="Q15">
            <v>528</v>
          </cell>
          <cell r="R15">
            <v>3330</v>
          </cell>
          <cell r="S15">
            <v>2147</v>
          </cell>
          <cell r="T15">
            <v>1874</v>
          </cell>
          <cell r="U15">
            <v>399</v>
          </cell>
          <cell r="V15">
            <v>1346</v>
          </cell>
          <cell r="W15">
            <v>539</v>
          </cell>
          <cell r="Y15">
            <v>411</v>
          </cell>
          <cell r="AF15">
            <v>254</v>
          </cell>
          <cell r="AG15">
            <v>319</v>
          </cell>
          <cell r="AH15">
            <v>3450</v>
          </cell>
          <cell r="AI15">
            <v>626</v>
          </cell>
          <cell r="AJ15">
            <v>635</v>
          </cell>
          <cell r="AK15">
            <v>17781</v>
          </cell>
          <cell r="AL15">
            <v>362</v>
          </cell>
          <cell r="AN15">
            <v>250</v>
          </cell>
          <cell r="AP15">
            <v>4663</v>
          </cell>
          <cell r="AQ15">
            <v>744</v>
          </cell>
          <cell r="AS15">
            <v>267</v>
          </cell>
          <cell r="AV15">
            <v>6712</v>
          </cell>
          <cell r="AW15">
            <v>1271</v>
          </cell>
          <cell r="BA15">
            <v>589</v>
          </cell>
          <cell r="BC15">
            <v>193</v>
          </cell>
          <cell r="BG15">
            <v>950</v>
          </cell>
          <cell r="BH15">
            <v>95</v>
          </cell>
          <cell r="BK15">
            <v>2087</v>
          </cell>
        </row>
      </sheetData>
      <sheetData sheetId="3">
        <row r="8">
          <cell r="C8">
            <v>1736776</v>
          </cell>
        </row>
        <row r="15">
          <cell r="C15">
            <v>232458</v>
          </cell>
          <cell r="D15">
            <v>116432</v>
          </cell>
          <cell r="E15">
            <v>116026</v>
          </cell>
          <cell r="F15">
            <v>8420</v>
          </cell>
          <cell r="G15">
            <v>3070</v>
          </cell>
          <cell r="H15">
            <v>2302</v>
          </cell>
          <cell r="I15">
            <v>300</v>
          </cell>
          <cell r="J15">
            <v>9846</v>
          </cell>
          <cell r="K15">
            <v>1087</v>
          </cell>
          <cell r="L15">
            <v>2291</v>
          </cell>
          <cell r="M15">
            <v>2993</v>
          </cell>
          <cell r="N15">
            <v>1326</v>
          </cell>
          <cell r="P15">
            <v>8868</v>
          </cell>
          <cell r="Q15">
            <v>712</v>
          </cell>
          <cell r="R15">
            <v>4492</v>
          </cell>
          <cell r="S15">
            <v>2688</v>
          </cell>
          <cell r="T15">
            <v>2716</v>
          </cell>
          <cell r="U15">
            <v>668</v>
          </cell>
          <cell r="V15">
            <v>1348</v>
          </cell>
          <cell r="W15">
            <v>757</v>
          </cell>
          <cell r="Y15">
            <v>510</v>
          </cell>
          <cell r="AF15">
            <v>431</v>
          </cell>
          <cell r="AG15">
            <v>623</v>
          </cell>
          <cell r="AH15">
            <v>3256</v>
          </cell>
          <cell r="AI15">
            <v>723</v>
          </cell>
          <cell r="AJ15">
            <v>500</v>
          </cell>
          <cell r="AK15">
            <v>21680</v>
          </cell>
          <cell r="AL15">
            <v>295</v>
          </cell>
          <cell r="AN15">
            <v>402</v>
          </cell>
          <cell r="AP15">
            <v>6036</v>
          </cell>
          <cell r="AQ15">
            <v>1312</v>
          </cell>
          <cell r="AS15">
            <v>397</v>
          </cell>
          <cell r="AV15">
            <v>7372</v>
          </cell>
          <cell r="AW15">
            <v>1363</v>
          </cell>
          <cell r="BA15">
            <v>758</v>
          </cell>
          <cell r="BC15">
            <v>202</v>
          </cell>
          <cell r="BG15">
            <v>1156</v>
          </cell>
          <cell r="BH15">
            <v>79</v>
          </cell>
          <cell r="BK15">
            <v>3385</v>
          </cell>
        </row>
      </sheetData>
      <sheetData sheetId="4">
        <row r="8">
          <cell r="C8">
            <v>1343482</v>
          </cell>
        </row>
        <row r="15">
          <cell r="C15">
            <v>215782</v>
          </cell>
          <cell r="D15">
            <v>107744</v>
          </cell>
          <cell r="E15">
            <v>108038</v>
          </cell>
          <cell r="F15">
            <v>9969</v>
          </cell>
          <cell r="G15">
            <v>3584</v>
          </cell>
          <cell r="H15">
            <v>2485</v>
          </cell>
          <cell r="I15">
            <v>324</v>
          </cell>
          <cell r="J15">
            <v>8752</v>
          </cell>
          <cell r="K15">
            <v>1074</v>
          </cell>
          <cell r="L15">
            <v>1919</v>
          </cell>
          <cell r="M15">
            <v>3346</v>
          </cell>
          <cell r="N15">
            <v>1549</v>
          </cell>
          <cell r="P15">
            <v>8991</v>
          </cell>
          <cell r="Q15">
            <v>852</v>
          </cell>
          <cell r="R15">
            <v>3132</v>
          </cell>
          <cell r="S15">
            <v>2458</v>
          </cell>
          <cell r="T15">
            <v>2461</v>
          </cell>
          <cell r="U15">
            <v>733</v>
          </cell>
          <cell r="V15">
            <v>1260</v>
          </cell>
          <cell r="W15">
            <v>773</v>
          </cell>
          <cell r="Y15">
            <v>413</v>
          </cell>
          <cell r="AF15">
            <v>426</v>
          </cell>
          <cell r="AG15">
            <v>1169</v>
          </cell>
          <cell r="AH15">
            <v>3204</v>
          </cell>
          <cell r="AI15">
            <v>1006</v>
          </cell>
          <cell r="AJ15">
            <v>548</v>
          </cell>
          <cell r="AK15">
            <v>17531</v>
          </cell>
          <cell r="AL15">
            <v>385</v>
          </cell>
          <cell r="AN15">
            <v>231</v>
          </cell>
          <cell r="AP15">
            <v>5970</v>
          </cell>
          <cell r="AQ15">
            <v>1152</v>
          </cell>
          <cell r="AS15">
            <v>580</v>
          </cell>
          <cell r="AV15">
            <v>3693</v>
          </cell>
          <cell r="AW15">
            <v>1411</v>
          </cell>
          <cell r="BA15">
            <v>996</v>
          </cell>
          <cell r="BC15">
            <v>148</v>
          </cell>
          <cell r="BG15">
            <v>1295</v>
          </cell>
          <cell r="BH15">
            <v>128</v>
          </cell>
          <cell r="BK15">
            <v>2397</v>
          </cell>
        </row>
      </sheetData>
      <sheetData sheetId="5">
        <row r="8">
          <cell r="C8">
            <v>1356094</v>
          </cell>
        </row>
        <row r="15">
          <cell r="C15">
            <v>294756</v>
          </cell>
          <cell r="D15">
            <v>124444</v>
          </cell>
          <cell r="E15">
            <v>170312</v>
          </cell>
          <cell r="F15">
            <v>14000</v>
          </cell>
          <cell r="G15">
            <v>4831</v>
          </cell>
          <cell r="H15">
            <v>3323</v>
          </cell>
          <cell r="I15">
            <v>776</v>
          </cell>
          <cell r="J15">
            <v>16295</v>
          </cell>
          <cell r="K15">
            <v>2894</v>
          </cell>
          <cell r="L15">
            <v>3934</v>
          </cell>
          <cell r="M15">
            <v>3793</v>
          </cell>
          <cell r="N15">
            <v>2111</v>
          </cell>
          <cell r="P15">
            <v>11183</v>
          </cell>
          <cell r="Q15">
            <v>522</v>
          </cell>
          <cell r="R15">
            <v>4848</v>
          </cell>
          <cell r="S15">
            <v>3561</v>
          </cell>
          <cell r="T15">
            <v>3084</v>
          </cell>
          <cell r="U15">
            <v>798</v>
          </cell>
          <cell r="V15">
            <v>1513</v>
          </cell>
          <cell r="W15">
            <v>1090</v>
          </cell>
          <cell r="Y15">
            <v>477</v>
          </cell>
          <cell r="AF15">
            <v>396</v>
          </cell>
          <cell r="AG15">
            <v>831</v>
          </cell>
          <cell r="AH15">
            <v>2559</v>
          </cell>
          <cell r="AI15">
            <v>2538</v>
          </cell>
          <cell r="AJ15">
            <v>546</v>
          </cell>
          <cell r="AK15">
            <v>34204</v>
          </cell>
          <cell r="AL15">
            <v>274</v>
          </cell>
          <cell r="AN15">
            <v>228</v>
          </cell>
          <cell r="AP15">
            <v>12155</v>
          </cell>
          <cell r="AQ15">
            <v>1825</v>
          </cell>
          <cell r="AS15">
            <v>953</v>
          </cell>
          <cell r="AV15">
            <v>6662</v>
          </cell>
          <cell r="AW15">
            <v>2513</v>
          </cell>
          <cell r="BA15">
            <v>1901</v>
          </cell>
          <cell r="BC15">
            <v>495</v>
          </cell>
          <cell r="BG15">
            <v>2756</v>
          </cell>
          <cell r="BH15">
            <v>137</v>
          </cell>
          <cell r="BK15">
            <v>3976</v>
          </cell>
        </row>
      </sheetData>
      <sheetData sheetId="6">
        <row r="8">
          <cell r="C8">
            <v>2154159</v>
          </cell>
        </row>
        <row r="15">
          <cell r="C15">
            <v>324067</v>
          </cell>
          <cell r="D15">
            <v>140827</v>
          </cell>
          <cell r="E15">
            <v>183240</v>
          </cell>
          <cell r="F15">
            <v>9371</v>
          </cell>
          <cell r="G15">
            <v>4818</v>
          </cell>
          <cell r="H15">
            <v>3222</v>
          </cell>
          <cell r="I15">
            <v>376</v>
          </cell>
          <cell r="J15">
            <v>17908</v>
          </cell>
          <cell r="K15">
            <v>2198</v>
          </cell>
          <cell r="L15">
            <v>4540</v>
          </cell>
          <cell r="M15">
            <v>4538</v>
          </cell>
          <cell r="N15">
            <v>1945</v>
          </cell>
          <cell r="P15">
            <v>13075</v>
          </cell>
          <cell r="Q15">
            <v>878</v>
          </cell>
          <cell r="R15">
            <v>5854</v>
          </cell>
          <cell r="S15">
            <v>4397</v>
          </cell>
          <cell r="T15">
            <v>3918</v>
          </cell>
          <cell r="U15">
            <v>887</v>
          </cell>
          <cell r="V15">
            <v>1756</v>
          </cell>
          <cell r="W15">
            <v>879</v>
          </cell>
          <cell r="Y15">
            <v>756</v>
          </cell>
          <cell r="AF15">
            <v>651</v>
          </cell>
          <cell r="AG15">
            <v>1122</v>
          </cell>
          <cell r="AH15">
            <v>2670</v>
          </cell>
          <cell r="AI15">
            <v>757</v>
          </cell>
          <cell r="AJ15">
            <v>584</v>
          </cell>
          <cell r="AK15">
            <v>19304</v>
          </cell>
          <cell r="AL15">
            <v>545</v>
          </cell>
          <cell r="AN15">
            <v>421</v>
          </cell>
          <cell r="AP15">
            <v>16103</v>
          </cell>
          <cell r="AQ15">
            <v>2451</v>
          </cell>
          <cell r="AS15">
            <v>1821</v>
          </cell>
          <cell r="AV15">
            <v>9963</v>
          </cell>
          <cell r="AW15">
            <v>3271</v>
          </cell>
          <cell r="BA15">
            <v>2516</v>
          </cell>
          <cell r="BC15">
            <v>860</v>
          </cell>
          <cell r="BG15">
            <v>4276</v>
          </cell>
          <cell r="BH15">
            <v>394</v>
          </cell>
          <cell r="BK15">
            <v>8621</v>
          </cell>
        </row>
      </sheetData>
      <sheetData sheetId="7">
        <row r="8">
          <cell r="C8">
            <v>3047535</v>
          </cell>
        </row>
        <row r="15">
          <cell r="C15">
            <v>377915</v>
          </cell>
          <cell r="D15">
            <v>179902</v>
          </cell>
          <cell r="E15">
            <v>198013</v>
          </cell>
          <cell r="F15">
            <v>10941</v>
          </cell>
          <cell r="G15">
            <v>5137</v>
          </cell>
          <cell r="H15">
            <v>3144</v>
          </cell>
          <cell r="I15">
            <v>760</v>
          </cell>
          <cell r="J15">
            <v>18760</v>
          </cell>
          <cell r="K15">
            <v>2137</v>
          </cell>
          <cell r="L15">
            <v>7654</v>
          </cell>
          <cell r="M15">
            <v>4058</v>
          </cell>
          <cell r="N15">
            <v>1956</v>
          </cell>
          <cell r="P15">
            <v>12064</v>
          </cell>
          <cell r="Q15">
            <v>1009</v>
          </cell>
          <cell r="R15">
            <v>6504</v>
          </cell>
          <cell r="S15">
            <v>4941</v>
          </cell>
          <cell r="T15">
            <v>5269</v>
          </cell>
          <cell r="U15">
            <v>674</v>
          </cell>
          <cell r="V15">
            <v>1196</v>
          </cell>
          <cell r="W15">
            <v>771</v>
          </cell>
          <cell r="Y15">
            <v>583</v>
          </cell>
          <cell r="AF15">
            <v>661</v>
          </cell>
          <cell r="AG15">
            <v>1256</v>
          </cell>
          <cell r="AH15">
            <v>3123</v>
          </cell>
          <cell r="AI15">
            <v>670</v>
          </cell>
          <cell r="AJ15">
            <v>315</v>
          </cell>
          <cell r="AK15">
            <v>26344</v>
          </cell>
          <cell r="AL15">
            <v>493</v>
          </cell>
          <cell r="AN15">
            <v>1429</v>
          </cell>
          <cell r="AP15">
            <v>16033</v>
          </cell>
          <cell r="AQ15">
            <v>2342</v>
          </cell>
          <cell r="AS15">
            <v>2176</v>
          </cell>
          <cell r="AV15">
            <v>17965</v>
          </cell>
          <cell r="AW15">
            <v>1794</v>
          </cell>
          <cell r="BA15">
            <v>2523</v>
          </cell>
          <cell r="BC15">
            <v>1631</v>
          </cell>
          <cell r="BG15">
            <v>4978</v>
          </cell>
          <cell r="BH15">
            <v>403</v>
          </cell>
          <cell r="BK15">
            <v>7202</v>
          </cell>
        </row>
      </sheetData>
      <sheetData sheetId="8">
        <row r="8">
          <cell r="C8">
            <v>2176985</v>
          </cell>
        </row>
        <row r="15">
          <cell r="C15">
            <v>375393</v>
          </cell>
          <cell r="D15">
            <v>144211</v>
          </cell>
          <cell r="E15">
            <v>231182</v>
          </cell>
          <cell r="F15">
            <v>12885</v>
          </cell>
          <cell r="G15">
            <v>5401</v>
          </cell>
          <cell r="H15">
            <v>3736</v>
          </cell>
          <cell r="I15">
            <v>357</v>
          </cell>
          <cell r="J15">
            <v>19861</v>
          </cell>
          <cell r="K15">
            <v>2190</v>
          </cell>
          <cell r="L15">
            <v>5874</v>
          </cell>
          <cell r="M15">
            <v>4911</v>
          </cell>
          <cell r="N15">
            <v>1971</v>
          </cell>
          <cell r="P15">
            <v>14947</v>
          </cell>
          <cell r="Q15">
            <v>862</v>
          </cell>
          <cell r="R15">
            <v>7708</v>
          </cell>
          <cell r="S15">
            <v>11853</v>
          </cell>
          <cell r="T15">
            <v>8522</v>
          </cell>
          <cell r="U15">
            <v>1160</v>
          </cell>
          <cell r="V15">
            <v>2031</v>
          </cell>
          <cell r="W15">
            <v>1040</v>
          </cell>
          <cell r="Y15">
            <v>787</v>
          </cell>
          <cell r="AF15">
            <v>808</v>
          </cell>
          <cell r="AG15">
            <v>1460</v>
          </cell>
          <cell r="AH15">
            <v>3812</v>
          </cell>
          <cell r="AI15">
            <v>908</v>
          </cell>
          <cell r="AJ15">
            <v>696</v>
          </cell>
          <cell r="AK15">
            <v>26911</v>
          </cell>
          <cell r="AL15">
            <v>466</v>
          </cell>
          <cell r="AN15">
            <v>1959</v>
          </cell>
          <cell r="AP15">
            <v>16775</v>
          </cell>
          <cell r="AQ15">
            <v>2333</v>
          </cell>
          <cell r="AS15">
            <v>1673</v>
          </cell>
          <cell r="AV15">
            <v>20527</v>
          </cell>
          <cell r="AW15">
            <v>1989</v>
          </cell>
          <cell r="BA15">
            <v>3054</v>
          </cell>
          <cell r="BC15">
            <v>778</v>
          </cell>
          <cell r="BG15">
            <v>4256</v>
          </cell>
          <cell r="BH15">
            <v>432</v>
          </cell>
          <cell r="BK15">
            <v>8834</v>
          </cell>
        </row>
      </sheetData>
      <sheetData sheetId="9">
        <row r="8">
          <cell r="C8">
            <v>1544967</v>
          </cell>
        </row>
        <row r="15">
          <cell r="C15">
            <v>275885</v>
          </cell>
          <cell r="D15">
            <v>120570</v>
          </cell>
          <cell r="E15">
            <v>155315</v>
          </cell>
          <cell r="F15">
            <v>10709</v>
          </cell>
          <cell r="G15">
            <v>4759</v>
          </cell>
          <cell r="H15">
            <v>3414</v>
          </cell>
          <cell r="I15">
            <v>520</v>
          </cell>
          <cell r="J15">
            <v>12046</v>
          </cell>
          <cell r="K15">
            <v>1330</v>
          </cell>
          <cell r="L15">
            <v>3041</v>
          </cell>
          <cell r="M15">
            <v>3929</v>
          </cell>
          <cell r="N15">
            <v>1544</v>
          </cell>
          <cell r="P15">
            <v>11770</v>
          </cell>
          <cell r="Q15">
            <v>637</v>
          </cell>
          <cell r="R15">
            <v>3804</v>
          </cell>
          <cell r="S15">
            <v>3101</v>
          </cell>
          <cell r="T15">
            <v>3651</v>
          </cell>
          <cell r="U15">
            <v>880</v>
          </cell>
          <cell r="V15">
            <v>2164</v>
          </cell>
          <cell r="W15">
            <v>672</v>
          </cell>
          <cell r="Y15">
            <v>564</v>
          </cell>
          <cell r="AF15">
            <v>382</v>
          </cell>
          <cell r="AG15">
            <v>1179</v>
          </cell>
          <cell r="AH15">
            <v>3670</v>
          </cell>
          <cell r="AI15">
            <v>708</v>
          </cell>
          <cell r="AJ15">
            <v>711</v>
          </cell>
          <cell r="AK15">
            <v>16422</v>
          </cell>
          <cell r="AL15">
            <v>576</v>
          </cell>
          <cell r="AN15">
            <v>484</v>
          </cell>
          <cell r="AP15">
            <v>11134</v>
          </cell>
          <cell r="AQ15">
            <v>1822</v>
          </cell>
          <cell r="AS15">
            <v>1640</v>
          </cell>
          <cell r="AV15">
            <v>13390</v>
          </cell>
          <cell r="AW15">
            <v>2263</v>
          </cell>
          <cell r="BA15">
            <v>2625</v>
          </cell>
          <cell r="BC15">
            <v>419</v>
          </cell>
          <cell r="BG15">
            <v>3671</v>
          </cell>
          <cell r="BH15">
            <v>287</v>
          </cell>
          <cell r="BK15">
            <v>6180</v>
          </cell>
        </row>
      </sheetData>
      <sheetData sheetId="10">
        <row r="8">
          <cell r="C8">
            <v>1370380</v>
          </cell>
        </row>
        <row r="15">
          <cell r="C15">
            <v>254816</v>
          </cell>
          <cell r="D15">
            <v>137605</v>
          </cell>
          <cell r="E15">
            <v>117211</v>
          </cell>
          <cell r="F15">
            <v>9930</v>
          </cell>
          <cell r="G15">
            <v>3771</v>
          </cell>
          <cell r="H15">
            <v>3060</v>
          </cell>
          <cell r="I15">
            <v>625</v>
          </cell>
          <cell r="J15">
            <v>11595</v>
          </cell>
          <cell r="K15">
            <v>1117</v>
          </cell>
          <cell r="L15">
            <v>2400</v>
          </cell>
          <cell r="M15">
            <v>3577</v>
          </cell>
          <cell r="N15">
            <v>1348</v>
          </cell>
          <cell r="P15">
            <v>8347</v>
          </cell>
          <cell r="Q15">
            <v>573</v>
          </cell>
          <cell r="R15">
            <v>3304</v>
          </cell>
          <cell r="S15">
            <v>2558</v>
          </cell>
          <cell r="T15">
            <v>1996</v>
          </cell>
          <cell r="U15">
            <v>469</v>
          </cell>
          <cell r="V15">
            <v>1506</v>
          </cell>
          <cell r="W15">
            <v>659</v>
          </cell>
          <cell r="Y15">
            <v>406</v>
          </cell>
          <cell r="AF15">
            <v>311</v>
          </cell>
          <cell r="AG15">
            <v>990</v>
          </cell>
          <cell r="AH15">
            <v>3435</v>
          </cell>
          <cell r="AI15">
            <v>749</v>
          </cell>
          <cell r="AJ15">
            <v>706</v>
          </cell>
          <cell r="AK15">
            <v>18813</v>
          </cell>
          <cell r="AL15">
            <v>262</v>
          </cell>
          <cell r="AN15">
            <v>320</v>
          </cell>
          <cell r="AP15">
            <v>6877</v>
          </cell>
          <cell r="AQ15">
            <v>1073</v>
          </cell>
          <cell r="AS15">
            <v>565</v>
          </cell>
          <cell r="AV15">
            <v>7312</v>
          </cell>
          <cell r="AW15">
            <v>1348</v>
          </cell>
          <cell r="BA15">
            <v>1466</v>
          </cell>
          <cell r="BC15">
            <v>423</v>
          </cell>
          <cell r="BG15">
            <v>1571</v>
          </cell>
          <cell r="BH15">
            <v>130</v>
          </cell>
          <cell r="BK15">
            <v>4201</v>
          </cell>
        </row>
      </sheetData>
      <sheetData sheetId="11">
        <row r="8">
          <cell r="C8">
            <v>1348570</v>
          </cell>
        </row>
        <row r="15">
          <cell r="C15">
            <v>269534</v>
          </cell>
          <cell r="D15">
            <v>148690</v>
          </cell>
          <cell r="E15">
            <v>120844</v>
          </cell>
          <cell r="F15">
            <v>10752</v>
          </cell>
          <cell r="G15">
            <v>4184</v>
          </cell>
          <cell r="H15">
            <v>3001</v>
          </cell>
          <cell r="I15">
            <v>437</v>
          </cell>
          <cell r="J15">
            <v>8812</v>
          </cell>
          <cell r="K15">
            <v>1094</v>
          </cell>
          <cell r="L15">
            <v>1749</v>
          </cell>
          <cell r="M15">
            <v>2951</v>
          </cell>
          <cell r="N15">
            <v>1281</v>
          </cell>
          <cell r="P15">
            <v>9577</v>
          </cell>
          <cell r="Q15">
            <v>408</v>
          </cell>
          <cell r="R15">
            <v>3324</v>
          </cell>
          <cell r="S15">
            <v>2435</v>
          </cell>
          <cell r="T15">
            <v>1769</v>
          </cell>
          <cell r="U15">
            <v>540</v>
          </cell>
          <cell r="V15">
            <v>1809</v>
          </cell>
          <cell r="W15">
            <v>840</v>
          </cell>
          <cell r="Y15">
            <v>397</v>
          </cell>
          <cell r="AF15">
            <v>304</v>
          </cell>
          <cell r="AG15">
            <v>1033</v>
          </cell>
          <cell r="AH15">
            <v>4778</v>
          </cell>
          <cell r="AI15">
            <v>820</v>
          </cell>
          <cell r="AJ15">
            <v>742</v>
          </cell>
          <cell r="AK15">
            <v>28695</v>
          </cell>
          <cell r="AL15">
            <v>312</v>
          </cell>
          <cell r="AN15">
            <v>344</v>
          </cell>
          <cell r="AP15">
            <v>5729</v>
          </cell>
          <cell r="AQ15">
            <v>794</v>
          </cell>
          <cell r="AS15">
            <v>359</v>
          </cell>
          <cell r="AV15">
            <v>4086</v>
          </cell>
          <cell r="AW15">
            <v>1369</v>
          </cell>
          <cell r="BA15">
            <v>824</v>
          </cell>
          <cell r="BC15">
            <v>167</v>
          </cell>
          <cell r="BG15">
            <v>869</v>
          </cell>
          <cell r="BH15">
            <v>87</v>
          </cell>
          <cell r="BK15">
            <v>2683</v>
          </cell>
        </row>
      </sheetData>
      <sheetData sheetId="12">
        <row r="8">
          <cell r="C8">
            <v>1346403</v>
          </cell>
        </row>
        <row r="15">
          <cell r="C15">
            <v>212674</v>
          </cell>
          <cell r="D15">
            <v>101237</v>
          </cell>
          <cell r="E15">
            <v>111437</v>
          </cell>
          <cell r="F15">
            <v>7535</v>
          </cell>
          <cell r="G15">
            <v>2787</v>
          </cell>
          <cell r="H15">
            <v>2081</v>
          </cell>
          <cell r="I15">
            <v>223</v>
          </cell>
          <cell r="J15">
            <v>7735</v>
          </cell>
          <cell r="K15">
            <v>887</v>
          </cell>
          <cell r="L15">
            <v>2665</v>
          </cell>
          <cell r="M15">
            <v>2352</v>
          </cell>
          <cell r="N15">
            <v>1155</v>
          </cell>
          <cell r="P15">
            <v>8235</v>
          </cell>
          <cell r="Q15">
            <v>333</v>
          </cell>
          <cell r="R15">
            <v>3121</v>
          </cell>
          <cell r="S15">
            <v>2644</v>
          </cell>
          <cell r="T15">
            <v>1755</v>
          </cell>
          <cell r="U15">
            <v>453</v>
          </cell>
          <cell r="V15">
            <v>1152</v>
          </cell>
          <cell r="W15">
            <v>604</v>
          </cell>
          <cell r="Y15">
            <v>322</v>
          </cell>
          <cell r="AF15">
            <v>544</v>
          </cell>
          <cell r="AG15">
            <v>397</v>
          </cell>
          <cell r="AH15">
            <v>3024</v>
          </cell>
          <cell r="AI15">
            <v>641</v>
          </cell>
          <cell r="AJ15">
            <v>397</v>
          </cell>
          <cell r="AK15">
            <v>28888</v>
          </cell>
          <cell r="AL15">
            <v>402</v>
          </cell>
          <cell r="AN15">
            <v>260</v>
          </cell>
          <cell r="AP15">
            <v>4770</v>
          </cell>
          <cell r="AQ15">
            <v>863</v>
          </cell>
          <cell r="AS15">
            <v>337</v>
          </cell>
          <cell r="AV15">
            <v>5653</v>
          </cell>
          <cell r="AW15">
            <v>939</v>
          </cell>
          <cell r="BA15">
            <v>884</v>
          </cell>
          <cell r="BC15">
            <v>279</v>
          </cell>
          <cell r="BG15">
            <v>2193</v>
          </cell>
          <cell r="BH15">
            <v>134</v>
          </cell>
          <cell r="BK15">
            <v>3771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1951457</v>
          </cell>
          <cell r="D15">
            <v>1022308</v>
          </cell>
          <cell r="E15">
            <v>929149</v>
          </cell>
          <cell r="F15">
            <v>76220</v>
          </cell>
          <cell r="G15">
            <v>25461</v>
          </cell>
          <cell r="H15">
            <v>20384</v>
          </cell>
          <cell r="I15">
            <v>2043</v>
          </cell>
          <cell r="J15">
            <v>74463</v>
          </cell>
          <cell r="K15">
            <v>7768</v>
          </cell>
          <cell r="L15">
            <v>19160</v>
          </cell>
          <cell r="M15">
            <v>23909</v>
          </cell>
          <cell r="N15">
            <v>9536</v>
          </cell>
          <cell r="P15">
            <v>65211</v>
          </cell>
          <cell r="Q15">
            <v>3640</v>
          </cell>
          <cell r="R15">
            <v>25384</v>
          </cell>
          <cell r="S15">
            <v>21810</v>
          </cell>
          <cell r="T15">
            <v>19843</v>
          </cell>
          <cell r="U15">
            <v>3420</v>
          </cell>
          <cell r="V15">
            <v>8741</v>
          </cell>
          <cell r="W15">
            <v>4420</v>
          </cell>
          <cell r="Y15">
            <v>3058</v>
          </cell>
          <cell r="AF15">
            <v>2695</v>
          </cell>
          <cell r="AG15">
            <v>6113</v>
          </cell>
          <cell r="AH15">
            <v>21576</v>
          </cell>
          <cell r="AI15">
            <v>5957</v>
          </cell>
          <cell r="AJ15">
            <v>3530</v>
          </cell>
          <cell r="AK15">
            <v>176973</v>
          </cell>
          <cell r="AL15">
            <v>2278</v>
          </cell>
          <cell r="AN15">
            <v>3287</v>
          </cell>
          <cell r="AP15">
            <v>52259</v>
          </cell>
          <cell r="AQ15">
            <v>7480</v>
          </cell>
          <cell r="AS15">
            <v>5150</v>
          </cell>
          <cell r="AV15">
            <v>55727</v>
          </cell>
          <cell r="AW15">
            <v>9501</v>
          </cell>
          <cell r="BA15">
            <v>10136</v>
          </cell>
          <cell r="BC15">
            <v>3842</v>
          </cell>
          <cell r="BG15">
            <v>13375</v>
          </cell>
          <cell r="BH15">
            <v>1162</v>
          </cell>
          <cell r="BK15">
            <v>33110</v>
          </cell>
        </row>
      </sheetData>
      <sheetData sheetId="1">
        <row r="15">
          <cell r="C15">
            <v>136830</v>
          </cell>
          <cell r="D15">
            <v>68177</v>
          </cell>
          <cell r="E15">
            <v>68653</v>
          </cell>
          <cell r="F15">
            <v>5350</v>
          </cell>
          <cell r="G15">
            <v>1566</v>
          </cell>
          <cell r="H15">
            <v>1545</v>
          </cell>
          <cell r="I15">
            <v>137</v>
          </cell>
          <cell r="J15">
            <v>4215</v>
          </cell>
          <cell r="K15">
            <v>351</v>
          </cell>
          <cell r="L15">
            <v>782</v>
          </cell>
          <cell r="M15">
            <v>1584</v>
          </cell>
          <cell r="N15">
            <v>545</v>
          </cell>
          <cell r="P15">
            <v>4002</v>
          </cell>
          <cell r="Q15">
            <v>186</v>
          </cell>
          <cell r="R15">
            <v>1331</v>
          </cell>
          <cell r="S15">
            <v>1060</v>
          </cell>
          <cell r="T15">
            <v>845</v>
          </cell>
          <cell r="U15">
            <v>157</v>
          </cell>
          <cell r="V15">
            <v>742</v>
          </cell>
          <cell r="W15">
            <v>243</v>
          </cell>
          <cell r="Y15">
            <v>227</v>
          </cell>
          <cell r="AF15">
            <v>316</v>
          </cell>
          <cell r="AG15">
            <v>358</v>
          </cell>
          <cell r="AH15">
            <v>1968</v>
          </cell>
          <cell r="AI15">
            <v>530</v>
          </cell>
          <cell r="AJ15">
            <v>302</v>
          </cell>
          <cell r="AK15">
            <v>26099</v>
          </cell>
          <cell r="AL15">
            <v>211</v>
          </cell>
          <cell r="AN15">
            <v>112</v>
          </cell>
          <cell r="AP15">
            <v>2075</v>
          </cell>
          <cell r="AQ15">
            <v>217</v>
          </cell>
          <cell r="AS15">
            <v>142</v>
          </cell>
          <cell r="AV15">
            <v>2887</v>
          </cell>
          <cell r="AW15">
            <v>571</v>
          </cell>
          <cell r="BA15">
            <v>403</v>
          </cell>
          <cell r="BC15">
            <v>75</v>
          </cell>
          <cell r="BG15">
            <v>658</v>
          </cell>
          <cell r="BH15">
            <v>40</v>
          </cell>
          <cell r="BK15">
            <v>878</v>
          </cell>
        </row>
      </sheetData>
      <sheetData sheetId="2">
        <row r="15">
          <cell r="C15">
            <v>124776</v>
          </cell>
          <cell r="D15">
            <v>68311</v>
          </cell>
          <cell r="E15">
            <v>56465</v>
          </cell>
          <cell r="F15">
            <v>5100</v>
          </cell>
          <cell r="G15">
            <v>1522</v>
          </cell>
          <cell r="H15">
            <v>1357</v>
          </cell>
          <cell r="I15">
            <v>67</v>
          </cell>
          <cell r="J15">
            <v>4653</v>
          </cell>
          <cell r="K15">
            <v>423</v>
          </cell>
          <cell r="L15">
            <v>1237</v>
          </cell>
          <cell r="M15">
            <v>1754</v>
          </cell>
          <cell r="N15">
            <v>733</v>
          </cell>
          <cell r="P15">
            <v>4748</v>
          </cell>
          <cell r="Q15">
            <v>263</v>
          </cell>
          <cell r="R15">
            <v>1720</v>
          </cell>
          <cell r="S15">
            <v>1212</v>
          </cell>
          <cell r="T15">
            <v>1066</v>
          </cell>
          <cell r="U15">
            <v>131</v>
          </cell>
          <cell r="V15">
            <v>629</v>
          </cell>
          <cell r="W15">
            <v>278</v>
          </cell>
          <cell r="Y15">
            <v>301</v>
          </cell>
          <cell r="AF15">
            <v>124</v>
          </cell>
          <cell r="AG15">
            <v>190</v>
          </cell>
          <cell r="AH15">
            <v>1593</v>
          </cell>
          <cell r="AI15">
            <v>345</v>
          </cell>
          <cell r="AJ15">
            <v>228</v>
          </cell>
          <cell r="AK15">
            <v>10969</v>
          </cell>
          <cell r="AL15">
            <v>186</v>
          </cell>
          <cell r="AN15">
            <v>129</v>
          </cell>
          <cell r="AP15">
            <v>2135</v>
          </cell>
          <cell r="AQ15">
            <v>285</v>
          </cell>
          <cell r="AS15">
            <v>124</v>
          </cell>
          <cell r="AV15">
            <v>4240</v>
          </cell>
          <cell r="AW15">
            <v>430</v>
          </cell>
          <cell r="BA15">
            <v>327</v>
          </cell>
          <cell r="BC15">
            <v>113</v>
          </cell>
          <cell r="BG15">
            <v>474</v>
          </cell>
          <cell r="BH15">
            <v>46</v>
          </cell>
          <cell r="BK15">
            <v>1365</v>
          </cell>
        </row>
      </sheetData>
      <sheetData sheetId="3">
        <row r="15">
          <cell r="C15">
            <v>143184</v>
          </cell>
          <cell r="D15">
            <v>79294</v>
          </cell>
          <cell r="E15">
            <v>63890</v>
          </cell>
          <cell r="F15">
            <v>5647</v>
          </cell>
          <cell r="G15">
            <v>1623</v>
          </cell>
          <cell r="H15">
            <v>1401</v>
          </cell>
          <cell r="I15">
            <v>87</v>
          </cell>
          <cell r="J15">
            <v>5320</v>
          </cell>
          <cell r="K15">
            <v>475</v>
          </cell>
          <cell r="L15">
            <v>1172</v>
          </cell>
          <cell r="M15">
            <v>1950</v>
          </cell>
          <cell r="N15">
            <v>727</v>
          </cell>
          <cell r="P15">
            <v>4868</v>
          </cell>
          <cell r="Q15">
            <v>312</v>
          </cell>
          <cell r="R15">
            <v>2069</v>
          </cell>
          <cell r="S15">
            <v>1289</v>
          </cell>
          <cell r="T15">
            <v>1339</v>
          </cell>
          <cell r="U15">
            <v>276</v>
          </cell>
          <cell r="V15">
            <v>600</v>
          </cell>
          <cell r="W15">
            <v>305</v>
          </cell>
          <cell r="Y15">
            <v>221</v>
          </cell>
          <cell r="AF15">
            <v>211</v>
          </cell>
          <cell r="AG15">
            <v>312</v>
          </cell>
          <cell r="AH15">
            <v>1572</v>
          </cell>
          <cell r="AI15">
            <v>405</v>
          </cell>
          <cell r="AJ15">
            <v>285</v>
          </cell>
          <cell r="AK15">
            <v>12883</v>
          </cell>
          <cell r="AL15">
            <v>164</v>
          </cell>
          <cell r="AN15">
            <v>166</v>
          </cell>
          <cell r="AP15">
            <v>2878</v>
          </cell>
          <cell r="AQ15">
            <v>446</v>
          </cell>
          <cell r="AS15">
            <v>202</v>
          </cell>
          <cell r="AV15">
            <v>4306</v>
          </cell>
          <cell r="AW15">
            <v>585</v>
          </cell>
          <cell r="BA15">
            <v>339</v>
          </cell>
          <cell r="BC15">
            <v>108</v>
          </cell>
          <cell r="BG15">
            <v>511</v>
          </cell>
          <cell r="BH15">
            <v>33</v>
          </cell>
          <cell r="BK15">
            <v>1781</v>
          </cell>
        </row>
      </sheetData>
      <sheetData sheetId="4">
        <row r="15">
          <cell r="C15">
            <v>136993</v>
          </cell>
          <cell r="D15">
            <v>74755</v>
          </cell>
          <cell r="E15">
            <v>62238</v>
          </cell>
          <cell r="F15">
            <v>6762</v>
          </cell>
          <cell r="G15">
            <v>2075</v>
          </cell>
          <cell r="H15">
            <v>1618</v>
          </cell>
          <cell r="I15">
            <v>130</v>
          </cell>
          <cell r="J15">
            <v>5285</v>
          </cell>
          <cell r="K15">
            <v>548</v>
          </cell>
          <cell r="L15">
            <v>1053</v>
          </cell>
          <cell r="M15">
            <v>2033</v>
          </cell>
          <cell r="N15">
            <v>736</v>
          </cell>
          <cell r="P15">
            <v>5221</v>
          </cell>
          <cell r="Q15">
            <v>466</v>
          </cell>
          <cell r="R15">
            <v>1720</v>
          </cell>
          <cell r="S15">
            <v>1221</v>
          </cell>
          <cell r="T15">
            <v>1156</v>
          </cell>
          <cell r="U15">
            <v>185</v>
          </cell>
          <cell r="V15">
            <v>576</v>
          </cell>
          <cell r="W15">
            <v>328</v>
          </cell>
          <cell r="Y15">
            <v>200</v>
          </cell>
          <cell r="AF15">
            <v>185</v>
          </cell>
          <cell r="AG15">
            <v>620</v>
          </cell>
          <cell r="AH15">
            <v>1617</v>
          </cell>
          <cell r="AI15">
            <v>450</v>
          </cell>
          <cell r="AJ15">
            <v>280</v>
          </cell>
          <cell r="AK15">
            <v>11261</v>
          </cell>
          <cell r="AL15">
            <v>211</v>
          </cell>
          <cell r="AN15">
            <v>124</v>
          </cell>
          <cell r="AP15">
            <v>3101</v>
          </cell>
          <cell r="AQ15">
            <v>544</v>
          </cell>
          <cell r="AS15">
            <v>228</v>
          </cell>
          <cell r="AV15">
            <v>1854</v>
          </cell>
          <cell r="AW15">
            <v>637</v>
          </cell>
          <cell r="BA15">
            <v>513</v>
          </cell>
          <cell r="BC15">
            <v>71</v>
          </cell>
          <cell r="BG15">
            <v>581</v>
          </cell>
          <cell r="BH15">
            <v>52</v>
          </cell>
          <cell r="BK15">
            <v>1348</v>
          </cell>
        </row>
      </sheetData>
      <sheetData sheetId="5">
        <row r="15">
          <cell r="C15">
            <v>173811</v>
          </cell>
          <cell r="D15">
            <v>86246</v>
          </cell>
          <cell r="E15">
            <v>87565</v>
          </cell>
          <cell r="F15">
            <v>8723</v>
          </cell>
          <cell r="G15">
            <v>2784</v>
          </cell>
          <cell r="H15">
            <v>2005</v>
          </cell>
          <cell r="I15">
            <v>253</v>
          </cell>
          <cell r="J15">
            <v>7393</v>
          </cell>
          <cell r="K15">
            <v>1005</v>
          </cell>
          <cell r="L15">
            <v>1893</v>
          </cell>
          <cell r="M15">
            <v>2224</v>
          </cell>
          <cell r="N15">
            <v>1095</v>
          </cell>
          <cell r="P15">
            <v>6125</v>
          </cell>
          <cell r="Q15">
            <v>259</v>
          </cell>
          <cell r="R15">
            <v>2221</v>
          </cell>
          <cell r="S15">
            <v>1779</v>
          </cell>
          <cell r="T15">
            <v>1664</v>
          </cell>
          <cell r="U15">
            <v>344</v>
          </cell>
          <cell r="V15">
            <v>713</v>
          </cell>
          <cell r="W15">
            <v>544</v>
          </cell>
          <cell r="Y15">
            <v>240</v>
          </cell>
          <cell r="AF15">
            <v>175</v>
          </cell>
          <cell r="AG15">
            <v>401</v>
          </cell>
          <cell r="AH15">
            <v>1659</v>
          </cell>
          <cell r="AI15">
            <v>1121</v>
          </cell>
          <cell r="AJ15">
            <v>328</v>
          </cell>
          <cell r="AK15">
            <v>17995</v>
          </cell>
          <cell r="AL15">
            <v>174</v>
          </cell>
          <cell r="AN15">
            <v>119</v>
          </cell>
          <cell r="AP15">
            <v>5563</v>
          </cell>
          <cell r="AQ15">
            <v>845</v>
          </cell>
          <cell r="AS15">
            <v>492</v>
          </cell>
          <cell r="AV15">
            <v>3122</v>
          </cell>
          <cell r="AW15">
            <v>1155</v>
          </cell>
          <cell r="BA15">
            <v>1131</v>
          </cell>
          <cell r="BC15">
            <v>347</v>
          </cell>
          <cell r="BG15">
            <v>1155</v>
          </cell>
          <cell r="BH15">
            <v>65</v>
          </cell>
          <cell r="BK15">
            <v>2006</v>
          </cell>
        </row>
      </sheetData>
      <sheetData sheetId="6">
        <row r="15">
          <cell r="C15">
            <v>185148</v>
          </cell>
          <cell r="D15">
            <v>90385</v>
          </cell>
          <cell r="E15">
            <v>94763</v>
          </cell>
          <cell r="F15">
            <v>5897</v>
          </cell>
          <cell r="G15">
            <v>2439</v>
          </cell>
          <cell r="H15">
            <v>1779</v>
          </cell>
          <cell r="I15">
            <v>184</v>
          </cell>
          <cell r="J15">
            <v>8543</v>
          </cell>
          <cell r="K15">
            <v>937</v>
          </cell>
          <cell r="L15">
            <v>2180</v>
          </cell>
          <cell r="M15">
            <v>2441</v>
          </cell>
          <cell r="N15">
            <v>978</v>
          </cell>
          <cell r="P15">
            <v>6533</v>
          </cell>
          <cell r="Q15">
            <v>378</v>
          </cell>
          <cell r="R15">
            <v>3004</v>
          </cell>
          <cell r="S15">
            <v>1933</v>
          </cell>
          <cell r="T15">
            <v>2046</v>
          </cell>
          <cell r="U15">
            <v>469</v>
          </cell>
          <cell r="V15">
            <v>902</v>
          </cell>
          <cell r="W15">
            <v>444</v>
          </cell>
          <cell r="Y15">
            <v>389</v>
          </cell>
          <cell r="AF15">
            <v>295</v>
          </cell>
          <cell r="AG15">
            <v>767</v>
          </cell>
          <cell r="AH15">
            <v>1661</v>
          </cell>
          <cell r="AI15">
            <v>346</v>
          </cell>
          <cell r="AJ15">
            <v>360</v>
          </cell>
          <cell r="AK15">
            <v>11507</v>
          </cell>
          <cell r="AL15">
            <v>235</v>
          </cell>
          <cell r="AN15">
            <v>224</v>
          </cell>
          <cell r="AP15">
            <v>7405</v>
          </cell>
          <cell r="AQ15">
            <v>1046</v>
          </cell>
          <cell r="AS15">
            <v>891</v>
          </cell>
          <cell r="AV15">
            <v>5248</v>
          </cell>
          <cell r="AW15">
            <v>1716</v>
          </cell>
          <cell r="BA15">
            <v>1517</v>
          </cell>
          <cell r="BC15">
            <v>552</v>
          </cell>
          <cell r="BG15">
            <v>1862</v>
          </cell>
          <cell r="BH15">
            <v>198</v>
          </cell>
          <cell r="BK15">
            <v>4762</v>
          </cell>
        </row>
      </sheetData>
      <sheetData sheetId="7">
        <row r="15">
          <cell r="C15">
            <v>210639</v>
          </cell>
          <cell r="D15">
            <v>109817</v>
          </cell>
          <cell r="E15">
            <v>100822</v>
          </cell>
          <cell r="F15">
            <v>5871</v>
          </cell>
          <cell r="G15">
            <v>2356</v>
          </cell>
          <cell r="H15">
            <v>1381</v>
          </cell>
          <cell r="I15">
            <v>168</v>
          </cell>
          <cell r="J15">
            <v>7903</v>
          </cell>
          <cell r="K15">
            <v>931</v>
          </cell>
          <cell r="L15">
            <v>3594</v>
          </cell>
          <cell r="M15">
            <v>2068</v>
          </cell>
          <cell r="N15">
            <v>941</v>
          </cell>
          <cell r="P15">
            <v>5767</v>
          </cell>
          <cell r="Q15">
            <v>410</v>
          </cell>
          <cell r="R15">
            <v>2954</v>
          </cell>
          <cell r="S15">
            <v>2518</v>
          </cell>
          <cell r="T15">
            <v>2722</v>
          </cell>
          <cell r="U15">
            <v>331</v>
          </cell>
          <cell r="V15">
            <v>605</v>
          </cell>
          <cell r="W15">
            <v>455</v>
          </cell>
          <cell r="Y15">
            <v>260</v>
          </cell>
          <cell r="AF15">
            <v>261</v>
          </cell>
          <cell r="AG15">
            <v>829</v>
          </cell>
          <cell r="AH15">
            <v>1789</v>
          </cell>
          <cell r="AI15">
            <v>376</v>
          </cell>
          <cell r="AJ15">
            <v>169</v>
          </cell>
          <cell r="AK15">
            <v>14865</v>
          </cell>
          <cell r="AL15">
            <v>224</v>
          </cell>
          <cell r="AN15">
            <v>739</v>
          </cell>
          <cell r="AP15">
            <v>7703</v>
          </cell>
          <cell r="AQ15">
            <v>1057</v>
          </cell>
          <cell r="AS15">
            <v>840</v>
          </cell>
          <cell r="AV15">
            <v>8772</v>
          </cell>
          <cell r="AW15">
            <v>1236</v>
          </cell>
          <cell r="BA15">
            <v>1425</v>
          </cell>
          <cell r="BC15">
            <v>1236</v>
          </cell>
          <cell r="BG15">
            <v>2137</v>
          </cell>
          <cell r="BH15">
            <v>197</v>
          </cell>
          <cell r="BK15">
            <v>5212</v>
          </cell>
        </row>
      </sheetData>
      <sheetData sheetId="8">
        <row r="15">
          <cell r="C15">
            <v>211677</v>
          </cell>
          <cell r="D15">
            <v>91987</v>
          </cell>
          <cell r="E15">
            <v>119690</v>
          </cell>
          <cell r="F15">
            <v>7671</v>
          </cell>
          <cell r="G15">
            <v>2591</v>
          </cell>
          <cell r="H15">
            <v>2051</v>
          </cell>
          <cell r="I15">
            <v>164</v>
          </cell>
          <cell r="J15">
            <v>9717</v>
          </cell>
          <cell r="K15">
            <v>1051</v>
          </cell>
          <cell r="L15">
            <v>2603</v>
          </cell>
          <cell r="M15">
            <v>2551</v>
          </cell>
          <cell r="N15">
            <v>956</v>
          </cell>
          <cell r="P15">
            <v>7393</v>
          </cell>
          <cell r="Q15">
            <v>411</v>
          </cell>
          <cell r="R15">
            <v>3571</v>
          </cell>
          <cell r="S15">
            <v>5566</v>
          </cell>
          <cell r="T15">
            <v>4436</v>
          </cell>
          <cell r="U15">
            <v>570</v>
          </cell>
          <cell r="V15">
            <v>890</v>
          </cell>
          <cell r="W15">
            <v>567</v>
          </cell>
          <cell r="Y15">
            <v>364</v>
          </cell>
          <cell r="AF15">
            <v>420</v>
          </cell>
          <cell r="AG15">
            <v>653</v>
          </cell>
          <cell r="AH15">
            <v>2080</v>
          </cell>
          <cell r="AI15">
            <v>521</v>
          </cell>
          <cell r="AJ15">
            <v>375</v>
          </cell>
          <cell r="AK15">
            <v>15668</v>
          </cell>
          <cell r="AL15">
            <v>214</v>
          </cell>
          <cell r="AN15">
            <v>1007</v>
          </cell>
          <cell r="AP15">
            <v>8265</v>
          </cell>
          <cell r="AQ15">
            <v>1023</v>
          </cell>
          <cell r="AS15">
            <v>853</v>
          </cell>
          <cell r="AV15">
            <v>9489</v>
          </cell>
          <cell r="AW15">
            <v>973</v>
          </cell>
          <cell r="BA15">
            <v>1643</v>
          </cell>
          <cell r="BC15">
            <v>533</v>
          </cell>
          <cell r="BG15">
            <v>1885</v>
          </cell>
          <cell r="BH15">
            <v>209</v>
          </cell>
          <cell r="BK15">
            <v>5743</v>
          </cell>
        </row>
      </sheetData>
      <sheetData sheetId="9">
        <row r="15">
          <cell r="C15">
            <v>165736</v>
          </cell>
          <cell r="D15">
            <v>82719</v>
          </cell>
          <cell r="E15">
            <v>83017</v>
          </cell>
          <cell r="F15">
            <v>7109</v>
          </cell>
          <cell r="G15">
            <v>2501</v>
          </cell>
          <cell r="H15">
            <v>1978</v>
          </cell>
          <cell r="I15">
            <v>219</v>
          </cell>
          <cell r="J15">
            <v>6524</v>
          </cell>
          <cell r="K15">
            <v>578</v>
          </cell>
          <cell r="L15">
            <v>1463</v>
          </cell>
          <cell r="M15">
            <v>2150</v>
          </cell>
          <cell r="N15">
            <v>808</v>
          </cell>
          <cell r="P15">
            <v>6248</v>
          </cell>
          <cell r="Q15">
            <v>339</v>
          </cell>
          <cell r="R15">
            <v>1877</v>
          </cell>
          <cell r="S15">
            <v>1538</v>
          </cell>
          <cell r="T15">
            <v>1867</v>
          </cell>
          <cell r="U15">
            <v>434</v>
          </cell>
          <cell r="V15">
            <v>917</v>
          </cell>
          <cell r="W15">
            <v>362</v>
          </cell>
          <cell r="Y15">
            <v>300</v>
          </cell>
          <cell r="AF15">
            <v>133</v>
          </cell>
          <cell r="AG15">
            <v>519</v>
          </cell>
          <cell r="AH15">
            <v>1873</v>
          </cell>
          <cell r="AI15">
            <v>431</v>
          </cell>
          <cell r="AJ15">
            <v>352</v>
          </cell>
          <cell r="AK15">
            <v>10417</v>
          </cell>
          <cell r="AL15">
            <v>195</v>
          </cell>
          <cell r="AN15">
            <v>235</v>
          </cell>
          <cell r="AP15">
            <v>5243</v>
          </cell>
          <cell r="AQ15">
            <v>807</v>
          </cell>
          <cell r="AS15">
            <v>801</v>
          </cell>
          <cell r="AV15">
            <v>6610</v>
          </cell>
          <cell r="AW15">
            <v>899</v>
          </cell>
          <cell r="BA15">
            <v>1222</v>
          </cell>
          <cell r="BC15">
            <v>259</v>
          </cell>
          <cell r="BG15">
            <v>1836</v>
          </cell>
          <cell r="BH15">
            <v>133</v>
          </cell>
          <cell r="BK15">
            <v>3791</v>
          </cell>
        </row>
      </sheetData>
      <sheetData sheetId="10">
        <row r="15">
          <cell r="C15">
            <v>157703</v>
          </cell>
          <cell r="D15">
            <v>94066</v>
          </cell>
          <cell r="E15">
            <v>63637</v>
          </cell>
          <cell r="F15">
            <v>6465</v>
          </cell>
          <cell r="G15">
            <v>2180</v>
          </cell>
          <cell r="H15">
            <v>1929</v>
          </cell>
          <cell r="I15">
            <v>371</v>
          </cell>
          <cell r="J15">
            <v>5817</v>
          </cell>
          <cell r="K15">
            <v>543</v>
          </cell>
          <cell r="L15">
            <v>1010</v>
          </cell>
          <cell r="M15">
            <v>1959</v>
          </cell>
          <cell r="N15">
            <v>713</v>
          </cell>
          <cell r="P15">
            <v>4470</v>
          </cell>
          <cell r="Q15">
            <v>249</v>
          </cell>
          <cell r="R15">
            <v>1732</v>
          </cell>
          <cell r="S15">
            <v>1231</v>
          </cell>
          <cell r="T15">
            <v>983</v>
          </cell>
          <cell r="U15">
            <v>148</v>
          </cell>
          <cell r="V15">
            <v>700</v>
          </cell>
          <cell r="W15">
            <v>346</v>
          </cell>
          <cell r="Y15">
            <v>208</v>
          </cell>
          <cell r="AF15">
            <v>147</v>
          </cell>
          <cell r="AG15">
            <v>579</v>
          </cell>
          <cell r="AH15">
            <v>1869</v>
          </cell>
          <cell r="AI15">
            <v>478</v>
          </cell>
          <cell r="AJ15">
            <v>282</v>
          </cell>
          <cell r="AK15">
            <v>11712</v>
          </cell>
          <cell r="AL15">
            <v>138</v>
          </cell>
          <cell r="AN15">
            <v>161</v>
          </cell>
          <cell r="AP15">
            <v>3155</v>
          </cell>
          <cell r="AQ15">
            <v>470</v>
          </cell>
          <cell r="AS15">
            <v>240</v>
          </cell>
          <cell r="AV15">
            <v>3669</v>
          </cell>
          <cell r="AW15">
            <v>553</v>
          </cell>
          <cell r="BA15">
            <v>740</v>
          </cell>
          <cell r="BC15">
            <v>277</v>
          </cell>
          <cell r="BG15">
            <v>817</v>
          </cell>
          <cell r="BH15">
            <v>71</v>
          </cell>
          <cell r="BK15">
            <v>2280</v>
          </cell>
        </row>
      </sheetData>
      <sheetData sheetId="11">
        <row r="15">
          <cell r="C15">
            <v>171497</v>
          </cell>
          <cell r="D15">
            <v>105541</v>
          </cell>
          <cell r="E15">
            <v>65956</v>
          </cell>
          <cell r="F15">
            <v>6807</v>
          </cell>
          <cell r="G15">
            <v>2271</v>
          </cell>
          <cell r="H15">
            <v>1986</v>
          </cell>
          <cell r="I15">
            <v>196</v>
          </cell>
          <cell r="J15">
            <v>4875</v>
          </cell>
          <cell r="K15">
            <v>517</v>
          </cell>
          <cell r="L15">
            <v>886</v>
          </cell>
          <cell r="M15">
            <v>1751</v>
          </cell>
          <cell r="N15">
            <v>723</v>
          </cell>
          <cell r="P15">
            <v>5470</v>
          </cell>
          <cell r="Q15">
            <v>197</v>
          </cell>
          <cell r="R15">
            <v>1640</v>
          </cell>
          <cell r="S15">
            <v>1118</v>
          </cell>
          <cell r="T15">
            <v>815</v>
          </cell>
          <cell r="U15">
            <v>212</v>
          </cell>
          <cell r="V15">
            <v>832</v>
          </cell>
          <cell r="W15">
            <v>300</v>
          </cell>
          <cell r="Y15">
            <v>184</v>
          </cell>
          <cell r="AF15">
            <v>131</v>
          </cell>
          <cell r="AG15">
            <v>673</v>
          </cell>
          <cell r="AH15">
            <v>2357</v>
          </cell>
          <cell r="AI15">
            <v>509</v>
          </cell>
          <cell r="AJ15">
            <v>339</v>
          </cell>
          <cell r="AK15">
            <v>16321</v>
          </cell>
          <cell r="AL15">
            <v>141</v>
          </cell>
          <cell r="AN15">
            <v>150</v>
          </cell>
          <cell r="AP15">
            <v>2712</v>
          </cell>
          <cell r="AQ15">
            <v>369</v>
          </cell>
          <cell r="AS15">
            <v>167</v>
          </cell>
          <cell r="AV15">
            <v>2153</v>
          </cell>
          <cell r="AW15">
            <v>436</v>
          </cell>
          <cell r="BA15">
            <v>397</v>
          </cell>
          <cell r="BC15">
            <v>93</v>
          </cell>
          <cell r="BG15">
            <v>408</v>
          </cell>
          <cell r="BH15">
            <v>49</v>
          </cell>
          <cell r="BK15">
            <v>1535</v>
          </cell>
        </row>
      </sheetData>
      <sheetData sheetId="12">
        <row r="15">
          <cell r="C15">
            <v>133463</v>
          </cell>
          <cell r="D15">
            <v>71010</v>
          </cell>
          <cell r="E15">
            <v>62453</v>
          </cell>
          <cell r="F15">
            <v>4818</v>
          </cell>
          <cell r="G15">
            <v>1553</v>
          </cell>
          <cell r="H15">
            <v>1354</v>
          </cell>
          <cell r="I15">
            <v>67</v>
          </cell>
          <cell r="J15">
            <v>4218</v>
          </cell>
          <cell r="K15">
            <v>409</v>
          </cell>
          <cell r="L15">
            <v>1287</v>
          </cell>
          <cell r="M15">
            <v>1444</v>
          </cell>
          <cell r="N15">
            <v>581</v>
          </cell>
          <cell r="P15">
            <v>4366</v>
          </cell>
          <cell r="Q15">
            <v>170</v>
          </cell>
          <cell r="R15">
            <v>1545</v>
          </cell>
          <cell r="S15">
            <v>1345</v>
          </cell>
          <cell r="T15">
            <v>904</v>
          </cell>
          <cell r="U15">
            <v>163</v>
          </cell>
          <cell r="V15">
            <v>635</v>
          </cell>
          <cell r="W15">
            <v>248</v>
          </cell>
          <cell r="Y15">
            <v>164</v>
          </cell>
          <cell r="AF15">
            <v>297</v>
          </cell>
          <cell r="AG15">
            <v>212</v>
          </cell>
          <cell r="AH15">
            <v>1538</v>
          </cell>
          <cell r="AI15">
            <v>445</v>
          </cell>
          <cell r="AJ15">
            <v>230</v>
          </cell>
          <cell r="AK15">
            <v>17276</v>
          </cell>
          <cell r="AL15">
            <v>185</v>
          </cell>
          <cell r="AN15">
            <v>121</v>
          </cell>
          <cell r="AP15">
            <v>2024</v>
          </cell>
          <cell r="AQ15">
            <v>371</v>
          </cell>
          <cell r="AS15">
            <v>170</v>
          </cell>
          <cell r="AV15">
            <v>3377</v>
          </cell>
          <cell r="AW15">
            <v>310</v>
          </cell>
          <cell r="BA15">
            <v>479</v>
          </cell>
          <cell r="BC15">
            <v>178</v>
          </cell>
          <cell r="BG15">
            <v>1051</v>
          </cell>
          <cell r="BH15">
            <v>69</v>
          </cell>
          <cell r="BK15">
            <v>2409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</sheetNames>
    <sheetDataSet>
      <sheetData sheetId="0">
        <row r="15">
          <cell r="C15">
            <v>2253612</v>
          </cell>
          <cell r="D15">
            <v>1039713</v>
          </cell>
          <cell r="E15">
            <v>1213899</v>
          </cell>
          <cell r="F15">
            <v>82503</v>
          </cell>
          <cell r="G15">
            <v>33113</v>
          </cell>
          <cell r="H15">
            <v>25749</v>
          </cell>
          <cell r="I15">
            <v>3063</v>
          </cell>
          <cell r="J15">
            <v>107301</v>
          </cell>
          <cell r="K15">
            <v>13639</v>
          </cell>
          <cell r="L15">
            <v>30289</v>
          </cell>
          <cell r="M15">
            <v>31188</v>
          </cell>
          <cell r="N15">
            <v>13198</v>
          </cell>
          <cell r="P15">
            <v>88618</v>
          </cell>
          <cell r="Q15">
            <v>5180</v>
          </cell>
          <cell r="R15">
            <v>36432</v>
          </cell>
          <cell r="S15">
            <v>34760</v>
          </cell>
          <cell r="T15">
            <v>30582</v>
          </cell>
          <cell r="U15">
            <v>5406</v>
          </cell>
          <cell r="V15">
            <v>12636</v>
          </cell>
          <cell r="W15">
            <v>7023</v>
          </cell>
          <cell r="Y15">
            <v>4365</v>
          </cell>
          <cell r="AF15">
            <v>5359</v>
          </cell>
          <cell r="AG15">
            <v>8094</v>
          </cell>
          <cell r="AH15">
            <v>24355</v>
          </cell>
          <cell r="AI15">
            <v>6085</v>
          </cell>
          <cell r="AJ15">
            <v>4873</v>
          </cell>
          <cell r="AK15">
            <v>180025</v>
          </cell>
          <cell r="AL15">
            <v>2772</v>
          </cell>
          <cell r="AN15">
            <v>5778</v>
          </cell>
          <cell r="AP15">
            <v>89560</v>
          </cell>
          <cell r="AQ15">
            <v>14947</v>
          </cell>
          <cell r="AS15">
            <v>10764</v>
          </cell>
          <cell r="AV15">
            <v>77409</v>
          </cell>
          <cell r="AW15">
            <v>13980</v>
          </cell>
          <cell r="BA15">
            <v>12076</v>
          </cell>
          <cell r="BC15">
            <v>5213</v>
          </cell>
          <cell r="BG15">
            <v>23229</v>
          </cell>
          <cell r="BH15">
            <v>2064</v>
          </cell>
          <cell r="BK15">
            <v>38877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1666132</v>
          </cell>
          <cell r="D15">
            <v>873246</v>
          </cell>
          <cell r="E15">
            <v>792886</v>
          </cell>
          <cell r="F15">
            <v>68087</v>
          </cell>
          <cell r="G15">
            <v>19012</v>
          </cell>
          <cell r="H15">
            <v>19238</v>
          </cell>
          <cell r="I15">
            <v>1823</v>
          </cell>
          <cell r="J15">
            <v>78397</v>
          </cell>
          <cell r="K15">
            <v>8151</v>
          </cell>
          <cell r="L15">
            <v>15953</v>
          </cell>
          <cell r="M15">
            <v>24809</v>
          </cell>
          <cell r="N15">
            <v>9156</v>
          </cell>
          <cell r="P15">
            <v>67792</v>
          </cell>
          <cell r="Q15">
            <v>3577</v>
          </cell>
          <cell r="R15">
            <v>25364</v>
          </cell>
          <cell r="S15">
            <v>26404</v>
          </cell>
          <cell r="T15">
            <v>23607</v>
          </cell>
          <cell r="U15">
            <v>4783</v>
          </cell>
          <cell r="V15">
            <v>6736</v>
          </cell>
          <cell r="W15">
            <v>3892</v>
          </cell>
          <cell r="Y15">
            <v>3088</v>
          </cell>
          <cell r="AF15">
            <v>4858</v>
          </cell>
          <cell r="AG15">
            <v>3962</v>
          </cell>
          <cell r="AH15">
            <v>18748</v>
          </cell>
          <cell r="AI15">
            <v>4027</v>
          </cell>
          <cell r="AJ15">
            <v>3737</v>
          </cell>
          <cell r="AK15">
            <v>142101</v>
          </cell>
          <cell r="AL15">
            <v>1304</v>
          </cell>
          <cell r="AN15">
            <v>2476</v>
          </cell>
          <cell r="AP15">
            <v>40961</v>
          </cell>
          <cell r="AQ15">
            <v>5965</v>
          </cell>
          <cell r="AS15">
            <v>2845</v>
          </cell>
          <cell r="AV15">
            <v>36376</v>
          </cell>
          <cell r="AW15">
            <v>6314</v>
          </cell>
          <cell r="BA15">
            <v>4393</v>
          </cell>
          <cell r="BC15">
            <v>1670</v>
          </cell>
          <cell r="BG15">
            <v>9912</v>
          </cell>
          <cell r="BH15">
            <v>712</v>
          </cell>
          <cell r="BK15">
            <v>17618</v>
          </cell>
        </row>
      </sheetData>
      <sheetData sheetId="1">
        <row r="15">
          <cell r="C15">
            <v>123616</v>
          </cell>
          <cell r="D15">
            <v>62524</v>
          </cell>
          <cell r="E15">
            <v>61092</v>
          </cell>
          <cell r="F15">
            <v>4816</v>
          </cell>
          <cell r="G15">
            <v>1116</v>
          </cell>
          <cell r="H15">
            <v>1344</v>
          </cell>
          <cell r="I15">
            <v>90</v>
          </cell>
          <cell r="J15">
            <v>4204</v>
          </cell>
          <cell r="K15">
            <v>349</v>
          </cell>
          <cell r="L15">
            <v>1003</v>
          </cell>
          <cell r="M15">
            <v>1316</v>
          </cell>
          <cell r="N15">
            <v>561</v>
          </cell>
          <cell r="P15">
            <v>4242</v>
          </cell>
          <cell r="Q15">
            <v>152</v>
          </cell>
          <cell r="R15">
            <v>1628</v>
          </cell>
          <cell r="S15">
            <v>1292</v>
          </cell>
          <cell r="T15">
            <v>747</v>
          </cell>
          <cell r="U15">
            <v>123</v>
          </cell>
          <cell r="V15">
            <v>401</v>
          </cell>
          <cell r="W15">
            <v>153</v>
          </cell>
          <cell r="Y15">
            <v>167</v>
          </cell>
          <cell r="AF15">
            <v>360</v>
          </cell>
          <cell r="AG15">
            <v>189</v>
          </cell>
          <cell r="AH15">
            <v>1511</v>
          </cell>
          <cell r="AI15">
            <v>293</v>
          </cell>
          <cell r="AJ15">
            <v>592</v>
          </cell>
          <cell r="AK15">
            <v>23509</v>
          </cell>
          <cell r="AL15">
            <v>168</v>
          </cell>
          <cell r="AN15">
            <v>137</v>
          </cell>
          <cell r="AP15">
            <v>1992</v>
          </cell>
          <cell r="AQ15">
            <v>222</v>
          </cell>
          <cell r="AS15">
            <v>77</v>
          </cell>
          <cell r="AV15">
            <v>1495</v>
          </cell>
          <cell r="AW15">
            <v>357</v>
          </cell>
          <cell r="BA15">
            <v>138</v>
          </cell>
          <cell r="BC15">
            <v>58</v>
          </cell>
          <cell r="BG15">
            <v>706</v>
          </cell>
          <cell r="BH15">
            <v>46</v>
          </cell>
          <cell r="BK15">
            <v>807</v>
          </cell>
        </row>
      </sheetData>
      <sheetData sheetId="2">
        <row r="15">
          <cell r="C15">
            <v>95992</v>
          </cell>
          <cell r="D15">
            <v>53982</v>
          </cell>
          <cell r="E15">
            <v>42010</v>
          </cell>
          <cell r="F15">
            <v>4596</v>
          </cell>
          <cell r="G15">
            <v>1208</v>
          </cell>
          <cell r="H15">
            <v>1167</v>
          </cell>
          <cell r="I15">
            <v>69</v>
          </cell>
          <cell r="J15">
            <v>4194</v>
          </cell>
          <cell r="K15">
            <v>324</v>
          </cell>
          <cell r="L15">
            <v>620</v>
          </cell>
          <cell r="M15">
            <v>1358</v>
          </cell>
          <cell r="N15">
            <v>584</v>
          </cell>
          <cell r="P15">
            <v>3946</v>
          </cell>
          <cell r="Q15">
            <v>174</v>
          </cell>
          <cell r="R15">
            <v>1443</v>
          </cell>
          <cell r="S15">
            <v>839</v>
          </cell>
          <cell r="T15">
            <v>765</v>
          </cell>
          <cell r="U15">
            <v>149</v>
          </cell>
          <cell r="V15">
            <v>408</v>
          </cell>
          <cell r="W15">
            <v>133</v>
          </cell>
          <cell r="Y15">
            <v>175</v>
          </cell>
          <cell r="AF15">
            <v>118</v>
          </cell>
          <cell r="AG15">
            <v>235</v>
          </cell>
          <cell r="AH15">
            <v>1134</v>
          </cell>
          <cell r="AI15">
            <v>195</v>
          </cell>
          <cell r="AJ15">
            <v>201</v>
          </cell>
          <cell r="AK15">
            <v>7650</v>
          </cell>
          <cell r="AL15">
            <v>63</v>
          </cell>
          <cell r="AN15">
            <v>96</v>
          </cell>
          <cell r="AP15">
            <v>1626</v>
          </cell>
          <cell r="AQ15">
            <v>190</v>
          </cell>
          <cell r="AS15">
            <v>77</v>
          </cell>
          <cell r="AV15">
            <v>1803</v>
          </cell>
          <cell r="AW15">
            <v>275</v>
          </cell>
          <cell r="BA15">
            <v>126</v>
          </cell>
          <cell r="BC15">
            <v>55</v>
          </cell>
          <cell r="BG15">
            <v>315</v>
          </cell>
          <cell r="BH15">
            <v>38</v>
          </cell>
          <cell r="BK15">
            <v>538</v>
          </cell>
        </row>
      </sheetData>
      <sheetData sheetId="3">
        <row r="15">
          <cell r="C15">
            <v>112853</v>
          </cell>
          <cell r="D15">
            <v>64544</v>
          </cell>
          <cell r="E15">
            <v>48309</v>
          </cell>
          <cell r="F15">
            <v>5347</v>
          </cell>
          <cell r="G15">
            <v>1414</v>
          </cell>
          <cell r="H15">
            <v>1501</v>
          </cell>
          <cell r="I15">
            <v>100</v>
          </cell>
          <cell r="J15">
            <v>5012</v>
          </cell>
          <cell r="K15">
            <v>447</v>
          </cell>
          <cell r="L15">
            <v>676</v>
          </cell>
          <cell r="M15">
            <v>1760</v>
          </cell>
          <cell r="N15">
            <v>641</v>
          </cell>
          <cell r="P15">
            <v>4422</v>
          </cell>
          <cell r="Q15">
            <v>200</v>
          </cell>
          <cell r="R15">
            <v>1476</v>
          </cell>
          <cell r="S15">
            <v>1229</v>
          </cell>
          <cell r="T15">
            <v>1101</v>
          </cell>
          <cell r="U15">
            <v>186</v>
          </cell>
          <cell r="V15">
            <v>475</v>
          </cell>
          <cell r="W15">
            <v>248</v>
          </cell>
          <cell r="Y15">
            <v>230</v>
          </cell>
          <cell r="AF15">
            <v>222</v>
          </cell>
          <cell r="AG15">
            <v>187</v>
          </cell>
          <cell r="AH15">
            <v>1359</v>
          </cell>
          <cell r="AI15">
            <v>284</v>
          </cell>
          <cell r="AJ15">
            <v>228</v>
          </cell>
          <cell r="AK15">
            <v>8745</v>
          </cell>
          <cell r="AL15">
            <v>102</v>
          </cell>
          <cell r="AN15">
            <v>146</v>
          </cell>
          <cell r="AP15">
            <v>1901</v>
          </cell>
          <cell r="AQ15">
            <v>302</v>
          </cell>
          <cell r="AS15">
            <v>139</v>
          </cell>
          <cell r="AV15">
            <v>2096</v>
          </cell>
          <cell r="AW15">
            <v>378</v>
          </cell>
          <cell r="BA15">
            <v>187</v>
          </cell>
          <cell r="BC15">
            <v>113</v>
          </cell>
          <cell r="BG15">
            <v>330</v>
          </cell>
          <cell r="BH15">
            <v>18</v>
          </cell>
          <cell r="BK15">
            <v>825</v>
          </cell>
        </row>
      </sheetData>
      <sheetData sheetId="4">
        <row r="15">
          <cell r="C15">
            <v>114227</v>
          </cell>
          <cell r="D15">
            <v>64668</v>
          </cell>
          <cell r="E15">
            <v>49559</v>
          </cell>
          <cell r="F15">
            <v>4829</v>
          </cell>
          <cell r="G15">
            <v>1307</v>
          </cell>
          <cell r="H15">
            <v>1290</v>
          </cell>
          <cell r="I15">
            <v>81</v>
          </cell>
          <cell r="J15">
            <v>4403</v>
          </cell>
          <cell r="K15">
            <v>460</v>
          </cell>
          <cell r="L15">
            <v>836</v>
          </cell>
          <cell r="M15">
            <v>1904</v>
          </cell>
          <cell r="N15">
            <v>798</v>
          </cell>
          <cell r="P15">
            <v>4846</v>
          </cell>
          <cell r="Q15">
            <v>242</v>
          </cell>
          <cell r="R15">
            <v>1884</v>
          </cell>
          <cell r="S15">
            <v>1252</v>
          </cell>
          <cell r="T15">
            <v>1779</v>
          </cell>
          <cell r="U15">
            <v>223</v>
          </cell>
          <cell r="V15">
            <v>361</v>
          </cell>
          <cell r="W15">
            <v>198</v>
          </cell>
          <cell r="Y15">
            <v>197</v>
          </cell>
          <cell r="AF15">
            <v>246</v>
          </cell>
          <cell r="AG15">
            <v>306</v>
          </cell>
          <cell r="AH15">
            <v>1213</v>
          </cell>
          <cell r="AI15">
            <v>299</v>
          </cell>
          <cell r="AJ15">
            <v>292</v>
          </cell>
          <cell r="AK15">
            <v>8601</v>
          </cell>
          <cell r="AL15">
            <v>91</v>
          </cell>
          <cell r="AN15">
            <v>108</v>
          </cell>
          <cell r="AP15">
            <v>2553</v>
          </cell>
          <cell r="AQ15">
            <v>347</v>
          </cell>
          <cell r="AS15">
            <v>147</v>
          </cell>
          <cell r="AV15">
            <v>1446</v>
          </cell>
          <cell r="AW15">
            <v>519</v>
          </cell>
          <cell r="BA15">
            <v>244</v>
          </cell>
          <cell r="BC15">
            <v>69</v>
          </cell>
          <cell r="BG15">
            <v>575</v>
          </cell>
          <cell r="BH15">
            <v>40</v>
          </cell>
          <cell r="BK15">
            <v>1167</v>
          </cell>
        </row>
      </sheetData>
      <sheetData sheetId="5">
        <row r="15">
          <cell r="C15">
            <v>139210</v>
          </cell>
          <cell r="D15">
            <v>68148</v>
          </cell>
          <cell r="E15">
            <v>71062</v>
          </cell>
          <cell r="F15">
            <v>6392</v>
          </cell>
          <cell r="G15">
            <v>1805</v>
          </cell>
          <cell r="H15">
            <v>1959</v>
          </cell>
          <cell r="I15">
            <v>167</v>
          </cell>
          <cell r="J15">
            <v>7033</v>
          </cell>
          <cell r="K15">
            <v>653</v>
          </cell>
          <cell r="L15">
            <v>1979</v>
          </cell>
          <cell r="M15">
            <v>2821</v>
          </cell>
          <cell r="N15">
            <v>1012</v>
          </cell>
          <cell r="P15">
            <v>7098</v>
          </cell>
          <cell r="Q15">
            <v>368</v>
          </cell>
          <cell r="R15">
            <v>2471</v>
          </cell>
          <cell r="S15">
            <v>2139</v>
          </cell>
          <cell r="T15">
            <v>2008</v>
          </cell>
          <cell r="U15">
            <v>408</v>
          </cell>
          <cell r="V15">
            <v>559</v>
          </cell>
          <cell r="W15">
            <v>386</v>
          </cell>
          <cell r="Y15">
            <v>300</v>
          </cell>
          <cell r="AF15">
            <v>877</v>
          </cell>
          <cell r="AG15">
            <v>489</v>
          </cell>
          <cell r="AH15">
            <v>1733</v>
          </cell>
          <cell r="AI15">
            <v>297</v>
          </cell>
          <cell r="AJ15">
            <v>185</v>
          </cell>
          <cell r="AK15">
            <v>10054</v>
          </cell>
          <cell r="AL15">
            <v>98</v>
          </cell>
          <cell r="AN15">
            <v>261</v>
          </cell>
          <cell r="AP15">
            <v>4640</v>
          </cell>
          <cell r="AQ15">
            <v>705</v>
          </cell>
          <cell r="AS15">
            <v>244</v>
          </cell>
          <cell r="AV15">
            <v>2372</v>
          </cell>
          <cell r="AW15">
            <v>856</v>
          </cell>
          <cell r="BA15">
            <v>321</v>
          </cell>
          <cell r="BC15">
            <v>155</v>
          </cell>
          <cell r="BG15">
            <v>989</v>
          </cell>
          <cell r="BH15">
            <v>75</v>
          </cell>
          <cell r="BK15">
            <v>1280</v>
          </cell>
        </row>
      </sheetData>
      <sheetData sheetId="6">
        <row r="15">
          <cell r="C15">
            <v>163152</v>
          </cell>
          <cell r="D15">
            <v>79546</v>
          </cell>
          <cell r="E15">
            <v>83606</v>
          </cell>
          <cell r="F15">
            <v>5989</v>
          </cell>
          <cell r="G15">
            <v>1868</v>
          </cell>
          <cell r="H15">
            <v>1816</v>
          </cell>
          <cell r="I15">
            <v>304</v>
          </cell>
          <cell r="J15">
            <v>9217</v>
          </cell>
          <cell r="K15">
            <v>981</v>
          </cell>
          <cell r="L15">
            <v>1900</v>
          </cell>
          <cell r="M15">
            <v>2917</v>
          </cell>
          <cell r="N15">
            <v>918</v>
          </cell>
          <cell r="P15">
            <v>7694</v>
          </cell>
          <cell r="Q15">
            <v>475</v>
          </cell>
          <cell r="R15">
            <v>2504</v>
          </cell>
          <cell r="S15">
            <v>2549</v>
          </cell>
          <cell r="T15">
            <v>2475</v>
          </cell>
          <cell r="U15">
            <v>543</v>
          </cell>
          <cell r="V15">
            <v>928</v>
          </cell>
          <cell r="W15">
            <v>518</v>
          </cell>
          <cell r="Y15">
            <v>321</v>
          </cell>
          <cell r="AF15">
            <v>414</v>
          </cell>
          <cell r="AG15">
            <v>511</v>
          </cell>
          <cell r="AH15">
            <v>1493</v>
          </cell>
          <cell r="AI15">
            <v>428</v>
          </cell>
          <cell r="AJ15">
            <v>393</v>
          </cell>
          <cell r="AK15">
            <v>13246</v>
          </cell>
          <cell r="AL15">
            <v>152</v>
          </cell>
          <cell r="AN15">
            <v>256</v>
          </cell>
          <cell r="AP15">
            <v>5887</v>
          </cell>
          <cell r="AQ15">
            <v>865</v>
          </cell>
          <cell r="AS15">
            <v>290</v>
          </cell>
          <cell r="AV15">
            <v>3732</v>
          </cell>
          <cell r="AW15">
            <v>917</v>
          </cell>
          <cell r="BA15">
            <v>536</v>
          </cell>
          <cell r="BC15">
            <v>255</v>
          </cell>
          <cell r="BG15">
            <v>1357</v>
          </cell>
          <cell r="BH15">
            <v>102</v>
          </cell>
          <cell r="BK15">
            <v>2157</v>
          </cell>
        </row>
      </sheetData>
      <sheetData sheetId="7">
        <row r="15">
          <cell r="C15">
            <v>175839</v>
          </cell>
          <cell r="D15">
            <v>89698</v>
          </cell>
          <cell r="E15">
            <v>86141</v>
          </cell>
          <cell r="F15">
            <v>5264</v>
          </cell>
          <cell r="G15">
            <v>2066</v>
          </cell>
          <cell r="H15">
            <v>1617</v>
          </cell>
          <cell r="I15">
            <v>54</v>
          </cell>
          <cell r="J15">
            <v>9448</v>
          </cell>
          <cell r="K15">
            <v>1202</v>
          </cell>
          <cell r="L15">
            <v>3209</v>
          </cell>
          <cell r="M15">
            <v>2738</v>
          </cell>
          <cell r="N15">
            <v>1023</v>
          </cell>
          <cell r="P15">
            <v>6141</v>
          </cell>
          <cell r="Q15">
            <v>394</v>
          </cell>
          <cell r="R15">
            <v>2953</v>
          </cell>
          <cell r="S15">
            <v>3719</v>
          </cell>
          <cell r="T15">
            <v>3879</v>
          </cell>
          <cell r="U15">
            <v>748</v>
          </cell>
          <cell r="V15">
            <v>636</v>
          </cell>
          <cell r="W15">
            <v>488</v>
          </cell>
          <cell r="Y15">
            <v>302</v>
          </cell>
          <cell r="AF15">
            <v>603</v>
          </cell>
          <cell r="AG15">
            <v>354</v>
          </cell>
          <cell r="AH15">
            <v>1675</v>
          </cell>
          <cell r="AI15">
            <v>356</v>
          </cell>
          <cell r="AJ15">
            <v>295</v>
          </cell>
          <cell r="AK15">
            <v>12089</v>
          </cell>
          <cell r="AL15">
            <v>110</v>
          </cell>
          <cell r="AN15">
            <v>331</v>
          </cell>
          <cell r="AP15">
            <v>5391</v>
          </cell>
          <cell r="AQ15">
            <v>989</v>
          </cell>
          <cell r="AS15">
            <v>691</v>
          </cell>
          <cell r="AV15">
            <v>5220</v>
          </cell>
          <cell r="AW15">
            <v>434</v>
          </cell>
          <cell r="BA15">
            <v>525</v>
          </cell>
          <cell r="BC15">
            <v>309</v>
          </cell>
          <cell r="BG15">
            <v>1619</v>
          </cell>
          <cell r="BH15">
            <v>131</v>
          </cell>
          <cell r="BK15">
            <v>2221</v>
          </cell>
        </row>
      </sheetData>
      <sheetData sheetId="8">
        <row r="15">
          <cell r="C15">
            <v>185823</v>
          </cell>
          <cell r="D15">
            <v>79254</v>
          </cell>
          <cell r="E15">
            <v>106569</v>
          </cell>
          <cell r="F15">
            <v>6453</v>
          </cell>
          <cell r="G15">
            <v>1737</v>
          </cell>
          <cell r="H15">
            <v>2068</v>
          </cell>
          <cell r="I15">
            <v>375</v>
          </cell>
          <cell r="J15">
            <v>9786</v>
          </cell>
          <cell r="K15">
            <v>1157</v>
          </cell>
          <cell r="L15">
            <v>2099</v>
          </cell>
          <cell r="M15">
            <v>2973</v>
          </cell>
          <cell r="N15">
            <v>971</v>
          </cell>
          <cell r="P15">
            <v>8183</v>
          </cell>
          <cell r="Q15">
            <v>481</v>
          </cell>
          <cell r="R15">
            <v>3961</v>
          </cell>
          <cell r="S15">
            <v>7791</v>
          </cell>
          <cell r="T15">
            <v>5825</v>
          </cell>
          <cell r="U15">
            <v>762</v>
          </cell>
          <cell r="V15">
            <v>657</v>
          </cell>
          <cell r="W15">
            <v>598</v>
          </cell>
          <cell r="Y15">
            <v>374</v>
          </cell>
          <cell r="AF15">
            <v>882</v>
          </cell>
          <cell r="AG15">
            <v>455</v>
          </cell>
          <cell r="AH15">
            <v>1826</v>
          </cell>
          <cell r="AI15">
            <v>402</v>
          </cell>
          <cell r="AJ15">
            <v>288</v>
          </cell>
          <cell r="AK15">
            <v>13081</v>
          </cell>
          <cell r="AL15">
            <v>184</v>
          </cell>
          <cell r="AN15">
            <v>481</v>
          </cell>
          <cell r="AP15">
            <v>5695</v>
          </cell>
          <cell r="AQ15">
            <v>828</v>
          </cell>
          <cell r="AS15">
            <v>418</v>
          </cell>
          <cell r="AV15">
            <v>6156</v>
          </cell>
          <cell r="AW15">
            <v>613</v>
          </cell>
          <cell r="BA15">
            <v>997</v>
          </cell>
          <cell r="BC15">
            <v>255</v>
          </cell>
          <cell r="BG15">
            <v>1196</v>
          </cell>
          <cell r="BH15">
            <v>102</v>
          </cell>
          <cell r="BK15">
            <v>2488</v>
          </cell>
        </row>
      </sheetData>
      <sheetData sheetId="9">
        <row r="15">
          <cell r="C15">
            <v>143426</v>
          </cell>
          <cell r="D15">
            <v>68676</v>
          </cell>
          <cell r="E15">
            <v>74750</v>
          </cell>
          <cell r="F15">
            <v>7465</v>
          </cell>
          <cell r="G15">
            <v>1939</v>
          </cell>
          <cell r="H15">
            <v>2117</v>
          </cell>
          <cell r="I15">
            <v>145</v>
          </cell>
          <cell r="J15">
            <v>6858</v>
          </cell>
          <cell r="K15">
            <v>782</v>
          </cell>
          <cell r="L15">
            <v>1072</v>
          </cell>
          <cell r="M15">
            <v>2108</v>
          </cell>
          <cell r="N15">
            <v>761</v>
          </cell>
          <cell r="P15">
            <v>6588</v>
          </cell>
          <cell r="Q15">
            <v>313</v>
          </cell>
          <cell r="R15">
            <v>2158</v>
          </cell>
          <cell r="S15">
            <v>1739</v>
          </cell>
          <cell r="T15">
            <v>2124</v>
          </cell>
          <cell r="U15">
            <v>412</v>
          </cell>
          <cell r="V15">
            <v>642</v>
          </cell>
          <cell r="W15">
            <v>407</v>
          </cell>
          <cell r="Y15">
            <v>294</v>
          </cell>
          <cell r="AF15">
            <v>254</v>
          </cell>
          <cell r="AG15">
            <v>378</v>
          </cell>
          <cell r="AH15">
            <v>1766</v>
          </cell>
          <cell r="AI15">
            <v>405</v>
          </cell>
          <cell r="AJ15">
            <v>277</v>
          </cell>
          <cell r="AK15">
            <v>8523</v>
          </cell>
          <cell r="AL15">
            <v>85</v>
          </cell>
          <cell r="AN15">
            <v>260</v>
          </cell>
          <cell r="AP15">
            <v>4396</v>
          </cell>
          <cell r="AQ15">
            <v>538</v>
          </cell>
          <cell r="AS15">
            <v>331</v>
          </cell>
          <cell r="AV15">
            <v>4954</v>
          </cell>
          <cell r="AW15">
            <v>654</v>
          </cell>
          <cell r="BA15">
            <v>654</v>
          </cell>
          <cell r="BC15">
            <v>140</v>
          </cell>
          <cell r="BG15">
            <v>1011</v>
          </cell>
          <cell r="BH15">
            <v>68</v>
          </cell>
          <cell r="BK15">
            <v>1994</v>
          </cell>
        </row>
      </sheetData>
      <sheetData sheetId="10">
        <row r="15">
          <cell r="C15">
            <v>153710</v>
          </cell>
          <cell r="D15">
            <v>91235</v>
          </cell>
          <cell r="E15">
            <v>62475</v>
          </cell>
          <cell r="F15">
            <v>6089</v>
          </cell>
          <cell r="G15">
            <v>1884</v>
          </cell>
          <cell r="H15">
            <v>1517</v>
          </cell>
          <cell r="I15">
            <v>310</v>
          </cell>
          <cell r="J15">
            <v>8852</v>
          </cell>
          <cell r="K15">
            <v>771</v>
          </cell>
          <cell r="L15">
            <v>846</v>
          </cell>
          <cell r="M15">
            <v>2000</v>
          </cell>
          <cell r="N15">
            <v>713</v>
          </cell>
          <cell r="P15">
            <v>5522</v>
          </cell>
          <cell r="Q15">
            <v>407</v>
          </cell>
          <cell r="R15">
            <v>1804</v>
          </cell>
          <cell r="S15">
            <v>1264</v>
          </cell>
          <cell r="T15">
            <v>1185</v>
          </cell>
          <cell r="U15">
            <v>495</v>
          </cell>
          <cell r="V15">
            <v>540</v>
          </cell>
          <cell r="W15">
            <v>300</v>
          </cell>
          <cell r="Y15">
            <v>272</v>
          </cell>
          <cell r="AF15">
            <v>233</v>
          </cell>
          <cell r="AG15">
            <v>258</v>
          </cell>
          <cell r="AH15">
            <v>1658</v>
          </cell>
          <cell r="AI15">
            <v>536</v>
          </cell>
          <cell r="AJ15">
            <v>340</v>
          </cell>
          <cell r="AK15">
            <v>10414</v>
          </cell>
          <cell r="AL15">
            <v>71</v>
          </cell>
          <cell r="AN15">
            <v>117</v>
          </cell>
          <cell r="AP15">
            <v>2791</v>
          </cell>
          <cell r="AQ15">
            <v>367</v>
          </cell>
          <cell r="AS15">
            <v>184</v>
          </cell>
          <cell r="AV15">
            <v>2829</v>
          </cell>
          <cell r="AW15">
            <v>488</v>
          </cell>
          <cell r="BA15">
            <v>286</v>
          </cell>
          <cell r="BC15">
            <v>95</v>
          </cell>
          <cell r="BG15">
            <v>702</v>
          </cell>
          <cell r="BH15">
            <v>31</v>
          </cell>
          <cell r="BK15">
            <v>1506</v>
          </cell>
        </row>
      </sheetData>
      <sheetData sheetId="11">
        <row r="15">
          <cell r="C15">
            <v>140139</v>
          </cell>
          <cell r="D15">
            <v>86328</v>
          </cell>
          <cell r="E15">
            <v>53811</v>
          </cell>
          <cell r="F15">
            <v>6225</v>
          </cell>
          <cell r="G15">
            <v>1538</v>
          </cell>
          <cell r="H15">
            <v>1736</v>
          </cell>
          <cell r="I15">
            <v>81</v>
          </cell>
          <cell r="J15">
            <v>4804</v>
          </cell>
          <cell r="K15">
            <v>531</v>
          </cell>
          <cell r="L15">
            <v>720</v>
          </cell>
          <cell r="M15">
            <v>1539</v>
          </cell>
          <cell r="N15">
            <v>617</v>
          </cell>
          <cell r="P15">
            <v>4921</v>
          </cell>
          <cell r="Q15">
            <v>204</v>
          </cell>
          <cell r="R15">
            <v>1485</v>
          </cell>
          <cell r="S15">
            <v>1123</v>
          </cell>
          <cell r="T15">
            <v>808</v>
          </cell>
          <cell r="U15">
            <v>378</v>
          </cell>
          <cell r="V15">
            <v>650</v>
          </cell>
          <cell r="W15">
            <v>297</v>
          </cell>
          <cell r="Y15">
            <v>255</v>
          </cell>
          <cell r="AF15">
            <v>115</v>
          </cell>
          <cell r="AG15">
            <v>350</v>
          </cell>
          <cell r="AH15">
            <v>1943</v>
          </cell>
          <cell r="AI15">
            <v>245</v>
          </cell>
          <cell r="AJ15">
            <v>250</v>
          </cell>
          <cell r="AK15">
            <v>11598</v>
          </cell>
          <cell r="AL15">
            <v>80</v>
          </cell>
          <cell r="AN15">
            <v>157</v>
          </cell>
          <cell r="AP15">
            <v>2389</v>
          </cell>
          <cell r="AQ15">
            <v>337</v>
          </cell>
          <cell r="AS15">
            <v>123</v>
          </cell>
          <cell r="AV15">
            <v>1724</v>
          </cell>
          <cell r="AW15">
            <v>489</v>
          </cell>
          <cell r="BA15">
            <v>200</v>
          </cell>
          <cell r="BC15">
            <v>82</v>
          </cell>
          <cell r="BG15">
            <v>400</v>
          </cell>
          <cell r="BH15">
            <v>36</v>
          </cell>
          <cell r="BK15">
            <v>1223</v>
          </cell>
        </row>
      </sheetData>
      <sheetData sheetId="12">
        <row r="15">
          <cell r="C15">
            <v>118145</v>
          </cell>
          <cell r="D15">
            <v>64643</v>
          </cell>
          <cell r="E15">
            <v>53502</v>
          </cell>
          <cell r="F15">
            <v>4622</v>
          </cell>
          <cell r="G15">
            <v>1130</v>
          </cell>
          <cell r="H15">
            <v>1106</v>
          </cell>
          <cell r="I15">
            <v>47</v>
          </cell>
          <cell r="J15">
            <v>4586</v>
          </cell>
          <cell r="K15">
            <v>494</v>
          </cell>
          <cell r="L15">
            <v>993</v>
          </cell>
          <cell r="M15">
            <v>1375</v>
          </cell>
          <cell r="N15">
            <v>557</v>
          </cell>
          <cell r="P15">
            <v>4189</v>
          </cell>
          <cell r="Q15">
            <v>167</v>
          </cell>
          <cell r="R15">
            <v>1597</v>
          </cell>
          <cell r="S15">
            <v>1468</v>
          </cell>
          <cell r="T15">
            <v>911</v>
          </cell>
          <cell r="U15">
            <v>356</v>
          </cell>
          <cell r="V15">
            <v>479</v>
          </cell>
          <cell r="W15">
            <v>166</v>
          </cell>
          <cell r="Y15">
            <v>201</v>
          </cell>
          <cell r="AF15">
            <v>534</v>
          </cell>
          <cell r="AG15">
            <v>250</v>
          </cell>
          <cell r="AH15">
            <v>1437</v>
          </cell>
          <cell r="AI15">
            <v>287</v>
          </cell>
          <cell r="AJ15">
            <v>396</v>
          </cell>
          <cell r="AK15">
            <v>14591</v>
          </cell>
          <cell r="AL15">
            <v>100</v>
          </cell>
          <cell r="AN15">
            <v>126</v>
          </cell>
          <cell r="AP15">
            <v>1700</v>
          </cell>
          <cell r="AQ15">
            <v>275</v>
          </cell>
          <cell r="AS15">
            <v>124</v>
          </cell>
          <cell r="AV15">
            <v>2549</v>
          </cell>
          <cell r="AW15">
            <v>334</v>
          </cell>
          <cell r="BA15">
            <v>179</v>
          </cell>
          <cell r="BC15">
            <v>84</v>
          </cell>
          <cell r="BG15">
            <v>712</v>
          </cell>
          <cell r="BH15">
            <v>25</v>
          </cell>
          <cell r="BK15">
            <v>1412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</sheetNames>
    <sheetDataSet>
      <sheetData sheetId="0">
        <row r="15">
          <cell r="C15">
            <v>1325030</v>
          </cell>
          <cell r="D15">
            <v>679418</v>
          </cell>
          <cell r="E15">
            <v>645612</v>
          </cell>
          <cell r="F15">
            <v>51763</v>
          </cell>
          <cell r="G15">
            <v>17251</v>
          </cell>
          <cell r="H15">
            <v>14544</v>
          </cell>
          <cell r="I15">
            <v>1294</v>
          </cell>
          <cell r="J15">
            <v>56288</v>
          </cell>
          <cell r="K15">
            <v>6277</v>
          </cell>
          <cell r="L15">
            <v>14429</v>
          </cell>
          <cell r="M15">
            <v>17307</v>
          </cell>
          <cell r="N15">
            <v>6676</v>
          </cell>
          <cell r="P15">
            <v>46874</v>
          </cell>
          <cell r="Q15">
            <v>2558</v>
          </cell>
          <cell r="R15">
            <v>18102</v>
          </cell>
          <cell r="S15">
            <v>17243</v>
          </cell>
          <cell r="T15">
            <v>15731</v>
          </cell>
          <cell r="U15">
            <v>2737</v>
          </cell>
          <cell r="V15">
            <v>6410</v>
          </cell>
          <cell r="W15">
            <v>3262</v>
          </cell>
          <cell r="Y15">
            <v>2153</v>
          </cell>
          <cell r="AF15">
            <v>2404</v>
          </cell>
          <cell r="AG15">
            <v>4304</v>
          </cell>
          <cell r="AH15">
            <v>13494</v>
          </cell>
          <cell r="AI15">
            <v>3579</v>
          </cell>
          <cell r="AJ15">
            <v>2802</v>
          </cell>
          <cell r="AK15">
            <v>99877</v>
          </cell>
          <cell r="AL15">
            <v>1424</v>
          </cell>
          <cell r="AN15">
            <v>2947</v>
          </cell>
          <cell r="AP15">
            <v>40371</v>
          </cell>
          <cell r="AQ15">
            <v>6542</v>
          </cell>
          <cell r="AS15">
            <v>4999</v>
          </cell>
          <cell r="AV15">
            <v>40722</v>
          </cell>
          <cell r="AW15">
            <v>6657</v>
          </cell>
          <cell r="BA15">
            <v>6631</v>
          </cell>
          <cell r="BC15">
            <v>3532</v>
          </cell>
          <cell r="BG15">
            <v>10972</v>
          </cell>
          <cell r="BH15">
            <v>934</v>
          </cell>
          <cell r="BK15">
            <v>23060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ul1"/>
      <sheetName val="tammi-helmi"/>
      <sheetName val="marrras"/>
    </sheetNames>
    <sheetDataSet>
      <sheetData sheetId="0">
        <row r="15">
          <cell r="C15">
            <v>3366337</v>
          </cell>
          <cell r="D15">
            <v>1545100</v>
          </cell>
          <cell r="E15">
            <v>1821237</v>
          </cell>
          <cell r="F15">
            <v>127633</v>
          </cell>
          <cell r="G15">
            <v>50454</v>
          </cell>
          <cell r="H15">
            <v>39589</v>
          </cell>
          <cell r="I15">
            <v>5617</v>
          </cell>
          <cell r="J15">
            <v>162713</v>
          </cell>
          <cell r="K15">
            <v>19057</v>
          </cell>
          <cell r="L15">
            <v>47083</v>
          </cell>
          <cell r="M15">
            <v>47787</v>
          </cell>
          <cell r="N15">
            <v>20427</v>
          </cell>
          <cell r="P15">
            <v>122206</v>
          </cell>
          <cell r="Q15">
            <v>8755</v>
          </cell>
          <cell r="R15">
            <v>60529</v>
          </cell>
          <cell r="S15">
            <v>52004</v>
          </cell>
          <cell r="T15">
            <v>42517</v>
          </cell>
          <cell r="U15">
            <v>9930</v>
          </cell>
          <cell r="V15">
            <v>18898</v>
          </cell>
          <cell r="W15">
            <v>12182</v>
          </cell>
          <cell r="Y15">
            <v>6502</v>
          </cell>
          <cell r="AF15">
            <v>7114</v>
          </cell>
          <cell r="AG15">
            <v>10443</v>
          </cell>
          <cell r="AH15">
            <v>54416</v>
          </cell>
          <cell r="AI15">
            <v>10580</v>
          </cell>
          <cell r="AJ15">
            <v>10582</v>
          </cell>
          <cell r="AK15">
            <v>315511</v>
          </cell>
          <cell r="AL15">
            <v>5813</v>
          </cell>
          <cell r="AN15">
            <v>5122</v>
          </cell>
          <cell r="AP15">
            <v>119844</v>
          </cell>
          <cell r="AQ15">
            <v>20151</v>
          </cell>
          <cell r="AS15">
            <v>12958</v>
          </cell>
          <cell r="AV15">
            <v>89620</v>
          </cell>
          <cell r="AW15">
            <v>21244</v>
          </cell>
          <cell r="BA15">
            <v>16165</v>
          </cell>
          <cell r="BC15">
            <v>4924</v>
          </cell>
          <cell r="BG15">
            <v>27476</v>
          </cell>
          <cell r="BH15">
            <v>2485</v>
          </cell>
          <cell r="BK15">
            <v>49504</v>
          </cell>
        </row>
      </sheetData>
      <sheetData sheetId="1">
        <row r="15">
          <cell r="C15">
            <v>243477</v>
          </cell>
          <cell r="D15">
            <v>101756</v>
          </cell>
          <cell r="E15">
            <v>141721</v>
          </cell>
          <cell r="F15">
            <v>7773</v>
          </cell>
          <cell r="G15">
            <v>2946</v>
          </cell>
          <cell r="H15">
            <v>2605</v>
          </cell>
          <cell r="I15">
            <v>127</v>
          </cell>
          <cell r="J15">
            <v>8148</v>
          </cell>
          <cell r="K15">
            <v>790</v>
          </cell>
          <cell r="L15">
            <v>1658</v>
          </cell>
          <cell r="M15">
            <v>2514</v>
          </cell>
          <cell r="N15">
            <v>796</v>
          </cell>
          <cell r="P15">
            <v>7315</v>
          </cell>
          <cell r="Q15">
            <v>331</v>
          </cell>
          <cell r="R15">
            <v>2671</v>
          </cell>
          <cell r="S15">
            <v>2676</v>
          </cell>
          <cell r="T15">
            <v>1738</v>
          </cell>
          <cell r="U15">
            <v>559</v>
          </cell>
          <cell r="V15">
            <v>1209</v>
          </cell>
          <cell r="W15">
            <v>477</v>
          </cell>
          <cell r="Y15">
            <v>415</v>
          </cell>
          <cell r="AF15">
            <v>541</v>
          </cell>
          <cell r="AG15">
            <v>767</v>
          </cell>
          <cell r="AH15">
            <v>5522</v>
          </cell>
          <cell r="AI15">
            <v>1117</v>
          </cell>
          <cell r="AJ15">
            <v>683</v>
          </cell>
          <cell r="AK15">
            <v>61735</v>
          </cell>
          <cell r="AL15">
            <v>407</v>
          </cell>
          <cell r="AN15">
            <v>285</v>
          </cell>
          <cell r="AP15">
            <v>4975</v>
          </cell>
          <cell r="AQ15">
            <v>682</v>
          </cell>
          <cell r="AS15">
            <v>503</v>
          </cell>
          <cell r="AV15">
            <v>3829</v>
          </cell>
          <cell r="AW15">
            <v>1216</v>
          </cell>
          <cell r="BA15">
            <v>1146</v>
          </cell>
          <cell r="BC15">
            <v>143</v>
          </cell>
          <cell r="BG15">
            <v>1575</v>
          </cell>
          <cell r="BH15">
            <v>82</v>
          </cell>
          <cell r="BK15">
            <v>2096</v>
          </cell>
        </row>
      </sheetData>
      <sheetData sheetId="2">
        <row r="15">
          <cell r="C15">
            <v>210960</v>
          </cell>
          <cell r="D15">
            <v>112091</v>
          </cell>
          <cell r="E15">
            <v>98869</v>
          </cell>
          <cell r="F15">
            <v>8048</v>
          </cell>
          <cell r="G15">
            <v>2608</v>
          </cell>
          <cell r="H15">
            <v>2727</v>
          </cell>
          <cell r="I15">
            <v>177</v>
          </cell>
          <cell r="J15">
            <v>8692</v>
          </cell>
          <cell r="K15">
            <v>1090</v>
          </cell>
          <cell r="L15">
            <v>1917</v>
          </cell>
          <cell r="M15">
            <v>2666</v>
          </cell>
          <cell r="N15">
            <v>1254</v>
          </cell>
          <cell r="P15">
            <v>8566</v>
          </cell>
          <cell r="Q15">
            <v>431</v>
          </cell>
          <cell r="R15">
            <v>3951</v>
          </cell>
          <cell r="S15">
            <v>2242</v>
          </cell>
          <cell r="T15">
            <v>1776</v>
          </cell>
          <cell r="U15">
            <v>738</v>
          </cell>
          <cell r="V15">
            <v>1226</v>
          </cell>
          <cell r="W15">
            <v>702</v>
          </cell>
          <cell r="Y15">
            <v>331</v>
          </cell>
          <cell r="AF15">
            <v>317</v>
          </cell>
          <cell r="AG15">
            <v>560</v>
          </cell>
          <cell r="AH15">
            <v>3881</v>
          </cell>
          <cell r="AI15">
            <v>470</v>
          </cell>
          <cell r="AJ15">
            <v>385</v>
          </cell>
          <cell r="AK15">
            <v>18949</v>
          </cell>
          <cell r="AL15">
            <v>334</v>
          </cell>
          <cell r="AN15">
            <v>261</v>
          </cell>
          <cell r="AP15">
            <v>5493</v>
          </cell>
          <cell r="AQ15">
            <v>535</v>
          </cell>
          <cell r="AS15">
            <v>404</v>
          </cell>
          <cell r="AV15">
            <v>5441</v>
          </cell>
          <cell r="AW15">
            <v>1623</v>
          </cell>
          <cell r="BA15">
            <v>614</v>
          </cell>
          <cell r="BC15">
            <v>179</v>
          </cell>
          <cell r="BG15">
            <v>618</v>
          </cell>
          <cell r="BH15">
            <v>56</v>
          </cell>
          <cell r="BK15">
            <v>1441</v>
          </cell>
        </row>
      </sheetData>
      <sheetData sheetId="3">
        <row r="15">
          <cell r="C15">
            <v>244358</v>
          </cell>
          <cell r="D15">
            <v>125815</v>
          </cell>
          <cell r="E15">
            <v>118543</v>
          </cell>
          <cell r="F15">
            <v>9650</v>
          </cell>
          <cell r="G15">
            <v>3271</v>
          </cell>
          <cell r="H15">
            <v>2946</v>
          </cell>
          <cell r="I15">
            <v>566</v>
          </cell>
          <cell r="J15">
            <v>10048</v>
          </cell>
          <cell r="K15">
            <v>1094</v>
          </cell>
          <cell r="L15">
            <v>1852</v>
          </cell>
          <cell r="M15">
            <v>3552</v>
          </cell>
          <cell r="N15">
            <v>1656</v>
          </cell>
          <cell r="P15">
            <v>9036</v>
          </cell>
          <cell r="Q15">
            <v>678</v>
          </cell>
          <cell r="R15">
            <v>4396</v>
          </cell>
          <cell r="S15">
            <v>2836</v>
          </cell>
          <cell r="T15">
            <v>2569</v>
          </cell>
          <cell r="U15">
            <v>443</v>
          </cell>
          <cell r="V15">
            <v>1349</v>
          </cell>
          <cell r="W15">
            <v>734</v>
          </cell>
          <cell r="Y15">
            <v>413</v>
          </cell>
          <cell r="AF15">
            <v>511</v>
          </cell>
          <cell r="AG15">
            <v>696</v>
          </cell>
          <cell r="AH15">
            <v>5046</v>
          </cell>
          <cell r="AI15">
            <v>573</v>
          </cell>
          <cell r="AJ15">
            <v>660</v>
          </cell>
          <cell r="AK15">
            <v>22865</v>
          </cell>
          <cell r="AL15">
            <v>348</v>
          </cell>
          <cell r="AN15">
            <v>442</v>
          </cell>
          <cell r="AP15">
            <v>6087</v>
          </cell>
          <cell r="AQ15">
            <v>1001</v>
          </cell>
          <cell r="AS15">
            <v>436</v>
          </cell>
          <cell r="AV15">
            <v>5694</v>
          </cell>
          <cell r="AW15">
            <v>1383</v>
          </cell>
          <cell r="BA15">
            <v>654</v>
          </cell>
          <cell r="BC15">
            <v>150</v>
          </cell>
          <cell r="BG15">
            <v>813</v>
          </cell>
          <cell r="BH15">
            <v>88</v>
          </cell>
          <cell r="BK15">
            <v>2902</v>
          </cell>
        </row>
      </sheetData>
      <sheetData sheetId="4">
        <row r="15">
          <cell r="C15">
            <v>230540</v>
          </cell>
          <cell r="D15">
            <v>109337</v>
          </cell>
          <cell r="E15">
            <v>121203</v>
          </cell>
          <cell r="F15">
            <v>10611</v>
          </cell>
          <cell r="G15">
            <v>4840</v>
          </cell>
          <cell r="H15">
            <v>2959</v>
          </cell>
          <cell r="I15">
            <v>512</v>
          </cell>
          <cell r="J15">
            <v>10682</v>
          </cell>
          <cell r="K15">
            <v>1459</v>
          </cell>
          <cell r="L15">
            <v>2549</v>
          </cell>
          <cell r="M15">
            <v>3200</v>
          </cell>
          <cell r="N15">
            <v>1788</v>
          </cell>
          <cell r="P15">
            <v>8307</v>
          </cell>
          <cell r="Q15">
            <v>818</v>
          </cell>
          <cell r="R15">
            <v>4383</v>
          </cell>
          <cell r="S15">
            <v>3249</v>
          </cell>
          <cell r="T15">
            <v>3666</v>
          </cell>
          <cell r="U15">
            <v>587</v>
          </cell>
          <cell r="V15">
            <v>1552</v>
          </cell>
          <cell r="W15">
            <v>1259</v>
          </cell>
          <cell r="Y15">
            <v>428</v>
          </cell>
          <cell r="AF15">
            <v>417</v>
          </cell>
          <cell r="AG15">
            <v>790</v>
          </cell>
          <cell r="AH15">
            <v>4329</v>
          </cell>
          <cell r="AI15">
            <v>498</v>
          </cell>
          <cell r="AJ15">
            <v>585</v>
          </cell>
          <cell r="AK15">
            <v>20578</v>
          </cell>
          <cell r="AL15">
            <v>422</v>
          </cell>
          <cell r="AN15">
            <v>230</v>
          </cell>
          <cell r="AP15">
            <v>7077</v>
          </cell>
          <cell r="AQ15">
            <v>804</v>
          </cell>
          <cell r="AS15">
            <v>584</v>
          </cell>
          <cell r="AV15">
            <v>3765</v>
          </cell>
          <cell r="AW15">
            <v>1698</v>
          </cell>
          <cell r="BA15">
            <v>865</v>
          </cell>
          <cell r="BC15">
            <v>212</v>
          </cell>
          <cell r="BG15">
            <v>1317</v>
          </cell>
          <cell r="BH15">
            <v>151</v>
          </cell>
          <cell r="BK15">
            <v>2364</v>
          </cell>
        </row>
      </sheetData>
      <sheetData sheetId="5">
        <row r="15">
          <cell r="C15">
            <v>298237</v>
          </cell>
          <cell r="D15">
            <v>132437</v>
          </cell>
          <cell r="E15">
            <v>165800</v>
          </cell>
          <cell r="F15">
            <v>13361</v>
          </cell>
          <cell r="G15">
            <v>4187</v>
          </cell>
          <cell r="H15">
            <v>3834</v>
          </cell>
          <cell r="I15">
            <v>382</v>
          </cell>
          <cell r="J15">
            <v>13282</v>
          </cell>
          <cell r="K15">
            <v>1947</v>
          </cell>
          <cell r="L15">
            <v>9287</v>
          </cell>
          <cell r="M15">
            <v>4620</v>
          </cell>
          <cell r="N15">
            <v>1692</v>
          </cell>
          <cell r="P15">
            <v>11297</v>
          </cell>
          <cell r="Q15">
            <v>688</v>
          </cell>
          <cell r="R15">
            <v>5989</v>
          </cell>
          <cell r="S15">
            <v>3532</v>
          </cell>
          <cell r="T15">
            <v>2696</v>
          </cell>
          <cell r="U15">
            <v>989</v>
          </cell>
          <cell r="V15">
            <v>1705</v>
          </cell>
          <cell r="W15">
            <v>1921</v>
          </cell>
          <cell r="Y15">
            <v>610</v>
          </cell>
          <cell r="AF15">
            <v>538</v>
          </cell>
          <cell r="AG15">
            <v>787</v>
          </cell>
          <cell r="AH15">
            <v>3637</v>
          </cell>
          <cell r="AI15">
            <v>1344</v>
          </cell>
          <cell r="AJ15">
            <v>836</v>
          </cell>
          <cell r="AK15">
            <v>22815</v>
          </cell>
          <cell r="AL15">
            <v>573</v>
          </cell>
          <cell r="AN15">
            <v>346</v>
          </cell>
          <cell r="AP15">
            <v>11592</v>
          </cell>
          <cell r="AQ15">
            <v>3969</v>
          </cell>
          <cell r="AS15">
            <v>934</v>
          </cell>
          <cell r="AV15">
            <v>6090</v>
          </cell>
          <cell r="AW15">
            <v>2092</v>
          </cell>
          <cell r="BA15">
            <v>789</v>
          </cell>
          <cell r="BC15">
            <v>272</v>
          </cell>
          <cell r="BG15">
            <v>2615</v>
          </cell>
          <cell r="BH15">
            <v>228</v>
          </cell>
          <cell r="BK15">
            <v>3704</v>
          </cell>
        </row>
      </sheetData>
      <sheetData sheetId="6">
        <row r="15">
          <cell r="C15">
            <v>333103</v>
          </cell>
          <cell r="D15">
            <v>136363</v>
          </cell>
          <cell r="E15">
            <v>196740</v>
          </cell>
          <cell r="F15">
            <v>10300</v>
          </cell>
          <cell r="G15">
            <v>5343</v>
          </cell>
          <cell r="H15">
            <v>3670</v>
          </cell>
          <cell r="I15">
            <v>938</v>
          </cell>
          <cell r="J15">
            <v>21176</v>
          </cell>
          <cell r="K15">
            <v>2158</v>
          </cell>
          <cell r="L15">
            <v>5208</v>
          </cell>
          <cell r="M15">
            <v>5171</v>
          </cell>
          <cell r="N15">
            <v>2274</v>
          </cell>
          <cell r="P15">
            <v>13846</v>
          </cell>
          <cell r="Q15">
            <v>1500</v>
          </cell>
          <cell r="R15">
            <v>7622</v>
          </cell>
          <cell r="S15">
            <v>5726</v>
          </cell>
          <cell r="T15">
            <v>4665</v>
          </cell>
          <cell r="U15">
            <v>1706</v>
          </cell>
          <cell r="V15">
            <v>2556</v>
          </cell>
          <cell r="W15">
            <v>1746</v>
          </cell>
          <cell r="Y15">
            <v>828</v>
          </cell>
          <cell r="AF15">
            <v>1190</v>
          </cell>
          <cell r="AG15">
            <v>1607</v>
          </cell>
          <cell r="AH15">
            <v>4270</v>
          </cell>
          <cell r="AI15">
            <v>898</v>
          </cell>
          <cell r="AJ15">
            <v>1254</v>
          </cell>
          <cell r="AK15">
            <v>20228</v>
          </cell>
          <cell r="AL15">
            <v>1041</v>
          </cell>
          <cell r="AN15">
            <v>621</v>
          </cell>
          <cell r="AP15">
            <v>16285</v>
          </cell>
          <cell r="AQ15">
            <v>2138</v>
          </cell>
          <cell r="AS15">
            <v>1767</v>
          </cell>
          <cell r="AV15">
            <v>8800</v>
          </cell>
          <cell r="AW15">
            <v>2732</v>
          </cell>
          <cell r="BA15">
            <v>1674</v>
          </cell>
          <cell r="BC15">
            <v>874</v>
          </cell>
          <cell r="BG15">
            <v>4185</v>
          </cell>
          <cell r="BH15">
            <v>487</v>
          </cell>
          <cell r="BK15">
            <v>7191</v>
          </cell>
        </row>
      </sheetData>
      <sheetData sheetId="7">
        <row r="15">
          <cell r="C15">
            <v>379316</v>
          </cell>
          <cell r="D15">
            <v>177884</v>
          </cell>
          <cell r="E15">
            <v>201432</v>
          </cell>
          <cell r="F15">
            <v>11701</v>
          </cell>
          <cell r="G15">
            <v>5410</v>
          </cell>
          <cell r="H15">
            <v>3693</v>
          </cell>
          <cell r="I15">
            <v>294</v>
          </cell>
          <cell r="J15">
            <v>22128</v>
          </cell>
          <cell r="K15">
            <v>3166</v>
          </cell>
          <cell r="L15">
            <v>8423</v>
          </cell>
          <cell r="M15">
            <v>5371</v>
          </cell>
          <cell r="N15">
            <v>2496</v>
          </cell>
          <cell r="P15">
            <v>12097</v>
          </cell>
          <cell r="Q15">
            <v>1109</v>
          </cell>
          <cell r="R15">
            <v>7033</v>
          </cell>
          <cell r="S15">
            <v>5787</v>
          </cell>
          <cell r="T15">
            <v>6772</v>
          </cell>
          <cell r="U15">
            <v>885</v>
          </cell>
          <cell r="V15">
            <v>1663</v>
          </cell>
          <cell r="W15">
            <v>1030</v>
          </cell>
          <cell r="Y15">
            <v>559</v>
          </cell>
          <cell r="AF15">
            <v>861</v>
          </cell>
          <cell r="AG15">
            <v>1375</v>
          </cell>
          <cell r="AH15">
            <v>3809</v>
          </cell>
          <cell r="AI15">
            <v>863</v>
          </cell>
          <cell r="AJ15">
            <v>674</v>
          </cell>
          <cell r="AK15">
            <v>27320</v>
          </cell>
          <cell r="AL15">
            <v>409</v>
          </cell>
          <cell r="AN15">
            <v>698</v>
          </cell>
          <cell r="AP15">
            <v>17371</v>
          </cell>
          <cell r="AQ15">
            <v>2762</v>
          </cell>
          <cell r="AS15">
            <v>3250</v>
          </cell>
          <cell r="AV15">
            <v>12200</v>
          </cell>
          <cell r="AW15">
            <v>1437</v>
          </cell>
          <cell r="BA15">
            <v>1972</v>
          </cell>
          <cell r="BC15">
            <v>1180</v>
          </cell>
          <cell r="BG15">
            <v>4877</v>
          </cell>
          <cell r="BH15">
            <v>363</v>
          </cell>
          <cell r="BK15">
            <v>5422</v>
          </cell>
        </row>
      </sheetData>
      <sheetData sheetId="8">
        <row r="15">
          <cell r="C15">
            <v>387653</v>
          </cell>
          <cell r="D15">
            <v>145858</v>
          </cell>
          <cell r="E15">
            <v>241795</v>
          </cell>
          <cell r="F15">
            <v>13255</v>
          </cell>
          <cell r="G15">
            <v>5264</v>
          </cell>
          <cell r="H15">
            <v>4410</v>
          </cell>
          <cell r="I15">
            <v>799</v>
          </cell>
          <cell r="J15">
            <v>24028</v>
          </cell>
          <cell r="K15">
            <v>2672</v>
          </cell>
          <cell r="L15">
            <v>5820</v>
          </cell>
          <cell r="M15">
            <v>6076</v>
          </cell>
          <cell r="N15">
            <v>2365</v>
          </cell>
          <cell r="P15">
            <v>14970</v>
          </cell>
          <cell r="Q15">
            <v>931</v>
          </cell>
          <cell r="R15">
            <v>8975</v>
          </cell>
          <cell r="S15">
            <v>13634</v>
          </cell>
          <cell r="T15">
            <v>9093</v>
          </cell>
          <cell r="U15">
            <v>1906</v>
          </cell>
          <cell r="V15">
            <v>2210</v>
          </cell>
          <cell r="W15">
            <v>1311</v>
          </cell>
          <cell r="Y15">
            <v>758</v>
          </cell>
          <cell r="AF15">
            <v>943</v>
          </cell>
          <cell r="AG15">
            <v>1112</v>
          </cell>
          <cell r="AH15">
            <v>5088</v>
          </cell>
          <cell r="AI15">
            <v>1199</v>
          </cell>
          <cell r="AJ15">
            <v>2005</v>
          </cell>
          <cell r="AK15">
            <v>26927</v>
          </cell>
          <cell r="AL15">
            <v>486</v>
          </cell>
          <cell r="AN15">
            <v>823</v>
          </cell>
          <cell r="AP15">
            <v>20104</v>
          </cell>
          <cell r="AQ15">
            <v>3461</v>
          </cell>
          <cell r="AS15">
            <v>1918</v>
          </cell>
          <cell r="AV15">
            <v>16624</v>
          </cell>
          <cell r="AW15">
            <v>2352</v>
          </cell>
          <cell r="BA15">
            <v>4041</v>
          </cell>
          <cell r="BC15">
            <v>726</v>
          </cell>
          <cell r="BG15">
            <v>3878</v>
          </cell>
          <cell r="BH15">
            <v>425</v>
          </cell>
          <cell r="BK15">
            <v>7495</v>
          </cell>
        </row>
      </sheetData>
      <sheetData sheetId="9">
        <row r="15">
          <cell r="C15">
            <v>294243</v>
          </cell>
          <cell r="D15">
            <v>124960</v>
          </cell>
          <cell r="E15">
            <v>169283</v>
          </cell>
          <cell r="F15">
            <v>12493</v>
          </cell>
          <cell r="G15">
            <v>5530</v>
          </cell>
          <cell r="H15">
            <v>3974</v>
          </cell>
          <cell r="I15">
            <v>514</v>
          </cell>
          <cell r="J15">
            <v>14891</v>
          </cell>
          <cell r="K15">
            <v>1744</v>
          </cell>
          <cell r="L15">
            <v>3347</v>
          </cell>
          <cell r="M15">
            <v>4404</v>
          </cell>
          <cell r="N15">
            <v>1684</v>
          </cell>
          <cell r="P15">
            <v>11737</v>
          </cell>
          <cell r="Q15">
            <v>831</v>
          </cell>
          <cell r="R15">
            <v>4854</v>
          </cell>
          <cell r="S15">
            <v>4466</v>
          </cell>
          <cell r="T15">
            <v>3674</v>
          </cell>
          <cell r="U15">
            <v>874</v>
          </cell>
          <cell r="V15">
            <v>1657</v>
          </cell>
          <cell r="W15">
            <v>1037</v>
          </cell>
          <cell r="Y15">
            <v>634</v>
          </cell>
          <cell r="AF15">
            <v>542</v>
          </cell>
          <cell r="AG15">
            <v>923</v>
          </cell>
          <cell r="AH15">
            <v>4515</v>
          </cell>
          <cell r="AI15">
            <v>926</v>
          </cell>
          <cell r="AJ15">
            <v>1471</v>
          </cell>
          <cell r="AK15">
            <v>18743</v>
          </cell>
          <cell r="AL15">
            <v>446</v>
          </cell>
          <cell r="AN15">
            <v>595</v>
          </cell>
          <cell r="AP15">
            <v>13097</v>
          </cell>
          <cell r="AQ15">
            <v>1729</v>
          </cell>
          <cell r="AS15">
            <v>1807</v>
          </cell>
          <cell r="AV15">
            <v>11693</v>
          </cell>
          <cell r="AW15">
            <v>2093</v>
          </cell>
          <cell r="BA15">
            <v>1420</v>
          </cell>
          <cell r="BC15">
            <v>529</v>
          </cell>
          <cell r="BG15">
            <v>3329</v>
          </cell>
          <cell r="BH15">
            <v>242</v>
          </cell>
          <cell r="BK15">
            <v>6340</v>
          </cell>
        </row>
      </sheetData>
      <sheetData sheetId="10">
        <row r="15">
          <cell r="C15">
            <v>274210</v>
          </cell>
          <cell r="D15">
            <v>138181</v>
          </cell>
          <cell r="E15">
            <v>136029</v>
          </cell>
          <cell r="F15">
            <v>12602</v>
          </cell>
          <cell r="G15">
            <v>4522</v>
          </cell>
          <cell r="H15">
            <v>4118</v>
          </cell>
          <cell r="I15">
            <v>755</v>
          </cell>
          <cell r="J15">
            <v>12769</v>
          </cell>
          <cell r="K15">
            <v>1137</v>
          </cell>
          <cell r="L15">
            <v>2275</v>
          </cell>
          <cell r="M15">
            <v>4328</v>
          </cell>
          <cell r="N15">
            <v>1787</v>
          </cell>
          <cell r="P15">
            <v>9606</v>
          </cell>
          <cell r="Q15">
            <v>688</v>
          </cell>
          <cell r="R15">
            <v>3875</v>
          </cell>
          <cell r="S15">
            <v>2743</v>
          </cell>
          <cell r="T15">
            <v>2079</v>
          </cell>
          <cell r="U15">
            <v>507</v>
          </cell>
          <cell r="V15">
            <v>1502</v>
          </cell>
          <cell r="W15">
            <v>928</v>
          </cell>
          <cell r="Y15">
            <v>770</v>
          </cell>
          <cell r="AF15">
            <v>490</v>
          </cell>
          <cell r="AG15">
            <v>943</v>
          </cell>
          <cell r="AH15">
            <v>5205</v>
          </cell>
          <cell r="AI15">
            <v>932</v>
          </cell>
          <cell r="AJ15">
            <v>749</v>
          </cell>
          <cell r="AK15">
            <v>19498</v>
          </cell>
          <cell r="AL15">
            <v>340</v>
          </cell>
          <cell r="AN15">
            <v>378</v>
          </cell>
          <cell r="AP15">
            <v>8027</v>
          </cell>
          <cell r="AQ15">
            <v>1292</v>
          </cell>
          <cell r="AS15">
            <v>638</v>
          </cell>
          <cell r="AV15">
            <v>6576</v>
          </cell>
          <cell r="AW15">
            <v>1818</v>
          </cell>
          <cell r="BA15">
            <v>1134</v>
          </cell>
          <cell r="BC15">
            <v>304</v>
          </cell>
          <cell r="BG15">
            <v>1606</v>
          </cell>
          <cell r="BH15">
            <v>158</v>
          </cell>
          <cell r="BK15">
            <v>4415</v>
          </cell>
        </row>
      </sheetData>
      <sheetData sheetId="11">
        <row r="15">
          <cell r="C15">
            <v>259519</v>
          </cell>
          <cell r="D15">
            <v>142350</v>
          </cell>
          <cell r="E15">
            <v>117169</v>
          </cell>
          <cell r="F15">
            <v>10185</v>
          </cell>
          <cell r="G15">
            <v>4286</v>
          </cell>
          <cell r="H15">
            <v>2943</v>
          </cell>
          <cell r="I15">
            <v>333</v>
          </cell>
          <cell r="J15">
            <v>8864</v>
          </cell>
          <cell r="K15">
            <v>1014</v>
          </cell>
          <cell r="L15">
            <v>1970</v>
          </cell>
          <cell r="M15">
            <v>3381</v>
          </cell>
          <cell r="N15">
            <v>1570</v>
          </cell>
          <cell r="P15">
            <v>8502</v>
          </cell>
          <cell r="Q15">
            <v>453</v>
          </cell>
          <cell r="R15">
            <v>3522</v>
          </cell>
          <cell r="S15">
            <v>2430</v>
          </cell>
          <cell r="T15">
            <v>1937</v>
          </cell>
          <cell r="U15">
            <v>362</v>
          </cell>
          <cell r="V15">
            <v>1167</v>
          </cell>
          <cell r="W15">
            <v>647</v>
          </cell>
          <cell r="Y15">
            <v>501</v>
          </cell>
          <cell r="AF15">
            <v>259</v>
          </cell>
          <cell r="AG15">
            <v>547</v>
          </cell>
          <cell r="AH15">
            <v>5113</v>
          </cell>
          <cell r="AI15">
            <v>1012</v>
          </cell>
          <cell r="AJ15">
            <v>900</v>
          </cell>
          <cell r="AK15">
            <v>26604</v>
          </cell>
          <cell r="AL15">
            <v>536</v>
          </cell>
          <cell r="AN15">
            <v>249</v>
          </cell>
          <cell r="AP15">
            <v>5290</v>
          </cell>
          <cell r="AQ15">
            <v>848</v>
          </cell>
          <cell r="AS15">
            <v>432</v>
          </cell>
          <cell r="AV15">
            <v>4000</v>
          </cell>
          <cell r="AW15">
            <v>1578</v>
          </cell>
          <cell r="BA15">
            <v>922</v>
          </cell>
          <cell r="BC15">
            <v>183</v>
          </cell>
          <cell r="BG15">
            <v>827</v>
          </cell>
          <cell r="BH15">
            <v>67</v>
          </cell>
          <cell r="BK15">
            <v>2651</v>
          </cell>
        </row>
      </sheetData>
      <sheetData sheetId="12">
        <row r="15">
          <cell r="C15">
            <v>210721</v>
          </cell>
          <cell r="D15">
            <v>98068</v>
          </cell>
          <cell r="E15">
            <v>112653</v>
          </cell>
          <cell r="F15">
            <v>7654</v>
          </cell>
          <cell r="G15">
            <v>2247</v>
          </cell>
          <cell r="H15">
            <v>1710</v>
          </cell>
          <cell r="I15">
            <v>220</v>
          </cell>
          <cell r="J15">
            <v>8005</v>
          </cell>
          <cell r="K15">
            <v>786</v>
          </cell>
          <cell r="L15">
            <v>2777</v>
          </cell>
          <cell r="M15">
            <v>2504</v>
          </cell>
          <cell r="N15">
            <v>1065</v>
          </cell>
          <cell r="P15">
            <v>6927</v>
          </cell>
          <cell r="Q15">
            <v>297</v>
          </cell>
          <cell r="R15">
            <v>3258</v>
          </cell>
          <cell r="S15">
            <v>2683</v>
          </cell>
          <cell r="T15">
            <v>1852</v>
          </cell>
          <cell r="U15">
            <v>374</v>
          </cell>
          <cell r="V15">
            <v>1102</v>
          </cell>
          <cell r="W15">
            <v>390</v>
          </cell>
          <cell r="Y15">
            <v>255</v>
          </cell>
          <cell r="AF15">
            <v>505</v>
          </cell>
          <cell r="AG15">
            <v>336</v>
          </cell>
          <cell r="AH15">
            <v>4001</v>
          </cell>
          <cell r="AI15">
            <v>748</v>
          </cell>
          <cell r="AJ15">
            <v>380</v>
          </cell>
          <cell r="AK15">
            <v>29249</v>
          </cell>
          <cell r="AL15">
            <v>471</v>
          </cell>
          <cell r="AN15">
            <v>194</v>
          </cell>
          <cell r="AP15">
            <v>4446</v>
          </cell>
          <cell r="AQ15">
            <v>930</v>
          </cell>
          <cell r="AS15">
            <v>285</v>
          </cell>
          <cell r="AV15">
            <v>4908</v>
          </cell>
          <cell r="AW15">
            <v>1222</v>
          </cell>
          <cell r="BA15">
            <v>934</v>
          </cell>
          <cell r="BC15">
            <v>172</v>
          </cell>
          <cell r="BG15">
            <v>1836</v>
          </cell>
          <cell r="BH15">
            <v>138</v>
          </cell>
          <cell r="BK15">
            <v>3483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1977286</v>
          </cell>
          <cell r="D15">
            <v>1020536</v>
          </cell>
          <cell r="E15">
            <v>956750</v>
          </cell>
          <cell r="F15">
            <v>81160</v>
          </cell>
          <cell r="G15">
            <v>26214</v>
          </cell>
          <cell r="H15">
            <v>23166</v>
          </cell>
          <cell r="I15">
            <v>2439</v>
          </cell>
          <cell r="J15">
            <v>83405</v>
          </cell>
          <cell r="K15">
            <v>8812</v>
          </cell>
          <cell r="L15">
            <v>21357</v>
          </cell>
          <cell r="M15">
            <v>26226</v>
          </cell>
          <cell r="N15">
            <v>10051</v>
          </cell>
          <cell r="P15">
            <v>65784</v>
          </cell>
          <cell r="Q15">
            <v>3994</v>
          </cell>
          <cell r="R15">
            <v>28677</v>
          </cell>
          <cell r="S15">
            <v>24140</v>
          </cell>
          <cell r="T15">
            <v>21908</v>
          </cell>
          <cell r="U15">
            <v>4306</v>
          </cell>
          <cell r="V15">
            <v>9055</v>
          </cell>
          <cell r="W15">
            <v>5166</v>
          </cell>
          <cell r="Y15">
            <v>2983</v>
          </cell>
          <cell r="AF15">
            <v>3166</v>
          </cell>
          <cell r="AG15">
            <v>5157</v>
          </cell>
          <cell r="AH15">
            <v>24332</v>
          </cell>
          <cell r="AI15">
            <v>5384</v>
          </cell>
          <cell r="AJ15">
            <v>4880</v>
          </cell>
          <cell r="AK15">
            <v>180786</v>
          </cell>
          <cell r="AL15">
            <v>2512</v>
          </cell>
          <cell r="AN15">
            <v>2559</v>
          </cell>
          <cell r="AP15">
            <v>54645</v>
          </cell>
          <cell r="AQ15">
            <v>7878</v>
          </cell>
          <cell r="AS15">
            <v>5703</v>
          </cell>
          <cell r="AV15">
            <v>48365</v>
          </cell>
          <cell r="AW15">
            <v>8178</v>
          </cell>
          <cell r="BA15">
            <v>8318</v>
          </cell>
          <cell r="BC15">
            <v>3126</v>
          </cell>
          <cell r="BG15">
            <v>12579</v>
          </cell>
          <cell r="BH15">
            <v>1128</v>
          </cell>
          <cell r="BK15">
            <v>28920</v>
          </cell>
        </row>
      </sheetData>
      <sheetData sheetId="1">
        <row r="15">
          <cell r="C15">
            <v>141125</v>
          </cell>
          <cell r="D15">
            <v>69157</v>
          </cell>
          <cell r="E15">
            <v>71968</v>
          </cell>
          <cell r="F15">
            <v>5210</v>
          </cell>
          <cell r="G15">
            <v>1509</v>
          </cell>
          <cell r="H15">
            <v>1658</v>
          </cell>
          <cell r="I15">
            <v>74</v>
          </cell>
          <cell r="J15">
            <v>4397</v>
          </cell>
          <cell r="K15">
            <v>340</v>
          </cell>
          <cell r="L15">
            <v>754</v>
          </cell>
          <cell r="M15">
            <v>1513</v>
          </cell>
          <cell r="N15">
            <v>412</v>
          </cell>
          <cell r="P15">
            <v>3843</v>
          </cell>
          <cell r="Q15">
            <v>163</v>
          </cell>
          <cell r="R15">
            <v>1339</v>
          </cell>
          <cell r="S15">
            <v>1079</v>
          </cell>
          <cell r="T15">
            <v>873</v>
          </cell>
          <cell r="U15">
            <v>174</v>
          </cell>
          <cell r="V15">
            <v>535</v>
          </cell>
          <cell r="W15">
            <v>237</v>
          </cell>
          <cell r="Y15">
            <v>157</v>
          </cell>
          <cell r="AF15">
            <v>246</v>
          </cell>
          <cell r="AG15">
            <v>361</v>
          </cell>
          <cell r="AH15">
            <v>2690</v>
          </cell>
          <cell r="AI15">
            <v>601</v>
          </cell>
          <cell r="AJ15">
            <v>372</v>
          </cell>
          <cell r="AK15">
            <v>30134</v>
          </cell>
          <cell r="AL15">
            <v>227</v>
          </cell>
          <cell r="AN15">
            <v>138</v>
          </cell>
          <cell r="AP15">
            <v>1948</v>
          </cell>
          <cell r="AQ15">
            <v>249</v>
          </cell>
          <cell r="AS15">
            <v>191</v>
          </cell>
          <cell r="AV15">
            <v>2391</v>
          </cell>
          <cell r="AW15">
            <v>350</v>
          </cell>
          <cell r="BA15">
            <v>517</v>
          </cell>
          <cell r="BC15">
            <v>100</v>
          </cell>
          <cell r="BG15">
            <v>644</v>
          </cell>
          <cell r="BH15">
            <v>37</v>
          </cell>
          <cell r="BK15">
            <v>970</v>
          </cell>
        </row>
      </sheetData>
      <sheetData sheetId="2">
        <row r="15">
          <cell r="C15">
            <v>131578</v>
          </cell>
          <cell r="D15">
            <v>76574</v>
          </cell>
          <cell r="E15">
            <v>55004</v>
          </cell>
          <cell r="F15">
            <v>5529</v>
          </cell>
          <cell r="G15">
            <v>1489</v>
          </cell>
          <cell r="H15">
            <v>1679</v>
          </cell>
          <cell r="I15">
            <v>118</v>
          </cell>
          <cell r="J15">
            <v>4921</v>
          </cell>
          <cell r="K15">
            <v>568</v>
          </cell>
          <cell r="L15">
            <v>930</v>
          </cell>
          <cell r="M15">
            <v>1591</v>
          </cell>
          <cell r="N15">
            <v>700</v>
          </cell>
          <cell r="P15">
            <v>4485</v>
          </cell>
          <cell r="Q15">
            <v>193</v>
          </cell>
          <cell r="R15">
            <v>2101</v>
          </cell>
          <cell r="S15">
            <v>1078</v>
          </cell>
          <cell r="T15">
            <v>964</v>
          </cell>
          <cell r="U15">
            <v>272</v>
          </cell>
          <cell r="V15">
            <v>573</v>
          </cell>
          <cell r="W15">
            <v>297</v>
          </cell>
          <cell r="Y15">
            <v>160</v>
          </cell>
          <cell r="AF15">
            <v>135</v>
          </cell>
          <cell r="AG15">
            <v>330</v>
          </cell>
          <cell r="AH15">
            <v>1757</v>
          </cell>
          <cell r="AI15">
            <v>259</v>
          </cell>
          <cell r="AJ15">
            <v>256</v>
          </cell>
          <cell r="AK15">
            <v>11091</v>
          </cell>
          <cell r="AL15">
            <v>153</v>
          </cell>
          <cell r="AN15">
            <v>187</v>
          </cell>
          <cell r="AP15">
            <v>2288</v>
          </cell>
          <cell r="AQ15">
            <v>233</v>
          </cell>
          <cell r="AS15">
            <v>158</v>
          </cell>
          <cell r="AV15">
            <v>3460</v>
          </cell>
          <cell r="AW15">
            <v>306</v>
          </cell>
          <cell r="BA15">
            <v>347</v>
          </cell>
          <cell r="BC15">
            <v>104</v>
          </cell>
          <cell r="BG15">
            <v>313</v>
          </cell>
          <cell r="BH15">
            <v>28</v>
          </cell>
          <cell r="BK15">
            <v>829</v>
          </cell>
        </row>
      </sheetData>
      <sheetData sheetId="3">
        <row r="15">
          <cell r="C15">
            <v>153079</v>
          </cell>
          <cell r="D15">
            <v>85695</v>
          </cell>
          <cell r="E15">
            <v>67384</v>
          </cell>
          <cell r="F15">
            <v>6626</v>
          </cell>
          <cell r="G15">
            <v>2024</v>
          </cell>
          <cell r="H15">
            <v>1906</v>
          </cell>
          <cell r="I15">
            <v>153</v>
          </cell>
          <cell r="J15">
            <v>6236</v>
          </cell>
          <cell r="K15">
            <v>485</v>
          </cell>
          <cell r="L15">
            <v>1091</v>
          </cell>
          <cell r="M15">
            <v>2179</v>
          </cell>
          <cell r="N15">
            <v>953</v>
          </cell>
          <cell r="P15">
            <v>5498</v>
          </cell>
          <cell r="Q15">
            <v>366</v>
          </cell>
          <cell r="R15">
            <v>2193</v>
          </cell>
          <cell r="S15">
            <v>1368</v>
          </cell>
          <cell r="T15">
            <v>1320</v>
          </cell>
          <cell r="U15">
            <v>199</v>
          </cell>
          <cell r="V15">
            <v>712</v>
          </cell>
          <cell r="W15">
            <v>313</v>
          </cell>
          <cell r="Y15">
            <v>232</v>
          </cell>
          <cell r="AF15">
            <v>266</v>
          </cell>
          <cell r="AG15">
            <v>392</v>
          </cell>
          <cell r="AH15">
            <v>2017</v>
          </cell>
          <cell r="AI15">
            <v>345</v>
          </cell>
          <cell r="AJ15">
            <v>348</v>
          </cell>
          <cell r="AK15">
            <v>13749</v>
          </cell>
          <cell r="AL15">
            <v>196</v>
          </cell>
          <cell r="AN15">
            <v>203</v>
          </cell>
          <cell r="AP15">
            <v>2772</v>
          </cell>
          <cell r="AQ15">
            <v>506</v>
          </cell>
          <cell r="AS15">
            <v>182</v>
          </cell>
          <cell r="AV15">
            <v>3256</v>
          </cell>
          <cell r="AW15">
            <v>552</v>
          </cell>
          <cell r="BA15">
            <v>381</v>
          </cell>
          <cell r="BC15">
            <v>76</v>
          </cell>
          <cell r="BG15">
            <v>426</v>
          </cell>
          <cell r="BH15">
            <v>43</v>
          </cell>
          <cell r="BK15">
            <v>1617</v>
          </cell>
        </row>
      </sheetData>
      <sheetData sheetId="4">
        <row r="15">
          <cell r="C15">
            <v>137379</v>
          </cell>
          <cell r="D15">
            <v>74410</v>
          </cell>
          <cell r="E15">
            <v>62969</v>
          </cell>
          <cell r="F15">
            <v>6621</v>
          </cell>
          <cell r="G15">
            <v>2259</v>
          </cell>
          <cell r="H15">
            <v>1508</v>
          </cell>
          <cell r="I15">
            <v>282</v>
          </cell>
          <cell r="J15">
            <v>5714</v>
          </cell>
          <cell r="K15">
            <v>555</v>
          </cell>
          <cell r="L15">
            <v>1182</v>
          </cell>
          <cell r="M15">
            <v>2020</v>
          </cell>
          <cell r="N15">
            <v>785</v>
          </cell>
          <cell r="P15">
            <v>4287</v>
          </cell>
          <cell r="Q15">
            <v>410</v>
          </cell>
          <cell r="R15">
            <v>2161</v>
          </cell>
          <cell r="S15">
            <v>1437</v>
          </cell>
          <cell r="T15">
            <v>1641</v>
          </cell>
          <cell r="U15">
            <v>226</v>
          </cell>
          <cell r="V15">
            <v>732</v>
          </cell>
          <cell r="W15">
            <v>520</v>
          </cell>
          <cell r="Y15">
            <v>207</v>
          </cell>
          <cell r="AF15">
            <v>176</v>
          </cell>
          <cell r="AG15">
            <v>345</v>
          </cell>
          <cell r="AH15">
            <v>1810</v>
          </cell>
          <cell r="AI15">
            <v>289</v>
          </cell>
          <cell r="AJ15">
            <v>321</v>
          </cell>
          <cell r="AK15">
            <v>12504</v>
          </cell>
          <cell r="AL15">
            <v>195</v>
          </cell>
          <cell r="AN15">
            <v>111</v>
          </cell>
          <cell r="AP15">
            <v>2989</v>
          </cell>
          <cell r="AQ15">
            <v>364</v>
          </cell>
          <cell r="AS15">
            <v>269</v>
          </cell>
          <cell r="AV15">
            <v>1972</v>
          </cell>
          <cell r="AW15">
            <v>554</v>
          </cell>
          <cell r="BA15">
            <v>415</v>
          </cell>
          <cell r="BC15">
            <v>137</v>
          </cell>
          <cell r="BG15">
            <v>587</v>
          </cell>
          <cell r="BH15">
            <v>60</v>
          </cell>
          <cell r="BK15">
            <v>1291</v>
          </cell>
        </row>
      </sheetData>
      <sheetData sheetId="5">
        <row r="15">
          <cell r="C15">
            <v>172333</v>
          </cell>
          <cell r="D15">
            <v>86419</v>
          </cell>
          <cell r="E15">
            <v>85914</v>
          </cell>
          <cell r="F15">
            <v>8497</v>
          </cell>
          <cell r="G15">
            <v>2412</v>
          </cell>
          <cell r="H15">
            <v>2173</v>
          </cell>
          <cell r="I15">
            <v>183</v>
          </cell>
          <cell r="J15">
            <v>7255</v>
          </cell>
          <cell r="K15">
            <v>756</v>
          </cell>
          <cell r="L15">
            <v>2783</v>
          </cell>
          <cell r="M15">
            <v>2525</v>
          </cell>
          <cell r="N15">
            <v>853</v>
          </cell>
          <cell r="P15">
            <v>6398</v>
          </cell>
          <cell r="Q15">
            <v>319</v>
          </cell>
          <cell r="R15">
            <v>2693</v>
          </cell>
          <cell r="S15">
            <v>1842</v>
          </cell>
          <cell r="T15">
            <v>1487</v>
          </cell>
          <cell r="U15">
            <v>447</v>
          </cell>
          <cell r="V15">
            <v>876</v>
          </cell>
          <cell r="W15">
            <v>638</v>
          </cell>
          <cell r="Y15">
            <v>304</v>
          </cell>
          <cell r="AF15">
            <v>192</v>
          </cell>
          <cell r="AG15">
            <v>470</v>
          </cell>
          <cell r="AH15">
            <v>1715</v>
          </cell>
          <cell r="AI15">
            <v>610</v>
          </cell>
          <cell r="AJ15">
            <v>397</v>
          </cell>
          <cell r="AK15">
            <v>12785</v>
          </cell>
          <cell r="AL15">
            <v>236</v>
          </cell>
          <cell r="AN15">
            <v>196</v>
          </cell>
          <cell r="AP15">
            <v>5128</v>
          </cell>
          <cell r="AQ15">
            <v>1013</v>
          </cell>
          <cell r="AS15">
            <v>474</v>
          </cell>
          <cell r="AV15">
            <v>3275</v>
          </cell>
          <cell r="AW15">
            <v>995</v>
          </cell>
          <cell r="BA15">
            <v>457</v>
          </cell>
          <cell r="BC15">
            <v>191</v>
          </cell>
          <cell r="BG15">
            <v>1266</v>
          </cell>
          <cell r="BH15">
            <v>115</v>
          </cell>
          <cell r="BK15">
            <v>1998</v>
          </cell>
        </row>
      </sheetData>
      <sheetData sheetId="6">
        <row r="15">
          <cell r="C15">
            <v>181999</v>
          </cell>
          <cell r="D15">
            <v>86205</v>
          </cell>
          <cell r="E15">
            <v>95794</v>
          </cell>
          <cell r="F15">
            <v>6303</v>
          </cell>
          <cell r="G15">
            <v>2576</v>
          </cell>
          <cell r="H15">
            <v>2159</v>
          </cell>
          <cell r="I15">
            <v>365</v>
          </cell>
          <cell r="J15">
            <v>9340</v>
          </cell>
          <cell r="K15">
            <v>857</v>
          </cell>
          <cell r="L15">
            <v>2320</v>
          </cell>
          <cell r="M15">
            <v>2759</v>
          </cell>
          <cell r="N15">
            <v>1030</v>
          </cell>
          <cell r="P15">
            <v>6721</v>
          </cell>
          <cell r="Q15">
            <v>548</v>
          </cell>
          <cell r="R15">
            <v>3258</v>
          </cell>
          <cell r="S15">
            <v>2606</v>
          </cell>
          <cell r="T15">
            <v>2377</v>
          </cell>
          <cell r="U15">
            <v>618</v>
          </cell>
          <cell r="V15">
            <v>1066</v>
          </cell>
          <cell r="W15">
            <v>638</v>
          </cell>
          <cell r="Y15">
            <v>300</v>
          </cell>
          <cell r="AF15">
            <v>362</v>
          </cell>
          <cell r="AG15">
            <v>637</v>
          </cell>
          <cell r="AH15">
            <v>1930</v>
          </cell>
          <cell r="AI15">
            <v>461</v>
          </cell>
          <cell r="AJ15">
            <v>527</v>
          </cell>
          <cell r="AK15">
            <v>12191</v>
          </cell>
          <cell r="AL15">
            <v>327</v>
          </cell>
          <cell r="AN15">
            <v>307</v>
          </cell>
          <cell r="AP15">
            <v>7012</v>
          </cell>
          <cell r="AQ15">
            <v>898</v>
          </cell>
          <cell r="AS15">
            <v>823</v>
          </cell>
          <cell r="AV15">
            <v>4482</v>
          </cell>
          <cell r="AW15">
            <v>1153</v>
          </cell>
          <cell r="BA15">
            <v>968</v>
          </cell>
          <cell r="BC15">
            <v>463</v>
          </cell>
          <cell r="BG15">
            <v>1929</v>
          </cell>
          <cell r="BH15">
            <v>227</v>
          </cell>
          <cell r="BK15">
            <v>4207</v>
          </cell>
        </row>
      </sheetData>
      <sheetData sheetId="7">
        <row r="15">
          <cell r="C15">
            <v>203124</v>
          </cell>
          <cell r="D15">
            <v>102283</v>
          </cell>
          <cell r="E15">
            <v>100841</v>
          </cell>
          <cell r="F15">
            <v>6137</v>
          </cell>
          <cell r="G15">
            <v>2140</v>
          </cell>
          <cell r="H15">
            <v>1604</v>
          </cell>
          <cell r="I15">
            <v>127</v>
          </cell>
          <cell r="J15">
            <v>10544</v>
          </cell>
          <cell r="K15">
            <v>1693</v>
          </cell>
          <cell r="L15">
            <v>3923</v>
          </cell>
          <cell r="M15">
            <v>2492</v>
          </cell>
          <cell r="N15">
            <v>1046</v>
          </cell>
          <cell r="P15">
            <v>5466</v>
          </cell>
          <cell r="Q15">
            <v>405</v>
          </cell>
          <cell r="R15">
            <v>2990</v>
          </cell>
          <cell r="S15">
            <v>2852</v>
          </cell>
          <cell r="T15">
            <v>3815</v>
          </cell>
          <cell r="U15">
            <v>473</v>
          </cell>
          <cell r="V15">
            <v>853</v>
          </cell>
          <cell r="W15">
            <v>570</v>
          </cell>
          <cell r="Y15">
            <v>288</v>
          </cell>
          <cell r="AF15">
            <v>434</v>
          </cell>
          <cell r="AG15">
            <v>681</v>
          </cell>
          <cell r="AH15">
            <v>1767</v>
          </cell>
          <cell r="AI15">
            <v>381</v>
          </cell>
          <cell r="AJ15">
            <v>259</v>
          </cell>
          <cell r="AK15">
            <v>15596</v>
          </cell>
          <cell r="AL15">
            <v>157</v>
          </cell>
          <cell r="AN15">
            <v>325</v>
          </cell>
          <cell r="AP15">
            <v>8053</v>
          </cell>
          <cell r="AQ15">
            <v>1088</v>
          </cell>
          <cell r="AS15">
            <v>1161</v>
          </cell>
          <cell r="AV15">
            <v>6715</v>
          </cell>
          <cell r="AW15">
            <v>806</v>
          </cell>
          <cell r="BA15">
            <v>1250</v>
          </cell>
          <cell r="BC15">
            <v>938</v>
          </cell>
          <cell r="BG15">
            <v>2083</v>
          </cell>
          <cell r="BH15">
            <v>155</v>
          </cell>
          <cell r="BK15">
            <v>3643</v>
          </cell>
        </row>
      </sheetData>
      <sheetData sheetId="8">
        <row r="15">
          <cell r="C15">
            <v>215236</v>
          </cell>
          <cell r="D15">
            <v>93154</v>
          </cell>
          <cell r="E15">
            <v>122082</v>
          </cell>
          <cell r="F15">
            <v>7907</v>
          </cell>
          <cell r="G15">
            <v>2557</v>
          </cell>
          <cell r="H15">
            <v>2415</v>
          </cell>
          <cell r="I15">
            <v>294</v>
          </cell>
          <cell r="J15">
            <v>11213</v>
          </cell>
          <cell r="K15">
            <v>1184</v>
          </cell>
          <cell r="L15">
            <v>2807</v>
          </cell>
          <cell r="M15">
            <v>2922</v>
          </cell>
          <cell r="N15">
            <v>1124</v>
          </cell>
          <cell r="P15">
            <v>8253</v>
          </cell>
          <cell r="Q15">
            <v>454</v>
          </cell>
          <cell r="R15">
            <v>4138</v>
          </cell>
          <cell r="S15">
            <v>6248</v>
          </cell>
          <cell r="T15">
            <v>4549</v>
          </cell>
          <cell r="U15">
            <v>856</v>
          </cell>
          <cell r="V15">
            <v>1083</v>
          </cell>
          <cell r="W15">
            <v>597</v>
          </cell>
          <cell r="Y15">
            <v>323</v>
          </cell>
          <cell r="AF15">
            <v>500</v>
          </cell>
          <cell r="AG15">
            <v>488</v>
          </cell>
          <cell r="AH15">
            <v>2199</v>
          </cell>
          <cell r="AI15">
            <v>525</v>
          </cell>
          <cell r="AJ15">
            <v>779</v>
          </cell>
          <cell r="AK15">
            <v>15441</v>
          </cell>
          <cell r="AL15">
            <v>169</v>
          </cell>
          <cell r="AN15">
            <v>389</v>
          </cell>
          <cell r="AP15">
            <v>8972</v>
          </cell>
          <cell r="AQ15">
            <v>1518</v>
          </cell>
          <cell r="AS15">
            <v>877</v>
          </cell>
          <cell r="AV15">
            <v>8432</v>
          </cell>
          <cell r="AW15">
            <v>1140</v>
          </cell>
          <cell r="BA15">
            <v>1812</v>
          </cell>
          <cell r="BC15">
            <v>387</v>
          </cell>
          <cell r="BG15">
            <v>1769</v>
          </cell>
          <cell r="BH15">
            <v>195</v>
          </cell>
          <cell r="BK15">
            <v>4267</v>
          </cell>
        </row>
      </sheetData>
      <sheetData sheetId="9">
        <row r="15">
          <cell r="C15">
            <v>176697</v>
          </cell>
          <cell r="D15">
            <v>84839</v>
          </cell>
          <cell r="E15">
            <v>91858</v>
          </cell>
          <cell r="F15">
            <v>8144</v>
          </cell>
          <cell r="G15">
            <v>2966</v>
          </cell>
          <cell r="H15">
            <v>2471</v>
          </cell>
          <cell r="I15">
            <v>233</v>
          </cell>
          <cell r="J15">
            <v>7655</v>
          </cell>
          <cell r="K15">
            <v>911</v>
          </cell>
          <cell r="L15">
            <v>1738</v>
          </cell>
          <cell r="M15">
            <v>2450</v>
          </cell>
          <cell r="N15">
            <v>877</v>
          </cell>
          <cell r="P15">
            <v>6644</v>
          </cell>
          <cell r="Q15">
            <v>405</v>
          </cell>
          <cell r="R15">
            <v>2564</v>
          </cell>
          <cell r="S15">
            <v>1957</v>
          </cell>
          <cell r="T15">
            <v>1918</v>
          </cell>
          <cell r="U15">
            <v>528</v>
          </cell>
          <cell r="V15">
            <v>800</v>
          </cell>
          <cell r="W15">
            <v>484</v>
          </cell>
          <cell r="Y15">
            <v>350</v>
          </cell>
          <cell r="AF15">
            <v>262</v>
          </cell>
          <cell r="AG15">
            <v>483</v>
          </cell>
          <cell r="AH15">
            <v>2048</v>
          </cell>
          <cell r="AI15">
            <v>489</v>
          </cell>
          <cell r="AJ15">
            <v>669</v>
          </cell>
          <cell r="AK15">
            <v>12200</v>
          </cell>
          <cell r="AL15">
            <v>188</v>
          </cell>
          <cell r="AN15">
            <v>303</v>
          </cell>
          <cell r="AP15">
            <v>6706</v>
          </cell>
          <cell r="AQ15">
            <v>745</v>
          </cell>
          <cell r="AS15">
            <v>906</v>
          </cell>
          <cell r="AV15">
            <v>6122</v>
          </cell>
          <cell r="AW15">
            <v>860</v>
          </cell>
          <cell r="BA15">
            <v>688</v>
          </cell>
          <cell r="BC15">
            <v>362</v>
          </cell>
          <cell r="BG15">
            <v>1497</v>
          </cell>
          <cell r="BH15">
            <v>103</v>
          </cell>
          <cell r="BK15">
            <v>3913</v>
          </cell>
        </row>
      </sheetData>
      <sheetData sheetId="10">
        <row r="15">
          <cell r="C15">
            <v>167777</v>
          </cell>
          <cell r="D15">
            <v>93453</v>
          </cell>
          <cell r="E15">
            <v>74324</v>
          </cell>
          <cell r="F15">
            <v>8384</v>
          </cell>
          <cell r="G15">
            <v>2624</v>
          </cell>
          <cell r="H15">
            <v>2551</v>
          </cell>
          <cell r="I15">
            <v>359</v>
          </cell>
          <cell r="J15">
            <v>6752</v>
          </cell>
          <cell r="K15">
            <v>562</v>
          </cell>
          <cell r="L15">
            <v>1195</v>
          </cell>
          <cell r="M15">
            <v>2349</v>
          </cell>
          <cell r="N15">
            <v>951</v>
          </cell>
          <cell r="P15">
            <v>5367</v>
          </cell>
          <cell r="Q15">
            <v>347</v>
          </cell>
          <cell r="R15">
            <v>1902</v>
          </cell>
          <cell r="S15">
            <v>1276</v>
          </cell>
          <cell r="T15">
            <v>1110</v>
          </cell>
          <cell r="U15">
            <v>235</v>
          </cell>
          <cell r="V15">
            <v>671</v>
          </cell>
          <cell r="W15">
            <v>377</v>
          </cell>
          <cell r="Y15">
            <v>311</v>
          </cell>
          <cell r="AF15">
            <v>195</v>
          </cell>
          <cell r="AG15">
            <v>480</v>
          </cell>
          <cell r="AH15">
            <v>2326</v>
          </cell>
          <cell r="AI15">
            <v>510</v>
          </cell>
          <cell r="AJ15">
            <v>381</v>
          </cell>
          <cell r="AK15">
            <v>11535</v>
          </cell>
          <cell r="AL15">
            <v>150</v>
          </cell>
          <cell r="AN15">
            <v>176</v>
          </cell>
          <cell r="AP15">
            <v>4082</v>
          </cell>
          <cell r="AQ15">
            <v>554</v>
          </cell>
          <cell r="AS15">
            <v>326</v>
          </cell>
          <cell r="AV15">
            <v>3288</v>
          </cell>
          <cell r="AW15">
            <v>654</v>
          </cell>
          <cell r="BA15">
            <v>569</v>
          </cell>
          <cell r="BC15">
            <v>190</v>
          </cell>
          <cell r="BG15">
            <v>768</v>
          </cell>
          <cell r="BH15">
            <v>58</v>
          </cell>
          <cell r="BK15">
            <v>2645</v>
          </cell>
        </row>
      </sheetData>
      <sheetData sheetId="11">
        <row r="15">
          <cell r="C15">
            <v>165487</v>
          </cell>
          <cell r="D15">
            <v>99866</v>
          </cell>
          <cell r="E15">
            <v>65621</v>
          </cell>
          <cell r="F15">
            <v>6918</v>
          </cell>
          <cell r="G15">
            <v>2397</v>
          </cell>
          <cell r="H15">
            <v>1884</v>
          </cell>
          <cell r="I15">
            <v>166</v>
          </cell>
          <cell r="J15">
            <v>5140</v>
          </cell>
          <cell r="K15">
            <v>517</v>
          </cell>
          <cell r="L15">
            <v>1102</v>
          </cell>
          <cell r="M15">
            <v>1947</v>
          </cell>
          <cell r="N15">
            <v>786</v>
          </cell>
          <cell r="P15">
            <v>4966</v>
          </cell>
          <cell r="Q15">
            <v>224</v>
          </cell>
          <cell r="R15">
            <v>1777</v>
          </cell>
          <cell r="S15">
            <v>1116</v>
          </cell>
          <cell r="T15">
            <v>934</v>
          </cell>
          <cell r="U15">
            <v>133</v>
          </cell>
          <cell r="V15">
            <v>633</v>
          </cell>
          <cell r="W15">
            <v>287</v>
          </cell>
          <cell r="Y15">
            <v>218</v>
          </cell>
          <cell r="AF15">
            <v>90</v>
          </cell>
          <cell r="AG15">
            <v>302</v>
          </cell>
          <cell r="AH15">
            <v>2412</v>
          </cell>
          <cell r="AI15">
            <v>495</v>
          </cell>
          <cell r="AJ15">
            <v>371</v>
          </cell>
          <cell r="AK15">
            <v>15871</v>
          </cell>
          <cell r="AL15">
            <v>255</v>
          </cell>
          <cell r="AN15">
            <v>124</v>
          </cell>
          <cell r="AP15">
            <v>2630</v>
          </cell>
          <cell r="AQ15">
            <v>355</v>
          </cell>
          <cell r="AS15">
            <v>196</v>
          </cell>
          <cell r="AV15">
            <v>2040</v>
          </cell>
          <cell r="AW15">
            <v>464</v>
          </cell>
          <cell r="BA15">
            <v>439</v>
          </cell>
          <cell r="BC15">
            <v>92</v>
          </cell>
          <cell r="BG15">
            <v>424</v>
          </cell>
          <cell r="BH15">
            <v>30</v>
          </cell>
          <cell r="BK15">
            <v>1425</v>
          </cell>
        </row>
      </sheetData>
      <sheetData sheetId="12">
        <row r="15">
          <cell r="C15">
            <v>131472</v>
          </cell>
          <cell r="D15">
            <v>68481</v>
          </cell>
          <cell r="E15">
            <v>62991</v>
          </cell>
          <cell r="F15">
            <v>4884</v>
          </cell>
          <cell r="G15">
            <v>1261</v>
          </cell>
          <cell r="H15">
            <v>1158</v>
          </cell>
          <cell r="I15">
            <v>85</v>
          </cell>
          <cell r="J15">
            <v>4238</v>
          </cell>
          <cell r="K15">
            <v>384</v>
          </cell>
          <cell r="L15">
            <v>1532</v>
          </cell>
          <cell r="M15">
            <v>1479</v>
          </cell>
          <cell r="N15">
            <v>534</v>
          </cell>
          <cell r="P15">
            <v>3856</v>
          </cell>
          <cell r="Q15">
            <v>160</v>
          </cell>
          <cell r="R15">
            <v>1561</v>
          </cell>
          <cell r="S15">
            <v>1281</v>
          </cell>
          <cell r="T15">
            <v>920</v>
          </cell>
          <cell r="U15">
            <v>145</v>
          </cell>
          <cell r="V15">
            <v>521</v>
          </cell>
          <cell r="W15">
            <v>208</v>
          </cell>
          <cell r="Y15">
            <v>133</v>
          </cell>
          <cell r="AF15">
            <v>308</v>
          </cell>
          <cell r="AG15">
            <v>188</v>
          </cell>
          <cell r="AH15">
            <v>1661</v>
          </cell>
          <cell r="AI15">
            <v>419</v>
          </cell>
          <cell r="AJ15">
            <v>200</v>
          </cell>
          <cell r="AK15">
            <v>17689</v>
          </cell>
          <cell r="AL15">
            <v>259</v>
          </cell>
          <cell r="AN15">
            <v>100</v>
          </cell>
          <cell r="AP15">
            <v>2065</v>
          </cell>
          <cell r="AQ15">
            <v>355</v>
          </cell>
          <cell r="AS15">
            <v>140</v>
          </cell>
          <cell r="AV15">
            <v>2932</v>
          </cell>
          <cell r="AW15">
            <v>344</v>
          </cell>
          <cell r="BA15">
            <v>475</v>
          </cell>
          <cell r="BC15">
            <v>86</v>
          </cell>
          <cell r="BG15">
            <v>873</v>
          </cell>
          <cell r="BH15">
            <v>77</v>
          </cell>
          <cell r="BK15">
            <v>2115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oulu"/>
      <sheetName val="tHelmi"/>
      <sheetName val="taHelmi"/>
      <sheetName val="tamHelmi"/>
      <sheetName val="tammHelmi"/>
      <sheetName val="tammiHelmi"/>
      <sheetName val="tammielmi"/>
      <sheetName val="tammilmi"/>
      <sheetName val="tammimi"/>
      <sheetName val="tammii"/>
      <sheetName val="mLoka"/>
      <sheetName val="maLoka"/>
      <sheetName val="marLoka"/>
      <sheetName val="marrLoka"/>
      <sheetName val="marraLoka"/>
      <sheetName val="marrasLoka"/>
      <sheetName val="marrasoka"/>
      <sheetName val="marraska"/>
      <sheetName val="marrasa"/>
      <sheetName val="oka"/>
      <sheetName val="moka"/>
      <sheetName val="maoka"/>
      <sheetName val="maroka"/>
      <sheetName val="marroka"/>
      <sheetName val="marraoka"/>
      <sheetName val="Tammitammi"/>
    </sheetNames>
    <sheetDataSet>
      <sheetData sheetId="0">
        <row r="13">
          <cell r="C13">
            <v>2512172</v>
          </cell>
          <cell r="D13">
            <v>1011421</v>
          </cell>
          <cell r="E13">
            <v>1500751</v>
          </cell>
          <cell r="F13">
            <v>138428</v>
          </cell>
          <cell r="G13">
            <v>53297</v>
          </cell>
          <cell r="H13">
            <v>38466</v>
          </cell>
          <cell r="I13">
            <v>4050</v>
          </cell>
          <cell r="J13">
            <v>140126</v>
          </cell>
          <cell r="K13">
            <v>15157</v>
          </cell>
          <cell r="L13">
            <v>35967</v>
          </cell>
          <cell r="M13">
            <v>51475</v>
          </cell>
          <cell r="N13">
            <v>17211</v>
          </cell>
          <cell r="P13">
            <v>174506</v>
          </cell>
          <cell r="Q13">
            <v>9305</v>
          </cell>
          <cell r="R13">
            <v>46603</v>
          </cell>
          <cell r="S13">
            <v>65131</v>
          </cell>
          <cell r="T13">
            <v>50065</v>
          </cell>
          <cell r="U13">
            <v>6611</v>
          </cell>
          <cell r="V13">
            <v>13034</v>
          </cell>
          <cell r="W13">
            <v>9212</v>
          </cell>
          <cell r="Y13">
            <v>8858</v>
          </cell>
          <cell r="AF13">
            <v>9411</v>
          </cell>
          <cell r="AG13">
            <v>3788</v>
          </cell>
          <cell r="AH13">
            <v>33507</v>
          </cell>
          <cell r="AI13">
            <v>7551</v>
          </cell>
          <cell r="AJ13">
            <v>4869</v>
          </cell>
          <cell r="AK13">
            <v>122700</v>
          </cell>
          <cell r="AN13">
            <v>3643</v>
          </cell>
          <cell r="AP13">
            <v>119097</v>
          </cell>
          <cell r="AQ13">
            <v>15429</v>
          </cell>
          <cell r="AS13">
            <v>2927</v>
          </cell>
          <cell r="AV13">
            <v>67646</v>
          </cell>
          <cell r="AW13">
            <v>7865</v>
          </cell>
          <cell r="BA13">
            <v>9606</v>
          </cell>
          <cell r="BC13">
            <v>1809</v>
          </cell>
          <cell r="BG13">
            <v>12589</v>
          </cell>
          <cell r="BH13">
            <v>2071</v>
          </cell>
          <cell r="BK13">
            <v>50785</v>
          </cell>
        </row>
      </sheetData>
      <sheetData sheetId="1">
        <row r="13">
          <cell r="C13">
            <v>163231</v>
          </cell>
          <cell r="D13">
            <v>74798</v>
          </cell>
          <cell r="E13">
            <v>88433</v>
          </cell>
          <cell r="F13">
            <v>7506</v>
          </cell>
          <cell r="G13">
            <v>2543</v>
          </cell>
          <cell r="H13">
            <v>2460</v>
          </cell>
          <cell r="I13">
            <v>168</v>
          </cell>
          <cell r="J13">
            <v>6437</v>
          </cell>
          <cell r="K13">
            <v>664</v>
          </cell>
          <cell r="L13">
            <v>1207</v>
          </cell>
          <cell r="M13">
            <v>2255</v>
          </cell>
          <cell r="N13">
            <v>1026</v>
          </cell>
          <cell r="P13">
            <v>9531</v>
          </cell>
          <cell r="Q13">
            <v>428</v>
          </cell>
          <cell r="R13">
            <v>2380</v>
          </cell>
          <cell r="S13">
            <v>2965</v>
          </cell>
          <cell r="T13">
            <v>1762</v>
          </cell>
          <cell r="U13">
            <v>253</v>
          </cell>
          <cell r="V13">
            <v>828</v>
          </cell>
          <cell r="W13">
            <v>285</v>
          </cell>
          <cell r="Y13">
            <v>528</v>
          </cell>
          <cell r="AF13">
            <v>639</v>
          </cell>
          <cell r="AG13">
            <v>270</v>
          </cell>
          <cell r="AH13">
            <v>2663</v>
          </cell>
          <cell r="AI13">
            <v>419</v>
          </cell>
          <cell r="AJ13">
            <v>543</v>
          </cell>
          <cell r="AK13">
            <v>19007</v>
          </cell>
          <cell r="AN13">
            <v>209</v>
          </cell>
          <cell r="AP13">
            <v>5612</v>
          </cell>
          <cell r="AQ13">
            <v>655</v>
          </cell>
          <cell r="AS13">
            <v>133</v>
          </cell>
          <cell r="AV13">
            <v>3158</v>
          </cell>
          <cell r="AW13">
            <v>437</v>
          </cell>
          <cell r="BA13">
            <v>290</v>
          </cell>
          <cell r="BC13">
            <v>69</v>
          </cell>
          <cell r="BG13">
            <v>512</v>
          </cell>
          <cell r="BH13">
            <v>75</v>
          </cell>
          <cell r="BK13">
            <v>2488</v>
          </cell>
        </row>
      </sheetData>
      <sheetData sheetId="2">
        <row r="13">
          <cell r="C13">
            <v>142400</v>
          </cell>
          <cell r="D13">
            <v>69758</v>
          </cell>
          <cell r="E13">
            <v>72642</v>
          </cell>
          <cell r="F13">
            <v>8286</v>
          </cell>
          <cell r="G13">
            <v>2698</v>
          </cell>
          <cell r="H13">
            <v>2333</v>
          </cell>
          <cell r="I13">
            <v>97</v>
          </cell>
          <cell r="J13">
            <v>6247</v>
          </cell>
          <cell r="K13">
            <v>587</v>
          </cell>
          <cell r="L13">
            <v>984</v>
          </cell>
          <cell r="M13">
            <v>2455</v>
          </cell>
          <cell r="N13">
            <v>1198</v>
          </cell>
          <cell r="P13">
            <v>9662</v>
          </cell>
          <cell r="Q13">
            <v>507</v>
          </cell>
          <cell r="R13">
            <v>2619</v>
          </cell>
          <cell r="S13">
            <v>2094</v>
          </cell>
          <cell r="T13">
            <v>1402</v>
          </cell>
          <cell r="U13">
            <v>170</v>
          </cell>
          <cell r="V13">
            <v>501</v>
          </cell>
          <cell r="W13">
            <v>300</v>
          </cell>
          <cell r="Y13">
            <v>492</v>
          </cell>
          <cell r="AF13">
            <v>332</v>
          </cell>
          <cell r="AG13">
            <v>137</v>
          </cell>
          <cell r="AH13">
            <v>2031</v>
          </cell>
          <cell r="AI13">
            <v>500</v>
          </cell>
          <cell r="AJ13">
            <v>265</v>
          </cell>
          <cell r="AK13">
            <v>8196</v>
          </cell>
          <cell r="AN13">
            <v>190</v>
          </cell>
          <cell r="AP13">
            <v>4286</v>
          </cell>
          <cell r="AQ13">
            <v>732</v>
          </cell>
          <cell r="AS13">
            <v>104</v>
          </cell>
          <cell r="AV13">
            <v>3184</v>
          </cell>
          <cell r="AW13">
            <v>320</v>
          </cell>
          <cell r="BA13">
            <v>185</v>
          </cell>
          <cell r="BC13">
            <v>107</v>
          </cell>
          <cell r="BG13">
            <v>307</v>
          </cell>
          <cell r="BH13">
            <v>50</v>
          </cell>
          <cell r="BK13">
            <v>2209</v>
          </cell>
        </row>
      </sheetData>
      <sheetData sheetId="3">
        <row r="13">
          <cell r="C13">
            <v>169993</v>
          </cell>
          <cell r="D13">
            <v>80653</v>
          </cell>
          <cell r="E13">
            <v>89340</v>
          </cell>
          <cell r="F13">
            <v>9822</v>
          </cell>
          <cell r="G13">
            <v>3275</v>
          </cell>
          <cell r="H13">
            <v>2930</v>
          </cell>
          <cell r="I13">
            <v>223</v>
          </cell>
          <cell r="J13">
            <v>8297</v>
          </cell>
          <cell r="K13">
            <v>685</v>
          </cell>
          <cell r="L13">
            <v>1229</v>
          </cell>
          <cell r="M13">
            <v>2880</v>
          </cell>
          <cell r="N13">
            <v>1647</v>
          </cell>
          <cell r="P13">
            <v>11520</v>
          </cell>
          <cell r="Q13">
            <v>734</v>
          </cell>
          <cell r="R13">
            <v>3193</v>
          </cell>
          <cell r="S13">
            <v>2530</v>
          </cell>
          <cell r="T13">
            <v>2580</v>
          </cell>
          <cell r="U13">
            <v>349</v>
          </cell>
          <cell r="V13">
            <v>1019</v>
          </cell>
          <cell r="W13">
            <v>432</v>
          </cell>
          <cell r="Y13">
            <v>653</v>
          </cell>
          <cell r="AF13">
            <v>380</v>
          </cell>
          <cell r="AG13">
            <v>148</v>
          </cell>
          <cell r="AH13">
            <v>2338</v>
          </cell>
          <cell r="AI13">
            <v>618</v>
          </cell>
          <cell r="AJ13">
            <v>361</v>
          </cell>
          <cell r="AK13">
            <v>8686</v>
          </cell>
          <cell r="AN13">
            <v>153</v>
          </cell>
          <cell r="AP13">
            <v>6214</v>
          </cell>
          <cell r="AQ13">
            <v>633</v>
          </cell>
          <cell r="AS13">
            <v>171</v>
          </cell>
          <cell r="AV13">
            <v>3282</v>
          </cell>
          <cell r="AW13">
            <v>524</v>
          </cell>
          <cell r="BA13">
            <v>297</v>
          </cell>
          <cell r="BC13">
            <v>91</v>
          </cell>
          <cell r="BG13">
            <v>443</v>
          </cell>
          <cell r="BH13">
            <v>78</v>
          </cell>
          <cell r="BK13">
            <v>2509</v>
          </cell>
        </row>
      </sheetData>
      <sheetData sheetId="4">
        <row r="13">
          <cell r="C13">
            <v>165727</v>
          </cell>
          <cell r="D13">
            <v>71505</v>
          </cell>
          <cell r="E13">
            <v>94222</v>
          </cell>
          <cell r="F13">
            <v>9229</v>
          </cell>
          <cell r="G13">
            <v>3207</v>
          </cell>
          <cell r="H13">
            <v>2436</v>
          </cell>
          <cell r="I13">
            <v>517</v>
          </cell>
          <cell r="J13">
            <v>8785</v>
          </cell>
          <cell r="K13">
            <v>1286</v>
          </cell>
          <cell r="L13">
            <v>1550</v>
          </cell>
          <cell r="M13">
            <v>3552</v>
          </cell>
          <cell r="N13">
            <v>1217</v>
          </cell>
          <cell r="P13">
            <v>10972</v>
          </cell>
          <cell r="Q13">
            <v>1012</v>
          </cell>
          <cell r="R13">
            <v>3150</v>
          </cell>
          <cell r="S13">
            <v>4347</v>
          </cell>
          <cell r="T13">
            <v>3135</v>
          </cell>
          <cell r="U13">
            <v>457</v>
          </cell>
          <cell r="V13">
            <v>972</v>
          </cell>
          <cell r="W13">
            <v>1041</v>
          </cell>
          <cell r="Y13">
            <v>517</v>
          </cell>
          <cell r="AF13">
            <v>464</v>
          </cell>
          <cell r="AG13">
            <v>195</v>
          </cell>
          <cell r="AH13">
            <v>1920</v>
          </cell>
          <cell r="AI13">
            <v>518</v>
          </cell>
          <cell r="AJ13">
            <v>330</v>
          </cell>
          <cell r="AK13">
            <v>8561</v>
          </cell>
          <cell r="AN13">
            <v>226</v>
          </cell>
          <cell r="AP13">
            <v>6054</v>
          </cell>
          <cell r="AQ13">
            <v>761</v>
          </cell>
          <cell r="AS13">
            <v>88</v>
          </cell>
          <cell r="AV13">
            <v>2577</v>
          </cell>
          <cell r="AW13">
            <v>464</v>
          </cell>
          <cell r="BA13">
            <v>304</v>
          </cell>
          <cell r="BC13">
            <v>73</v>
          </cell>
          <cell r="BG13">
            <v>596</v>
          </cell>
          <cell r="BH13">
            <v>153</v>
          </cell>
          <cell r="BK13">
            <v>3094</v>
          </cell>
        </row>
      </sheetData>
      <sheetData sheetId="5">
        <row r="13">
          <cell r="C13">
            <v>234156</v>
          </cell>
          <cell r="D13">
            <v>100740</v>
          </cell>
          <cell r="E13">
            <v>133416</v>
          </cell>
          <cell r="F13">
            <v>15696</v>
          </cell>
          <cell r="G13">
            <v>5429</v>
          </cell>
          <cell r="H13">
            <v>3853</v>
          </cell>
          <cell r="I13">
            <v>307</v>
          </cell>
          <cell r="J13">
            <v>13288</v>
          </cell>
          <cell r="K13">
            <v>1758</v>
          </cell>
          <cell r="L13">
            <v>3248</v>
          </cell>
          <cell r="M13">
            <v>4137</v>
          </cell>
          <cell r="N13">
            <v>1502</v>
          </cell>
          <cell r="P13">
            <v>16025</v>
          </cell>
          <cell r="Q13">
            <v>918</v>
          </cell>
          <cell r="R13">
            <v>3390</v>
          </cell>
          <cell r="S13">
            <v>4102</v>
          </cell>
          <cell r="T13">
            <v>2470</v>
          </cell>
          <cell r="U13">
            <v>707</v>
          </cell>
          <cell r="V13">
            <v>988</v>
          </cell>
          <cell r="W13">
            <v>2479</v>
          </cell>
          <cell r="Y13">
            <v>600</v>
          </cell>
          <cell r="AF13">
            <v>480</v>
          </cell>
          <cell r="AG13">
            <v>289</v>
          </cell>
          <cell r="AH13">
            <v>3068</v>
          </cell>
          <cell r="AI13">
            <v>614</v>
          </cell>
          <cell r="AJ13">
            <v>264</v>
          </cell>
          <cell r="AK13">
            <v>11080</v>
          </cell>
          <cell r="AN13">
            <v>235</v>
          </cell>
          <cell r="AP13">
            <v>12342</v>
          </cell>
          <cell r="AQ13">
            <v>1931</v>
          </cell>
          <cell r="AS13">
            <v>129</v>
          </cell>
          <cell r="AV13">
            <v>4311</v>
          </cell>
          <cell r="AW13">
            <v>673</v>
          </cell>
          <cell r="BA13">
            <v>941</v>
          </cell>
          <cell r="BC13">
            <v>45</v>
          </cell>
          <cell r="BG13">
            <v>1219</v>
          </cell>
          <cell r="BH13">
            <v>137</v>
          </cell>
          <cell r="BK13">
            <v>797</v>
          </cell>
        </row>
      </sheetData>
      <sheetData sheetId="6">
        <row r="13">
          <cell r="C13">
            <v>256833</v>
          </cell>
          <cell r="D13">
            <v>87000</v>
          </cell>
          <cell r="E13">
            <v>169833</v>
          </cell>
          <cell r="F13">
            <v>11036</v>
          </cell>
          <cell r="G13">
            <v>5455</v>
          </cell>
          <cell r="H13">
            <v>4106</v>
          </cell>
          <cell r="I13">
            <v>564</v>
          </cell>
          <cell r="J13">
            <v>18341</v>
          </cell>
          <cell r="K13">
            <v>2365</v>
          </cell>
          <cell r="L13">
            <v>5324</v>
          </cell>
          <cell r="M13">
            <v>7663</v>
          </cell>
          <cell r="N13">
            <v>1928</v>
          </cell>
          <cell r="P13">
            <v>23107</v>
          </cell>
          <cell r="Q13">
            <v>1086</v>
          </cell>
          <cell r="R13">
            <v>5417</v>
          </cell>
          <cell r="S13">
            <v>7701</v>
          </cell>
          <cell r="T13">
            <v>6343</v>
          </cell>
          <cell r="U13">
            <v>970</v>
          </cell>
          <cell r="V13">
            <v>1917</v>
          </cell>
          <cell r="W13">
            <v>950</v>
          </cell>
          <cell r="Y13">
            <v>1055</v>
          </cell>
          <cell r="AF13">
            <v>2153</v>
          </cell>
          <cell r="AG13">
            <v>563</v>
          </cell>
          <cell r="AH13">
            <v>2831</v>
          </cell>
          <cell r="AI13">
            <v>410</v>
          </cell>
          <cell r="AJ13">
            <v>501</v>
          </cell>
          <cell r="AK13">
            <v>7405</v>
          </cell>
          <cell r="AN13">
            <v>357</v>
          </cell>
          <cell r="AP13">
            <v>17215</v>
          </cell>
          <cell r="AQ13">
            <v>1511</v>
          </cell>
          <cell r="AS13">
            <v>469</v>
          </cell>
          <cell r="AV13">
            <v>7582</v>
          </cell>
          <cell r="AW13">
            <v>1083</v>
          </cell>
          <cell r="BA13">
            <v>798</v>
          </cell>
          <cell r="BC13">
            <v>138</v>
          </cell>
          <cell r="BG13">
            <v>1846</v>
          </cell>
          <cell r="BH13">
            <v>250</v>
          </cell>
          <cell r="BK13">
            <v>1886</v>
          </cell>
        </row>
      </sheetData>
      <sheetData sheetId="7">
        <row r="13">
          <cell r="C13">
            <v>267071</v>
          </cell>
          <cell r="D13">
            <v>98832</v>
          </cell>
          <cell r="E13">
            <v>168239</v>
          </cell>
          <cell r="F13">
            <v>13422</v>
          </cell>
          <cell r="G13">
            <v>7660</v>
          </cell>
          <cell r="H13">
            <v>3376</v>
          </cell>
          <cell r="I13">
            <v>163</v>
          </cell>
          <cell r="J13">
            <v>18898</v>
          </cell>
          <cell r="K13">
            <v>1672</v>
          </cell>
          <cell r="L13">
            <v>7598</v>
          </cell>
          <cell r="M13">
            <v>7212</v>
          </cell>
          <cell r="N13">
            <v>1968</v>
          </cell>
          <cell r="P13">
            <v>18115</v>
          </cell>
          <cell r="Q13">
            <v>1105</v>
          </cell>
          <cell r="R13">
            <v>5621</v>
          </cell>
          <cell r="S13">
            <v>7287</v>
          </cell>
          <cell r="T13">
            <v>8492</v>
          </cell>
          <cell r="U13">
            <v>1256</v>
          </cell>
          <cell r="V13">
            <v>1119</v>
          </cell>
          <cell r="W13">
            <v>516</v>
          </cell>
          <cell r="Y13">
            <v>648</v>
          </cell>
          <cell r="AF13">
            <v>1076</v>
          </cell>
          <cell r="AG13">
            <v>409</v>
          </cell>
          <cell r="AH13">
            <v>2473</v>
          </cell>
          <cell r="AI13">
            <v>665</v>
          </cell>
          <cell r="AJ13">
            <v>361</v>
          </cell>
          <cell r="AK13">
            <v>8118</v>
          </cell>
          <cell r="AN13">
            <v>528</v>
          </cell>
          <cell r="AP13">
            <v>16617</v>
          </cell>
          <cell r="AQ13">
            <v>1714</v>
          </cell>
          <cell r="AS13">
            <v>429</v>
          </cell>
          <cell r="AV13">
            <v>8465</v>
          </cell>
          <cell r="AW13">
            <v>859</v>
          </cell>
          <cell r="BA13">
            <v>1070</v>
          </cell>
          <cell r="BC13">
            <v>301</v>
          </cell>
          <cell r="BG13">
            <v>1729</v>
          </cell>
          <cell r="BH13">
            <v>280</v>
          </cell>
          <cell r="BK13">
            <v>2628</v>
          </cell>
        </row>
      </sheetData>
      <sheetData sheetId="8">
        <row r="13">
          <cell r="C13">
            <v>321186</v>
          </cell>
          <cell r="D13">
            <v>82175</v>
          </cell>
          <cell r="E13">
            <v>239011</v>
          </cell>
          <cell r="F13">
            <v>14753</v>
          </cell>
          <cell r="G13">
            <v>7060</v>
          </cell>
          <cell r="H13">
            <v>5001</v>
          </cell>
          <cell r="I13">
            <v>398</v>
          </cell>
          <cell r="J13">
            <v>23912</v>
          </cell>
          <cell r="K13">
            <v>2085</v>
          </cell>
          <cell r="L13">
            <v>7111</v>
          </cell>
          <cell r="M13">
            <v>7869</v>
          </cell>
          <cell r="N13">
            <v>2104</v>
          </cell>
          <cell r="P13">
            <v>26582</v>
          </cell>
          <cell r="Q13">
            <v>1285</v>
          </cell>
          <cell r="R13">
            <v>7821</v>
          </cell>
          <cell r="S13">
            <v>20588</v>
          </cell>
          <cell r="T13">
            <v>14746</v>
          </cell>
          <cell r="U13">
            <v>1389</v>
          </cell>
          <cell r="V13">
            <v>2138</v>
          </cell>
          <cell r="W13">
            <v>1017</v>
          </cell>
          <cell r="Y13">
            <v>1574</v>
          </cell>
          <cell r="AF13">
            <v>1845</v>
          </cell>
          <cell r="AG13">
            <v>758</v>
          </cell>
          <cell r="AH13">
            <v>3230</v>
          </cell>
          <cell r="AI13">
            <v>873</v>
          </cell>
          <cell r="AJ13">
            <v>564</v>
          </cell>
          <cell r="AK13">
            <v>12264</v>
          </cell>
          <cell r="AN13">
            <v>694</v>
          </cell>
          <cell r="AP13">
            <v>19406</v>
          </cell>
          <cell r="AQ13">
            <v>2006</v>
          </cell>
          <cell r="AS13">
            <v>674</v>
          </cell>
          <cell r="AV13">
            <v>12258</v>
          </cell>
          <cell r="AW13">
            <v>887</v>
          </cell>
          <cell r="BA13">
            <v>3302</v>
          </cell>
          <cell r="BC13">
            <v>508</v>
          </cell>
          <cell r="BG13">
            <v>2283</v>
          </cell>
          <cell r="BH13">
            <v>465</v>
          </cell>
          <cell r="BK13">
            <v>5720</v>
          </cell>
        </row>
      </sheetData>
      <sheetData sheetId="9">
        <row r="13">
          <cell r="C13">
            <v>240063</v>
          </cell>
          <cell r="D13">
            <v>87539</v>
          </cell>
          <cell r="E13">
            <v>152524</v>
          </cell>
          <cell r="F13">
            <v>17074</v>
          </cell>
          <cell r="G13">
            <v>5679</v>
          </cell>
          <cell r="H13">
            <v>3873</v>
          </cell>
          <cell r="I13">
            <v>925</v>
          </cell>
          <cell r="J13">
            <v>12306</v>
          </cell>
          <cell r="K13">
            <v>1457</v>
          </cell>
          <cell r="L13">
            <v>2523</v>
          </cell>
          <cell r="M13">
            <v>4267</v>
          </cell>
          <cell r="N13">
            <v>1482</v>
          </cell>
          <cell r="P13">
            <v>17754</v>
          </cell>
          <cell r="Q13">
            <v>824</v>
          </cell>
          <cell r="R13">
            <v>3789</v>
          </cell>
          <cell r="S13">
            <v>4777</v>
          </cell>
          <cell r="T13">
            <v>3432</v>
          </cell>
          <cell r="U13">
            <v>357</v>
          </cell>
          <cell r="V13">
            <v>1224</v>
          </cell>
          <cell r="W13">
            <v>663</v>
          </cell>
          <cell r="Y13">
            <v>723</v>
          </cell>
          <cell r="AF13">
            <v>491</v>
          </cell>
          <cell r="AG13">
            <v>448</v>
          </cell>
          <cell r="AH13">
            <v>3274</v>
          </cell>
          <cell r="AI13">
            <v>745</v>
          </cell>
          <cell r="AJ13">
            <v>540</v>
          </cell>
          <cell r="AK13">
            <v>7626</v>
          </cell>
          <cell r="AN13">
            <v>495</v>
          </cell>
          <cell r="AP13">
            <v>12742</v>
          </cell>
          <cell r="AQ13">
            <v>1460</v>
          </cell>
          <cell r="AS13">
            <v>305</v>
          </cell>
          <cell r="AV13">
            <v>10554</v>
          </cell>
          <cell r="AW13">
            <v>847</v>
          </cell>
          <cell r="BA13">
            <v>832</v>
          </cell>
          <cell r="BC13">
            <v>244</v>
          </cell>
          <cell r="BG13">
            <v>1645</v>
          </cell>
          <cell r="BH13">
            <v>255</v>
          </cell>
          <cell r="BK13">
            <v>9752</v>
          </cell>
        </row>
      </sheetData>
      <sheetData sheetId="10">
        <row r="13">
          <cell r="C13">
            <v>202050</v>
          </cell>
          <cell r="D13">
            <v>93717</v>
          </cell>
          <cell r="E13">
            <v>108333</v>
          </cell>
          <cell r="F13">
            <v>11992</v>
          </cell>
          <cell r="G13">
            <v>4293</v>
          </cell>
          <cell r="H13">
            <v>3324</v>
          </cell>
          <cell r="I13">
            <v>343</v>
          </cell>
          <cell r="J13">
            <v>8980</v>
          </cell>
          <cell r="K13">
            <v>1275</v>
          </cell>
          <cell r="L13">
            <v>1602</v>
          </cell>
          <cell r="M13">
            <v>3467</v>
          </cell>
          <cell r="N13">
            <v>1159</v>
          </cell>
          <cell r="P13">
            <v>11773</v>
          </cell>
          <cell r="Q13">
            <v>762</v>
          </cell>
          <cell r="R13">
            <v>3304</v>
          </cell>
          <cell r="S13">
            <v>2538</v>
          </cell>
          <cell r="T13">
            <v>2419</v>
          </cell>
          <cell r="U13">
            <v>292</v>
          </cell>
          <cell r="V13">
            <v>931</v>
          </cell>
          <cell r="W13">
            <v>355</v>
          </cell>
          <cell r="Y13">
            <v>805</v>
          </cell>
          <cell r="AF13">
            <v>379</v>
          </cell>
          <cell r="AG13">
            <v>242</v>
          </cell>
          <cell r="AH13">
            <v>3308</v>
          </cell>
          <cell r="AI13">
            <v>665</v>
          </cell>
          <cell r="AJ13">
            <v>428</v>
          </cell>
          <cell r="AK13">
            <v>8150</v>
          </cell>
          <cell r="AN13">
            <v>210</v>
          </cell>
          <cell r="AP13">
            <v>7789</v>
          </cell>
          <cell r="AQ13">
            <v>1369</v>
          </cell>
          <cell r="AS13">
            <v>180</v>
          </cell>
          <cell r="AV13">
            <v>5558</v>
          </cell>
          <cell r="AW13">
            <v>531</v>
          </cell>
          <cell r="BA13">
            <v>714</v>
          </cell>
          <cell r="BC13">
            <v>144</v>
          </cell>
          <cell r="BG13">
            <v>832</v>
          </cell>
          <cell r="BH13">
            <v>121</v>
          </cell>
          <cell r="BK13">
            <v>7583</v>
          </cell>
        </row>
      </sheetData>
      <sheetData sheetId="11">
        <row r="13">
          <cell r="C13">
            <v>194705</v>
          </cell>
          <cell r="D13">
            <v>98666</v>
          </cell>
          <cell r="E13">
            <v>96039</v>
          </cell>
          <cell r="F13">
            <v>11601</v>
          </cell>
          <cell r="G13">
            <v>3674</v>
          </cell>
          <cell r="H13">
            <v>2877</v>
          </cell>
          <cell r="I13">
            <v>227</v>
          </cell>
          <cell r="J13">
            <v>7341</v>
          </cell>
          <cell r="K13">
            <v>654</v>
          </cell>
          <cell r="L13">
            <v>1399</v>
          </cell>
          <cell r="M13">
            <v>2944</v>
          </cell>
          <cell r="N13">
            <v>1125</v>
          </cell>
          <cell r="P13">
            <v>10222</v>
          </cell>
          <cell r="Q13">
            <v>308</v>
          </cell>
          <cell r="R13">
            <v>3376</v>
          </cell>
          <cell r="S13">
            <v>2810</v>
          </cell>
          <cell r="T13">
            <v>1305</v>
          </cell>
          <cell r="U13">
            <v>187</v>
          </cell>
          <cell r="V13">
            <v>708</v>
          </cell>
          <cell r="W13">
            <v>626</v>
          </cell>
          <cell r="Y13">
            <v>717</v>
          </cell>
          <cell r="AF13">
            <v>511</v>
          </cell>
          <cell r="AG13">
            <v>193</v>
          </cell>
          <cell r="AH13">
            <v>3560</v>
          </cell>
          <cell r="AI13">
            <v>842</v>
          </cell>
          <cell r="AJ13">
            <v>433</v>
          </cell>
          <cell r="AK13">
            <v>11042</v>
          </cell>
          <cell r="AN13">
            <v>193</v>
          </cell>
          <cell r="AP13">
            <v>5427</v>
          </cell>
          <cell r="AQ13">
            <v>747</v>
          </cell>
          <cell r="AS13">
            <v>144</v>
          </cell>
          <cell r="AV13">
            <v>3308</v>
          </cell>
          <cell r="AW13">
            <v>630</v>
          </cell>
          <cell r="BA13">
            <v>532</v>
          </cell>
          <cell r="BC13">
            <v>61</v>
          </cell>
          <cell r="BG13">
            <v>510</v>
          </cell>
          <cell r="BH13">
            <v>62</v>
          </cell>
          <cell r="BK13">
            <v>7539</v>
          </cell>
        </row>
      </sheetData>
      <sheetData sheetId="12">
        <row r="13">
          <cell r="C13">
            <v>154757</v>
          </cell>
          <cell r="D13">
            <v>66038</v>
          </cell>
          <cell r="E13">
            <v>88719</v>
          </cell>
          <cell r="F13">
            <v>8011</v>
          </cell>
          <cell r="G13">
            <v>2324</v>
          </cell>
          <cell r="H13">
            <v>1897</v>
          </cell>
          <cell r="I13">
            <v>118</v>
          </cell>
          <cell r="J13">
            <v>7294</v>
          </cell>
          <cell r="K13">
            <v>669</v>
          </cell>
          <cell r="L13">
            <v>2192</v>
          </cell>
          <cell r="M13">
            <v>2774</v>
          </cell>
          <cell r="N13">
            <v>855</v>
          </cell>
          <cell r="P13">
            <v>9243</v>
          </cell>
          <cell r="Q13">
            <v>336</v>
          </cell>
          <cell r="R13">
            <v>2543</v>
          </cell>
          <cell r="S13">
            <v>3392</v>
          </cell>
          <cell r="T13">
            <v>1979</v>
          </cell>
          <cell r="U13">
            <v>224</v>
          </cell>
          <cell r="V13">
            <v>689</v>
          </cell>
          <cell r="W13">
            <v>548</v>
          </cell>
          <cell r="Y13">
            <v>546</v>
          </cell>
          <cell r="AF13">
            <v>661</v>
          </cell>
          <cell r="AG13">
            <v>136</v>
          </cell>
          <cell r="AH13">
            <v>2811</v>
          </cell>
          <cell r="AI13">
            <v>682</v>
          </cell>
          <cell r="AJ13">
            <v>279</v>
          </cell>
          <cell r="AK13">
            <v>12565</v>
          </cell>
          <cell r="AN13">
            <v>153</v>
          </cell>
          <cell r="AP13">
            <v>5393</v>
          </cell>
          <cell r="AQ13">
            <v>1910</v>
          </cell>
          <cell r="AS13">
            <v>101</v>
          </cell>
          <cell r="AV13">
            <v>3409</v>
          </cell>
          <cell r="AW13">
            <v>610</v>
          </cell>
          <cell r="BA13">
            <v>341</v>
          </cell>
          <cell r="BC13">
            <v>28</v>
          </cell>
          <cell r="BG13">
            <v>667</v>
          </cell>
          <cell r="BH13">
            <v>145</v>
          </cell>
          <cell r="BK13">
            <v>4580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3">
          <cell r="C13">
            <v>1383650</v>
          </cell>
          <cell r="D13">
            <v>634533</v>
          </cell>
          <cell r="E13">
            <v>749117</v>
          </cell>
          <cell r="F13">
            <v>85881</v>
          </cell>
          <cell r="G13">
            <v>26200</v>
          </cell>
          <cell r="H13">
            <v>21168</v>
          </cell>
          <cell r="I13">
            <v>1457</v>
          </cell>
          <cell r="J13">
            <v>65223</v>
          </cell>
          <cell r="K13">
            <v>6440</v>
          </cell>
          <cell r="L13">
            <v>15998</v>
          </cell>
          <cell r="M13">
            <v>28496</v>
          </cell>
          <cell r="N13">
            <v>8666</v>
          </cell>
          <cell r="P13">
            <v>80327</v>
          </cell>
          <cell r="Q13">
            <v>3975</v>
          </cell>
          <cell r="R13">
            <v>23096</v>
          </cell>
          <cell r="S13">
            <v>30213</v>
          </cell>
          <cell r="T13">
            <v>25318</v>
          </cell>
          <cell r="U13">
            <v>3169</v>
          </cell>
          <cell r="V13">
            <v>4943</v>
          </cell>
          <cell r="W13">
            <v>3696</v>
          </cell>
          <cell r="Y13">
            <v>3214</v>
          </cell>
          <cell r="AF13">
            <v>3656</v>
          </cell>
          <cell r="AG13">
            <v>1577</v>
          </cell>
          <cell r="AH13">
            <v>17413</v>
          </cell>
          <cell r="AI13">
            <v>4384</v>
          </cell>
          <cell r="AJ13">
            <v>2411</v>
          </cell>
          <cell r="AK13">
            <v>64289</v>
          </cell>
          <cell r="AN13">
            <v>1624</v>
          </cell>
          <cell r="AP13">
            <v>49535</v>
          </cell>
          <cell r="AQ13">
            <v>5971</v>
          </cell>
          <cell r="AS13">
            <v>1143</v>
          </cell>
          <cell r="AV13">
            <v>40350</v>
          </cell>
          <cell r="AW13">
            <v>2141</v>
          </cell>
          <cell r="BA13">
            <v>4324</v>
          </cell>
          <cell r="BC13">
            <v>906</v>
          </cell>
          <cell r="BG13">
            <v>5927</v>
          </cell>
          <cell r="BH13">
            <v>1028</v>
          </cell>
          <cell r="BK13">
            <v>29256</v>
          </cell>
        </row>
      </sheetData>
      <sheetData sheetId="1">
        <row r="13">
          <cell r="C13">
            <v>91842</v>
          </cell>
          <cell r="D13">
            <v>47176</v>
          </cell>
          <cell r="E13">
            <v>44666</v>
          </cell>
          <cell r="F13">
            <v>4822</v>
          </cell>
          <cell r="G13">
            <v>1283</v>
          </cell>
          <cell r="H13">
            <v>1441</v>
          </cell>
          <cell r="I13">
            <v>65</v>
          </cell>
          <cell r="J13">
            <v>2850</v>
          </cell>
          <cell r="K13">
            <v>242</v>
          </cell>
          <cell r="L13">
            <v>561</v>
          </cell>
          <cell r="M13">
            <v>1320</v>
          </cell>
          <cell r="N13">
            <v>556</v>
          </cell>
          <cell r="P13">
            <v>4658</v>
          </cell>
          <cell r="Q13">
            <v>172</v>
          </cell>
          <cell r="R13">
            <v>1255</v>
          </cell>
          <cell r="S13">
            <v>1379</v>
          </cell>
          <cell r="T13">
            <v>796</v>
          </cell>
          <cell r="U13">
            <v>101</v>
          </cell>
          <cell r="V13">
            <v>293</v>
          </cell>
          <cell r="W13">
            <v>99</v>
          </cell>
          <cell r="Y13">
            <v>209</v>
          </cell>
          <cell r="AF13">
            <v>220</v>
          </cell>
          <cell r="AG13">
            <v>133</v>
          </cell>
          <cell r="AH13">
            <v>1458</v>
          </cell>
          <cell r="AI13">
            <v>231</v>
          </cell>
          <cell r="AJ13">
            <v>186</v>
          </cell>
          <cell r="AK13">
            <v>9580</v>
          </cell>
          <cell r="AN13">
            <v>92</v>
          </cell>
          <cell r="AP13">
            <v>1914</v>
          </cell>
          <cell r="AQ13">
            <v>197</v>
          </cell>
          <cell r="AS13">
            <v>32</v>
          </cell>
          <cell r="AV13">
            <v>1989</v>
          </cell>
          <cell r="AW13">
            <v>100</v>
          </cell>
          <cell r="BA13">
            <v>176</v>
          </cell>
          <cell r="BC13">
            <v>22</v>
          </cell>
          <cell r="BG13">
            <v>250</v>
          </cell>
          <cell r="BH13">
            <v>33</v>
          </cell>
          <cell r="BK13">
            <v>1283</v>
          </cell>
        </row>
      </sheetData>
      <sheetData sheetId="2">
        <row r="13">
          <cell r="C13">
            <v>84952</v>
          </cell>
          <cell r="D13">
            <v>45318</v>
          </cell>
          <cell r="E13">
            <v>39634</v>
          </cell>
          <cell r="F13">
            <v>5510</v>
          </cell>
          <cell r="G13">
            <v>1553</v>
          </cell>
          <cell r="H13">
            <v>1480</v>
          </cell>
          <cell r="I13">
            <v>47</v>
          </cell>
          <cell r="J13">
            <v>3321</v>
          </cell>
          <cell r="K13">
            <v>269</v>
          </cell>
          <cell r="L13">
            <v>487</v>
          </cell>
          <cell r="M13">
            <v>1453</v>
          </cell>
          <cell r="N13">
            <v>729</v>
          </cell>
          <cell r="P13">
            <v>5081</v>
          </cell>
          <cell r="Q13">
            <v>213</v>
          </cell>
          <cell r="R13">
            <v>1405</v>
          </cell>
          <cell r="S13">
            <v>1121</v>
          </cell>
          <cell r="T13">
            <v>869</v>
          </cell>
          <cell r="U13">
            <v>93</v>
          </cell>
          <cell r="V13">
            <v>202</v>
          </cell>
          <cell r="W13">
            <v>137</v>
          </cell>
          <cell r="Y13">
            <v>152</v>
          </cell>
          <cell r="AF13">
            <v>109</v>
          </cell>
          <cell r="AG13">
            <v>50</v>
          </cell>
          <cell r="AH13">
            <v>1190</v>
          </cell>
          <cell r="AI13">
            <v>270</v>
          </cell>
          <cell r="AJ13">
            <v>147</v>
          </cell>
          <cell r="AK13">
            <v>4167</v>
          </cell>
          <cell r="AN13">
            <v>115</v>
          </cell>
          <cell r="AP13">
            <v>1855</v>
          </cell>
          <cell r="AQ13">
            <v>230</v>
          </cell>
          <cell r="AS13">
            <v>34</v>
          </cell>
          <cell r="AV13">
            <v>1839</v>
          </cell>
          <cell r="AW13">
            <v>120</v>
          </cell>
          <cell r="BA13">
            <v>80</v>
          </cell>
          <cell r="BC13">
            <v>63</v>
          </cell>
          <cell r="BG13">
            <v>145</v>
          </cell>
          <cell r="BH13">
            <v>28</v>
          </cell>
          <cell r="BK13">
            <v>1125</v>
          </cell>
        </row>
      </sheetData>
      <sheetData sheetId="3">
        <row r="13">
          <cell r="C13">
            <v>98663</v>
          </cell>
          <cell r="D13">
            <v>51960</v>
          </cell>
          <cell r="E13">
            <v>46703</v>
          </cell>
          <cell r="F13">
            <v>6390</v>
          </cell>
          <cell r="G13">
            <v>1697</v>
          </cell>
          <cell r="H13">
            <v>1750</v>
          </cell>
          <cell r="I13">
            <v>85</v>
          </cell>
          <cell r="J13">
            <v>3921</v>
          </cell>
          <cell r="K13">
            <v>312</v>
          </cell>
          <cell r="L13">
            <v>591</v>
          </cell>
          <cell r="M13">
            <v>1640</v>
          </cell>
          <cell r="N13">
            <v>836</v>
          </cell>
          <cell r="P13">
            <v>5830</v>
          </cell>
          <cell r="Q13">
            <v>330</v>
          </cell>
          <cell r="R13">
            <v>1696</v>
          </cell>
          <cell r="S13">
            <v>1195</v>
          </cell>
          <cell r="T13">
            <v>1386</v>
          </cell>
          <cell r="U13">
            <v>160</v>
          </cell>
          <cell r="V13">
            <v>357</v>
          </cell>
          <cell r="W13">
            <v>167</v>
          </cell>
          <cell r="Y13">
            <v>255</v>
          </cell>
          <cell r="AF13">
            <v>153</v>
          </cell>
          <cell r="AG13">
            <v>73</v>
          </cell>
          <cell r="AH13">
            <v>1454</v>
          </cell>
          <cell r="AI13">
            <v>305</v>
          </cell>
          <cell r="AJ13">
            <v>164</v>
          </cell>
          <cell r="AK13">
            <v>4883</v>
          </cell>
          <cell r="AN13">
            <v>68</v>
          </cell>
          <cell r="AP13">
            <v>2396</v>
          </cell>
          <cell r="AQ13">
            <v>244</v>
          </cell>
          <cell r="AS13">
            <v>55</v>
          </cell>
          <cell r="AV13">
            <v>1653</v>
          </cell>
          <cell r="AW13">
            <v>107</v>
          </cell>
          <cell r="BA13">
            <v>133</v>
          </cell>
          <cell r="BC13">
            <v>25</v>
          </cell>
          <cell r="BG13">
            <v>178</v>
          </cell>
          <cell r="BH13">
            <v>36</v>
          </cell>
          <cell r="BK13">
            <v>1409</v>
          </cell>
        </row>
      </sheetData>
      <sheetData sheetId="4">
        <row r="13">
          <cell r="C13">
            <v>93493</v>
          </cell>
          <cell r="D13">
            <v>46172</v>
          </cell>
          <cell r="E13">
            <v>47321</v>
          </cell>
          <cell r="F13">
            <v>5966</v>
          </cell>
          <cell r="G13">
            <v>1803</v>
          </cell>
          <cell r="H13">
            <v>1406</v>
          </cell>
          <cell r="I13">
            <v>174</v>
          </cell>
          <cell r="J13">
            <v>3947</v>
          </cell>
          <cell r="K13">
            <v>604</v>
          </cell>
          <cell r="L13">
            <v>793</v>
          </cell>
          <cell r="M13">
            <v>1823</v>
          </cell>
          <cell r="N13">
            <v>638</v>
          </cell>
          <cell r="P13">
            <v>5169</v>
          </cell>
          <cell r="Q13">
            <v>448</v>
          </cell>
          <cell r="R13">
            <v>1572</v>
          </cell>
          <cell r="S13">
            <v>1651</v>
          </cell>
          <cell r="T13">
            <v>1488</v>
          </cell>
          <cell r="U13">
            <v>216</v>
          </cell>
          <cell r="V13">
            <v>458</v>
          </cell>
          <cell r="W13">
            <v>420</v>
          </cell>
          <cell r="Y13">
            <v>222</v>
          </cell>
          <cell r="AF13">
            <v>193</v>
          </cell>
          <cell r="AG13">
            <v>68</v>
          </cell>
          <cell r="AH13">
            <v>1221</v>
          </cell>
          <cell r="AI13">
            <v>377</v>
          </cell>
          <cell r="AJ13">
            <v>186</v>
          </cell>
          <cell r="AK13">
            <v>4440</v>
          </cell>
          <cell r="AN13">
            <v>114</v>
          </cell>
          <cell r="AP13">
            <v>2189</v>
          </cell>
          <cell r="AQ13">
            <v>323</v>
          </cell>
          <cell r="AS13">
            <v>41</v>
          </cell>
          <cell r="AV13">
            <v>1445</v>
          </cell>
          <cell r="AW13">
            <v>115</v>
          </cell>
          <cell r="BA13">
            <v>116</v>
          </cell>
          <cell r="BC13">
            <v>10</v>
          </cell>
          <cell r="BG13">
            <v>302</v>
          </cell>
          <cell r="BH13">
            <v>86</v>
          </cell>
          <cell r="BK13">
            <v>1472</v>
          </cell>
        </row>
      </sheetData>
      <sheetData sheetId="5">
        <row r="13">
          <cell r="C13">
            <v>126625</v>
          </cell>
          <cell r="D13">
            <v>64148</v>
          </cell>
          <cell r="E13">
            <v>62477</v>
          </cell>
          <cell r="F13">
            <v>9075</v>
          </cell>
          <cell r="G13">
            <v>2487</v>
          </cell>
          <cell r="H13">
            <v>2010</v>
          </cell>
          <cell r="I13">
            <v>148</v>
          </cell>
          <cell r="J13">
            <v>5457</v>
          </cell>
          <cell r="K13">
            <v>757</v>
          </cell>
          <cell r="L13">
            <v>1302</v>
          </cell>
          <cell r="M13">
            <v>2154</v>
          </cell>
          <cell r="N13">
            <v>732</v>
          </cell>
          <cell r="P13">
            <v>7365</v>
          </cell>
          <cell r="Q13">
            <v>361</v>
          </cell>
          <cell r="R13">
            <v>1687</v>
          </cell>
          <cell r="S13">
            <v>1549</v>
          </cell>
          <cell r="T13">
            <v>1123</v>
          </cell>
          <cell r="U13">
            <v>325</v>
          </cell>
          <cell r="V13">
            <v>400</v>
          </cell>
          <cell r="W13">
            <v>903</v>
          </cell>
          <cell r="Y13">
            <v>226</v>
          </cell>
          <cell r="AF13">
            <v>196</v>
          </cell>
          <cell r="AG13">
            <v>112</v>
          </cell>
          <cell r="AH13">
            <v>1656</v>
          </cell>
          <cell r="AI13">
            <v>364</v>
          </cell>
          <cell r="AJ13">
            <v>144</v>
          </cell>
          <cell r="AK13">
            <v>5451</v>
          </cell>
          <cell r="AN13">
            <v>96</v>
          </cell>
          <cell r="AP13">
            <v>5162</v>
          </cell>
          <cell r="AQ13">
            <v>825</v>
          </cell>
          <cell r="AS13">
            <v>68</v>
          </cell>
          <cell r="AV13">
            <v>2195</v>
          </cell>
          <cell r="AW13">
            <v>222</v>
          </cell>
          <cell r="BA13">
            <v>313</v>
          </cell>
          <cell r="BC13">
            <v>14</v>
          </cell>
          <cell r="BG13">
            <v>500</v>
          </cell>
          <cell r="BH13">
            <v>73</v>
          </cell>
          <cell r="BK13">
            <v>397</v>
          </cell>
        </row>
      </sheetData>
      <sheetData sheetId="6">
        <row r="13">
          <cell r="C13">
            <v>133187</v>
          </cell>
          <cell r="D13">
            <v>50867</v>
          </cell>
          <cell r="E13">
            <v>82320</v>
          </cell>
          <cell r="F13">
            <v>6990</v>
          </cell>
          <cell r="G13">
            <v>2823</v>
          </cell>
          <cell r="H13">
            <v>2333</v>
          </cell>
          <cell r="I13">
            <v>198</v>
          </cell>
          <cell r="J13">
            <v>8885</v>
          </cell>
          <cell r="K13">
            <v>989</v>
          </cell>
          <cell r="L13">
            <v>2278</v>
          </cell>
          <cell r="M13">
            <v>4420</v>
          </cell>
          <cell r="N13">
            <v>874</v>
          </cell>
          <cell r="P13">
            <v>10108</v>
          </cell>
          <cell r="Q13">
            <v>450</v>
          </cell>
          <cell r="R13">
            <v>2809</v>
          </cell>
          <cell r="S13">
            <v>3396</v>
          </cell>
          <cell r="T13">
            <v>2747</v>
          </cell>
          <cell r="U13">
            <v>381</v>
          </cell>
          <cell r="V13">
            <v>639</v>
          </cell>
          <cell r="W13">
            <v>347</v>
          </cell>
          <cell r="Y13">
            <v>328</v>
          </cell>
          <cell r="AF13">
            <v>564</v>
          </cell>
          <cell r="AG13">
            <v>254</v>
          </cell>
          <cell r="AH13">
            <v>1348</v>
          </cell>
          <cell r="AI13">
            <v>280</v>
          </cell>
          <cell r="AJ13">
            <v>237</v>
          </cell>
          <cell r="AK13">
            <v>3903</v>
          </cell>
          <cell r="AN13">
            <v>161</v>
          </cell>
          <cell r="AP13">
            <v>7690</v>
          </cell>
          <cell r="AQ13">
            <v>678</v>
          </cell>
          <cell r="AS13">
            <v>177</v>
          </cell>
          <cell r="AV13">
            <v>5056</v>
          </cell>
          <cell r="AW13">
            <v>351</v>
          </cell>
          <cell r="BA13">
            <v>539</v>
          </cell>
          <cell r="BC13">
            <v>57</v>
          </cell>
          <cell r="BG13">
            <v>903</v>
          </cell>
          <cell r="BH13">
            <v>159</v>
          </cell>
          <cell r="BK13">
            <v>1098</v>
          </cell>
        </row>
      </sheetData>
      <sheetData sheetId="7">
        <row r="13">
          <cell r="C13">
            <v>147791</v>
          </cell>
          <cell r="D13">
            <v>57196</v>
          </cell>
          <cell r="E13">
            <v>90595</v>
          </cell>
          <cell r="F13">
            <v>8432</v>
          </cell>
          <cell r="G13">
            <v>3481</v>
          </cell>
          <cell r="H13">
            <v>1772</v>
          </cell>
          <cell r="I13">
            <v>46</v>
          </cell>
          <cell r="J13">
            <v>9831</v>
          </cell>
          <cell r="K13">
            <v>774</v>
          </cell>
          <cell r="L13">
            <v>3839</v>
          </cell>
          <cell r="M13">
            <v>4291</v>
          </cell>
          <cell r="N13">
            <v>905</v>
          </cell>
          <cell r="P13">
            <v>8414</v>
          </cell>
          <cell r="Q13">
            <v>469</v>
          </cell>
          <cell r="R13">
            <v>3071</v>
          </cell>
          <cell r="S13">
            <v>4043</v>
          </cell>
          <cell r="T13">
            <v>4758</v>
          </cell>
          <cell r="U13">
            <v>771</v>
          </cell>
          <cell r="V13">
            <v>526</v>
          </cell>
          <cell r="W13">
            <v>365</v>
          </cell>
          <cell r="Y13">
            <v>278</v>
          </cell>
          <cell r="AF13">
            <v>549</v>
          </cell>
          <cell r="AG13">
            <v>218</v>
          </cell>
          <cell r="AH13">
            <v>1415</v>
          </cell>
          <cell r="AI13">
            <v>482</v>
          </cell>
          <cell r="AJ13">
            <v>219</v>
          </cell>
          <cell r="AK13">
            <v>4723</v>
          </cell>
          <cell r="AN13">
            <v>261</v>
          </cell>
          <cell r="AP13">
            <v>7357</v>
          </cell>
          <cell r="AQ13">
            <v>737</v>
          </cell>
          <cell r="AS13">
            <v>162</v>
          </cell>
          <cell r="AV13">
            <v>5720</v>
          </cell>
          <cell r="AW13">
            <v>226</v>
          </cell>
          <cell r="BA13">
            <v>784</v>
          </cell>
          <cell r="BC13">
            <v>247</v>
          </cell>
          <cell r="BG13">
            <v>881</v>
          </cell>
          <cell r="BH13">
            <v>159</v>
          </cell>
          <cell r="BK13">
            <v>1771</v>
          </cell>
        </row>
      </sheetData>
      <sheetData sheetId="8">
        <row r="13">
          <cell r="C13">
            <v>159572</v>
          </cell>
          <cell r="D13">
            <v>46024</v>
          </cell>
          <cell r="E13">
            <v>113548</v>
          </cell>
          <cell r="F13">
            <v>8742</v>
          </cell>
          <cell r="G13">
            <v>3068</v>
          </cell>
          <cell r="H13">
            <v>2514</v>
          </cell>
          <cell r="I13">
            <v>132</v>
          </cell>
          <cell r="J13">
            <v>10872</v>
          </cell>
          <cell r="K13">
            <v>867</v>
          </cell>
          <cell r="L13">
            <v>2677</v>
          </cell>
          <cell r="M13">
            <v>4216</v>
          </cell>
          <cell r="N13">
            <v>967</v>
          </cell>
          <cell r="P13">
            <v>10970</v>
          </cell>
          <cell r="Q13">
            <v>578</v>
          </cell>
          <cell r="R13">
            <v>3630</v>
          </cell>
          <cell r="S13">
            <v>10049</v>
          </cell>
          <cell r="T13">
            <v>7900</v>
          </cell>
          <cell r="U13">
            <v>674</v>
          </cell>
          <cell r="V13">
            <v>814</v>
          </cell>
          <cell r="W13">
            <v>541</v>
          </cell>
          <cell r="Y13">
            <v>494</v>
          </cell>
          <cell r="AF13">
            <v>959</v>
          </cell>
          <cell r="AG13">
            <v>325</v>
          </cell>
          <cell r="AH13">
            <v>1609</v>
          </cell>
          <cell r="AI13">
            <v>502</v>
          </cell>
          <cell r="AJ13">
            <v>265</v>
          </cell>
          <cell r="AK13">
            <v>6272</v>
          </cell>
          <cell r="AN13">
            <v>283</v>
          </cell>
          <cell r="AP13">
            <v>7834</v>
          </cell>
          <cell r="AQ13">
            <v>892</v>
          </cell>
          <cell r="AS13">
            <v>282</v>
          </cell>
          <cell r="AV13">
            <v>7338</v>
          </cell>
          <cell r="AW13">
            <v>259</v>
          </cell>
          <cell r="BA13">
            <v>962</v>
          </cell>
          <cell r="BC13">
            <v>260</v>
          </cell>
          <cell r="BG13">
            <v>1101</v>
          </cell>
          <cell r="BH13">
            <v>189</v>
          </cell>
          <cell r="BK13">
            <v>3435</v>
          </cell>
        </row>
      </sheetData>
      <sheetData sheetId="9">
        <row r="13">
          <cell r="C13">
            <v>130207</v>
          </cell>
          <cell r="D13">
            <v>55315</v>
          </cell>
          <cell r="E13">
            <v>74892</v>
          </cell>
          <cell r="F13">
            <v>10275</v>
          </cell>
          <cell r="G13">
            <v>2788</v>
          </cell>
          <cell r="H13">
            <v>2036</v>
          </cell>
          <cell r="I13">
            <v>306</v>
          </cell>
          <cell r="J13">
            <v>5473</v>
          </cell>
          <cell r="K13">
            <v>614</v>
          </cell>
          <cell r="L13">
            <v>1181</v>
          </cell>
          <cell r="M13">
            <v>2502</v>
          </cell>
          <cell r="N13">
            <v>762</v>
          </cell>
          <cell r="P13">
            <v>7833</v>
          </cell>
          <cell r="Q13">
            <v>335</v>
          </cell>
          <cell r="R13">
            <v>1650</v>
          </cell>
          <cell r="S13">
            <v>1851</v>
          </cell>
          <cell r="T13">
            <v>1773</v>
          </cell>
          <cell r="U13">
            <v>140</v>
          </cell>
          <cell r="V13">
            <v>377</v>
          </cell>
          <cell r="W13">
            <v>215</v>
          </cell>
          <cell r="Y13">
            <v>289</v>
          </cell>
          <cell r="AF13">
            <v>117</v>
          </cell>
          <cell r="AG13">
            <v>106</v>
          </cell>
          <cell r="AH13">
            <v>1516</v>
          </cell>
          <cell r="AI13">
            <v>389</v>
          </cell>
          <cell r="AJ13">
            <v>269</v>
          </cell>
          <cell r="AK13">
            <v>3884</v>
          </cell>
          <cell r="AN13">
            <v>167</v>
          </cell>
          <cell r="AP13">
            <v>5796</v>
          </cell>
          <cell r="AQ13">
            <v>565</v>
          </cell>
          <cell r="AS13">
            <v>115</v>
          </cell>
          <cell r="AV13">
            <v>6302</v>
          </cell>
          <cell r="AW13">
            <v>278</v>
          </cell>
          <cell r="BA13">
            <v>448</v>
          </cell>
          <cell r="BC13">
            <v>105</v>
          </cell>
          <cell r="BG13">
            <v>712</v>
          </cell>
          <cell r="BH13">
            <v>126</v>
          </cell>
          <cell r="BK13">
            <v>5657</v>
          </cell>
        </row>
      </sheetData>
      <sheetData sheetId="10">
        <row r="13">
          <cell r="C13">
            <v>116006</v>
          </cell>
          <cell r="D13">
            <v>61381</v>
          </cell>
          <cell r="E13">
            <v>54625</v>
          </cell>
          <cell r="F13">
            <v>7557</v>
          </cell>
          <cell r="G13">
            <v>2114</v>
          </cell>
          <cell r="H13">
            <v>1718</v>
          </cell>
          <cell r="I13">
            <v>110</v>
          </cell>
          <cell r="J13">
            <v>3893</v>
          </cell>
          <cell r="K13">
            <v>478</v>
          </cell>
          <cell r="L13">
            <v>736</v>
          </cell>
          <cell r="M13">
            <v>1814</v>
          </cell>
          <cell r="N13">
            <v>628</v>
          </cell>
          <cell r="P13">
            <v>5537</v>
          </cell>
          <cell r="Q13">
            <v>315</v>
          </cell>
          <cell r="R13">
            <v>1620</v>
          </cell>
          <cell r="S13">
            <v>1117</v>
          </cell>
          <cell r="T13">
            <v>1065</v>
          </cell>
          <cell r="U13">
            <v>133</v>
          </cell>
          <cell r="V13">
            <v>366</v>
          </cell>
          <cell r="W13">
            <v>131</v>
          </cell>
          <cell r="Y13">
            <v>291</v>
          </cell>
          <cell r="AF13">
            <v>136</v>
          </cell>
          <cell r="AG13">
            <v>96</v>
          </cell>
          <cell r="AH13">
            <v>1557</v>
          </cell>
          <cell r="AI13">
            <v>400</v>
          </cell>
          <cell r="AJ13">
            <v>226</v>
          </cell>
          <cell r="AK13">
            <v>4494</v>
          </cell>
          <cell r="AN13">
            <v>109</v>
          </cell>
          <cell r="AP13">
            <v>3082</v>
          </cell>
          <cell r="AQ13">
            <v>475</v>
          </cell>
          <cell r="AS13">
            <v>73</v>
          </cell>
          <cell r="AV13">
            <v>2984</v>
          </cell>
          <cell r="AW13">
            <v>143</v>
          </cell>
          <cell r="BA13">
            <v>371</v>
          </cell>
          <cell r="BC13">
            <v>68</v>
          </cell>
          <cell r="BG13">
            <v>418</v>
          </cell>
          <cell r="BH13">
            <v>51</v>
          </cell>
          <cell r="BK13">
            <v>4705</v>
          </cell>
        </row>
      </sheetData>
      <sheetData sheetId="11">
        <row r="13">
          <cell r="C13">
            <v>115018</v>
          </cell>
          <cell r="D13">
            <v>66823</v>
          </cell>
          <cell r="E13">
            <v>48195</v>
          </cell>
          <cell r="F13">
            <v>7061</v>
          </cell>
          <cell r="G13">
            <v>1853</v>
          </cell>
          <cell r="H13">
            <v>1610</v>
          </cell>
          <cell r="I13">
            <v>92</v>
          </cell>
          <cell r="J13">
            <v>3354</v>
          </cell>
          <cell r="K13">
            <v>290</v>
          </cell>
          <cell r="L13">
            <v>652</v>
          </cell>
          <cell r="M13">
            <v>1486</v>
          </cell>
          <cell r="N13">
            <v>594</v>
          </cell>
          <cell r="P13">
            <v>4982</v>
          </cell>
          <cell r="Q13">
            <v>145</v>
          </cell>
          <cell r="R13">
            <v>1460</v>
          </cell>
          <cell r="S13">
            <v>1186</v>
          </cell>
          <cell r="T13">
            <v>606</v>
          </cell>
          <cell r="U13">
            <v>84</v>
          </cell>
          <cell r="V13">
            <v>274</v>
          </cell>
          <cell r="W13">
            <v>225</v>
          </cell>
          <cell r="Y13">
            <v>272</v>
          </cell>
          <cell r="AF13">
            <v>165</v>
          </cell>
          <cell r="AG13">
            <v>79</v>
          </cell>
          <cell r="AH13">
            <v>1697</v>
          </cell>
          <cell r="AI13">
            <v>417</v>
          </cell>
          <cell r="AJ13">
            <v>205</v>
          </cell>
          <cell r="AK13">
            <v>5541</v>
          </cell>
          <cell r="AN13">
            <v>87</v>
          </cell>
          <cell r="AP13">
            <v>2147</v>
          </cell>
          <cell r="AQ13">
            <v>292</v>
          </cell>
          <cell r="AS13">
            <v>59</v>
          </cell>
          <cell r="AV13">
            <v>1737</v>
          </cell>
          <cell r="AW13">
            <v>132</v>
          </cell>
          <cell r="BA13">
            <v>220</v>
          </cell>
          <cell r="BC13">
            <v>22</v>
          </cell>
          <cell r="BG13">
            <v>217</v>
          </cell>
          <cell r="BH13">
            <v>34</v>
          </cell>
          <cell r="BK13">
            <v>4422</v>
          </cell>
        </row>
      </sheetData>
      <sheetData sheetId="12">
        <row r="13">
          <cell r="C13">
            <v>86294</v>
          </cell>
          <cell r="D13">
            <v>42153</v>
          </cell>
          <cell r="E13">
            <v>44141</v>
          </cell>
          <cell r="F13">
            <v>5061</v>
          </cell>
          <cell r="G13">
            <v>1250</v>
          </cell>
          <cell r="H13">
            <v>1098</v>
          </cell>
          <cell r="I13">
            <v>54</v>
          </cell>
          <cell r="J13">
            <v>3419</v>
          </cell>
          <cell r="K13">
            <v>244</v>
          </cell>
          <cell r="L13">
            <v>901</v>
          </cell>
          <cell r="M13">
            <v>1377</v>
          </cell>
          <cell r="N13">
            <v>445</v>
          </cell>
          <cell r="P13">
            <v>4380</v>
          </cell>
          <cell r="Q13">
            <v>159</v>
          </cell>
          <cell r="R13">
            <v>1241</v>
          </cell>
          <cell r="S13">
            <v>1676</v>
          </cell>
          <cell r="T13">
            <v>807</v>
          </cell>
          <cell r="U13">
            <v>91</v>
          </cell>
          <cell r="V13">
            <v>237</v>
          </cell>
          <cell r="W13">
            <v>146</v>
          </cell>
          <cell r="Y13">
            <v>198</v>
          </cell>
          <cell r="AF13">
            <v>295</v>
          </cell>
          <cell r="AG13">
            <v>63</v>
          </cell>
          <cell r="AH13">
            <v>1292</v>
          </cell>
          <cell r="AI13">
            <v>367</v>
          </cell>
          <cell r="AJ13">
            <v>163</v>
          </cell>
          <cell r="AK13">
            <v>6951</v>
          </cell>
          <cell r="AN13">
            <v>71</v>
          </cell>
          <cell r="AP13">
            <v>2113</v>
          </cell>
          <cell r="AQ13">
            <v>513</v>
          </cell>
          <cell r="AS13">
            <v>45</v>
          </cell>
          <cell r="AV13">
            <v>2092</v>
          </cell>
          <cell r="AW13">
            <v>88</v>
          </cell>
          <cell r="BA13">
            <v>182</v>
          </cell>
          <cell r="BC13">
            <v>13</v>
          </cell>
          <cell r="BG13">
            <v>320</v>
          </cell>
          <cell r="BH13">
            <v>54</v>
          </cell>
          <cell r="BK13">
            <v>2482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3">
          <cell r="C13">
            <v>1563086</v>
          </cell>
          <cell r="D13">
            <v>717112</v>
          </cell>
          <cell r="E13">
            <v>845974</v>
          </cell>
          <cell r="F13">
            <v>80613</v>
          </cell>
          <cell r="G13">
            <v>25301</v>
          </cell>
          <cell r="H13">
            <v>25380</v>
          </cell>
          <cell r="I13">
            <v>2085</v>
          </cell>
          <cell r="J13">
            <v>81518</v>
          </cell>
          <cell r="K13">
            <v>7259</v>
          </cell>
          <cell r="L13">
            <v>15840</v>
          </cell>
          <cell r="M13">
            <v>26715</v>
          </cell>
          <cell r="N13">
            <v>11629</v>
          </cell>
          <cell r="P13">
            <v>79826</v>
          </cell>
          <cell r="Q13">
            <v>4540</v>
          </cell>
          <cell r="R13">
            <v>27449</v>
          </cell>
          <cell r="S13">
            <v>32723</v>
          </cell>
          <cell r="T13">
            <v>30878</v>
          </cell>
          <cell r="U13">
            <v>4102</v>
          </cell>
          <cell r="V13">
            <v>6650</v>
          </cell>
          <cell r="W13">
            <v>3707</v>
          </cell>
          <cell r="Y13">
            <v>4514</v>
          </cell>
          <cell r="AF13">
            <v>6406</v>
          </cell>
          <cell r="AG13">
            <v>2377</v>
          </cell>
          <cell r="AH13">
            <v>21526</v>
          </cell>
          <cell r="AI13">
            <v>4817</v>
          </cell>
          <cell r="AJ13">
            <v>3518</v>
          </cell>
          <cell r="AK13">
            <v>91950</v>
          </cell>
          <cell r="AN13">
            <v>2727</v>
          </cell>
          <cell r="AP13">
            <v>52521</v>
          </cell>
          <cell r="AQ13">
            <v>5871</v>
          </cell>
          <cell r="AS13">
            <v>2126</v>
          </cell>
          <cell r="AV13">
            <v>48822</v>
          </cell>
          <cell r="AW13">
            <v>4453</v>
          </cell>
          <cell r="BA13">
            <v>4829</v>
          </cell>
          <cell r="BC13">
            <v>1717</v>
          </cell>
          <cell r="BG13">
            <v>10677</v>
          </cell>
          <cell r="BH13">
            <v>1067</v>
          </cell>
          <cell r="BK13">
            <v>29002</v>
          </cell>
        </row>
      </sheetData>
      <sheetData sheetId="1">
        <row r="13">
          <cell r="C13">
            <v>103443</v>
          </cell>
          <cell r="D13">
            <v>51503</v>
          </cell>
          <cell r="E13">
            <v>51940</v>
          </cell>
          <cell r="F13">
            <v>5070</v>
          </cell>
          <cell r="G13">
            <v>1345</v>
          </cell>
          <cell r="H13">
            <v>1676</v>
          </cell>
          <cell r="I13">
            <v>93</v>
          </cell>
          <cell r="J13">
            <v>3909</v>
          </cell>
          <cell r="K13">
            <v>277</v>
          </cell>
          <cell r="L13">
            <v>641</v>
          </cell>
          <cell r="M13">
            <v>1454</v>
          </cell>
          <cell r="N13">
            <v>677</v>
          </cell>
          <cell r="P13">
            <v>4702</v>
          </cell>
          <cell r="Q13">
            <v>171</v>
          </cell>
          <cell r="R13">
            <v>1557</v>
          </cell>
          <cell r="S13">
            <v>1321</v>
          </cell>
          <cell r="T13">
            <v>958</v>
          </cell>
          <cell r="U13">
            <v>118</v>
          </cell>
          <cell r="V13">
            <v>365</v>
          </cell>
          <cell r="W13">
            <v>119</v>
          </cell>
          <cell r="Y13">
            <v>192</v>
          </cell>
          <cell r="AF13">
            <v>351</v>
          </cell>
          <cell r="AG13">
            <v>172</v>
          </cell>
          <cell r="AH13">
            <v>1792</v>
          </cell>
          <cell r="AI13">
            <v>313</v>
          </cell>
          <cell r="AJ13">
            <v>227</v>
          </cell>
          <cell r="AK13">
            <v>13129</v>
          </cell>
          <cell r="AN13">
            <v>144</v>
          </cell>
          <cell r="AP13">
            <v>2349</v>
          </cell>
          <cell r="AQ13">
            <v>201</v>
          </cell>
          <cell r="AS13">
            <v>84</v>
          </cell>
          <cell r="AV13">
            <v>1672</v>
          </cell>
          <cell r="AW13">
            <v>202</v>
          </cell>
          <cell r="BA13">
            <v>146</v>
          </cell>
          <cell r="BC13">
            <v>51</v>
          </cell>
          <cell r="BG13">
            <v>706</v>
          </cell>
          <cell r="BH13">
            <v>36</v>
          </cell>
          <cell r="BK13">
            <v>884</v>
          </cell>
        </row>
      </sheetData>
      <sheetData sheetId="2">
        <row r="13">
          <cell r="C13">
            <v>95096</v>
          </cell>
          <cell r="D13">
            <v>52799</v>
          </cell>
          <cell r="E13">
            <v>42297</v>
          </cell>
          <cell r="F13">
            <v>5326</v>
          </cell>
          <cell r="G13">
            <v>1605</v>
          </cell>
          <cell r="H13">
            <v>1580</v>
          </cell>
          <cell r="I13">
            <v>124</v>
          </cell>
          <cell r="J13">
            <v>4280</v>
          </cell>
          <cell r="K13">
            <v>280</v>
          </cell>
          <cell r="L13">
            <v>638</v>
          </cell>
          <cell r="M13">
            <v>1665</v>
          </cell>
          <cell r="N13">
            <v>679</v>
          </cell>
          <cell r="P13">
            <v>4667</v>
          </cell>
          <cell r="Q13">
            <v>219</v>
          </cell>
          <cell r="R13">
            <v>1522</v>
          </cell>
          <cell r="S13">
            <v>966</v>
          </cell>
          <cell r="T13">
            <v>888</v>
          </cell>
          <cell r="U13">
            <v>134</v>
          </cell>
          <cell r="V13">
            <v>300</v>
          </cell>
          <cell r="W13">
            <v>143</v>
          </cell>
          <cell r="Y13">
            <v>206</v>
          </cell>
          <cell r="AF13">
            <v>177</v>
          </cell>
          <cell r="AG13">
            <v>116</v>
          </cell>
          <cell r="AH13">
            <v>1383</v>
          </cell>
          <cell r="AI13">
            <v>268</v>
          </cell>
          <cell r="AJ13">
            <v>195</v>
          </cell>
          <cell r="AK13">
            <v>5765</v>
          </cell>
          <cell r="AN13">
            <v>148</v>
          </cell>
          <cell r="AP13">
            <v>1967</v>
          </cell>
          <cell r="AQ13">
            <v>323</v>
          </cell>
          <cell r="AS13">
            <v>69</v>
          </cell>
          <cell r="AV13">
            <v>1757</v>
          </cell>
          <cell r="AW13">
            <v>174</v>
          </cell>
          <cell r="BA13">
            <v>177</v>
          </cell>
          <cell r="BC13">
            <v>61</v>
          </cell>
          <cell r="BG13">
            <v>305</v>
          </cell>
          <cell r="BH13">
            <v>27</v>
          </cell>
          <cell r="BK13">
            <v>1000</v>
          </cell>
        </row>
      </sheetData>
      <sheetData sheetId="3">
        <row r="13">
          <cell r="C13">
            <v>111583</v>
          </cell>
          <cell r="D13">
            <v>60064</v>
          </cell>
          <cell r="E13">
            <v>51519</v>
          </cell>
          <cell r="F13">
            <v>6366</v>
          </cell>
          <cell r="G13">
            <v>1821</v>
          </cell>
          <cell r="H13">
            <v>1991</v>
          </cell>
          <cell r="I13">
            <v>130</v>
          </cell>
          <cell r="J13">
            <v>5312</v>
          </cell>
          <cell r="K13">
            <v>417</v>
          </cell>
          <cell r="L13">
            <v>763</v>
          </cell>
          <cell r="M13">
            <v>2257</v>
          </cell>
          <cell r="N13">
            <v>693</v>
          </cell>
          <cell r="P13">
            <v>5651</v>
          </cell>
          <cell r="Q13">
            <v>257</v>
          </cell>
          <cell r="R13">
            <v>2066</v>
          </cell>
          <cell r="S13">
            <v>1221</v>
          </cell>
          <cell r="T13">
            <v>1287</v>
          </cell>
          <cell r="U13">
            <v>202</v>
          </cell>
          <cell r="V13">
            <v>512</v>
          </cell>
          <cell r="W13">
            <v>186</v>
          </cell>
          <cell r="Y13">
            <v>333</v>
          </cell>
          <cell r="AF13">
            <v>246</v>
          </cell>
          <cell r="AG13">
            <v>119</v>
          </cell>
          <cell r="AH13">
            <v>1711</v>
          </cell>
          <cell r="AI13">
            <v>380</v>
          </cell>
          <cell r="AJ13">
            <v>257</v>
          </cell>
          <cell r="AK13">
            <v>5604</v>
          </cell>
          <cell r="AN13">
            <v>221</v>
          </cell>
          <cell r="AP13">
            <v>2879</v>
          </cell>
          <cell r="AQ13">
            <v>297</v>
          </cell>
          <cell r="AS13">
            <v>68</v>
          </cell>
          <cell r="AV13">
            <v>1839</v>
          </cell>
          <cell r="AW13">
            <v>207</v>
          </cell>
          <cell r="BA13">
            <v>157</v>
          </cell>
          <cell r="BC13">
            <v>58</v>
          </cell>
          <cell r="BG13">
            <v>328</v>
          </cell>
          <cell r="BH13">
            <v>32</v>
          </cell>
          <cell r="BK13">
            <v>1204</v>
          </cell>
        </row>
      </sheetData>
      <sheetData sheetId="4">
        <row r="13">
          <cell r="C13">
            <v>104611</v>
          </cell>
          <cell r="D13">
            <v>53425</v>
          </cell>
          <cell r="E13">
            <v>51186</v>
          </cell>
          <cell r="F13">
            <v>5940</v>
          </cell>
          <cell r="G13">
            <v>1922</v>
          </cell>
          <cell r="H13">
            <v>1568</v>
          </cell>
          <cell r="I13">
            <v>138</v>
          </cell>
          <cell r="J13">
            <v>4900</v>
          </cell>
          <cell r="K13">
            <v>512</v>
          </cell>
          <cell r="L13">
            <v>809</v>
          </cell>
          <cell r="M13">
            <v>1605</v>
          </cell>
          <cell r="N13">
            <v>748</v>
          </cell>
          <cell r="P13">
            <v>4900</v>
          </cell>
          <cell r="Q13">
            <v>277</v>
          </cell>
          <cell r="R13">
            <v>1949</v>
          </cell>
          <cell r="S13">
            <v>1235</v>
          </cell>
          <cell r="T13">
            <v>1919</v>
          </cell>
          <cell r="U13">
            <v>279</v>
          </cell>
          <cell r="V13">
            <v>469</v>
          </cell>
          <cell r="W13">
            <v>221</v>
          </cell>
          <cell r="Y13">
            <v>427</v>
          </cell>
          <cell r="AF13">
            <v>313</v>
          </cell>
          <cell r="AG13">
            <v>152</v>
          </cell>
          <cell r="AH13">
            <v>1575</v>
          </cell>
          <cell r="AI13">
            <v>317</v>
          </cell>
          <cell r="AJ13">
            <v>202</v>
          </cell>
          <cell r="AK13">
            <v>6534</v>
          </cell>
          <cell r="AN13">
            <v>126</v>
          </cell>
          <cell r="AP13">
            <v>2808</v>
          </cell>
          <cell r="AQ13">
            <v>436</v>
          </cell>
          <cell r="AS13">
            <v>80</v>
          </cell>
          <cell r="AV13">
            <v>2045</v>
          </cell>
          <cell r="AW13">
            <v>216</v>
          </cell>
          <cell r="BA13">
            <v>212</v>
          </cell>
          <cell r="BC13">
            <v>91</v>
          </cell>
          <cell r="BG13">
            <v>464</v>
          </cell>
          <cell r="BH13">
            <v>43</v>
          </cell>
          <cell r="BK13">
            <v>1898</v>
          </cell>
        </row>
      </sheetData>
      <sheetData sheetId="5">
        <row r="13">
          <cell r="C13">
            <v>138854</v>
          </cell>
          <cell r="D13">
            <v>66218</v>
          </cell>
          <cell r="E13">
            <v>72636</v>
          </cell>
          <cell r="F13">
            <v>8615</v>
          </cell>
          <cell r="G13">
            <v>3053</v>
          </cell>
          <cell r="H13">
            <v>3156</v>
          </cell>
          <cell r="I13">
            <v>191</v>
          </cell>
          <cell r="J13">
            <v>6921</v>
          </cell>
          <cell r="K13">
            <v>583</v>
          </cell>
          <cell r="L13">
            <v>1051</v>
          </cell>
          <cell r="M13">
            <v>2373</v>
          </cell>
          <cell r="N13">
            <v>973</v>
          </cell>
          <cell r="P13">
            <v>7064</v>
          </cell>
          <cell r="Q13">
            <v>415</v>
          </cell>
          <cell r="R13">
            <v>2177</v>
          </cell>
          <cell r="S13">
            <v>1629</v>
          </cell>
          <cell r="T13">
            <v>1598</v>
          </cell>
          <cell r="U13">
            <v>172</v>
          </cell>
          <cell r="V13">
            <v>624</v>
          </cell>
          <cell r="W13">
            <v>332</v>
          </cell>
          <cell r="Y13">
            <v>322</v>
          </cell>
          <cell r="AF13">
            <v>192</v>
          </cell>
          <cell r="AG13">
            <v>146</v>
          </cell>
          <cell r="AH13">
            <v>1926</v>
          </cell>
          <cell r="AI13">
            <v>368</v>
          </cell>
          <cell r="AJ13">
            <v>294</v>
          </cell>
          <cell r="AK13">
            <v>5383</v>
          </cell>
          <cell r="AN13">
            <v>194</v>
          </cell>
          <cell r="AP13">
            <v>5410</v>
          </cell>
          <cell r="AQ13">
            <v>535</v>
          </cell>
          <cell r="AS13">
            <v>229</v>
          </cell>
          <cell r="AV13">
            <v>4689</v>
          </cell>
          <cell r="AW13">
            <v>550</v>
          </cell>
          <cell r="BA13">
            <v>634</v>
          </cell>
          <cell r="BC13">
            <v>124</v>
          </cell>
          <cell r="BG13">
            <v>846</v>
          </cell>
          <cell r="BH13">
            <v>105</v>
          </cell>
          <cell r="BK13">
            <v>2623</v>
          </cell>
        </row>
      </sheetData>
      <sheetData sheetId="6">
        <row r="13">
          <cell r="C13">
            <v>146100</v>
          </cell>
          <cell r="D13">
            <v>49081</v>
          </cell>
          <cell r="E13">
            <v>97019</v>
          </cell>
          <cell r="F13">
            <v>6587</v>
          </cell>
          <cell r="G13">
            <v>2438</v>
          </cell>
          <cell r="H13">
            <v>2673</v>
          </cell>
          <cell r="I13">
            <v>278</v>
          </cell>
          <cell r="J13">
            <v>9683</v>
          </cell>
          <cell r="K13">
            <v>843</v>
          </cell>
          <cell r="L13">
            <v>1754</v>
          </cell>
          <cell r="M13">
            <v>2979</v>
          </cell>
          <cell r="N13">
            <v>1441</v>
          </cell>
          <cell r="P13">
            <v>10015</v>
          </cell>
          <cell r="Q13">
            <v>635</v>
          </cell>
          <cell r="R13">
            <v>3486</v>
          </cell>
          <cell r="S13">
            <v>3836</v>
          </cell>
          <cell r="T13">
            <v>3690</v>
          </cell>
          <cell r="U13">
            <v>482</v>
          </cell>
          <cell r="V13">
            <v>771</v>
          </cell>
          <cell r="W13">
            <v>428</v>
          </cell>
          <cell r="Y13">
            <v>693</v>
          </cell>
          <cell r="AF13">
            <v>794</v>
          </cell>
          <cell r="AG13">
            <v>303</v>
          </cell>
          <cell r="AH13">
            <v>1336</v>
          </cell>
          <cell r="AI13">
            <v>473</v>
          </cell>
          <cell r="AJ13">
            <v>361</v>
          </cell>
          <cell r="AK13">
            <v>6342</v>
          </cell>
          <cell r="AN13">
            <v>270</v>
          </cell>
          <cell r="AP13">
            <v>9089</v>
          </cell>
          <cell r="AQ13">
            <v>896</v>
          </cell>
          <cell r="AS13">
            <v>382</v>
          </cell>
          <cell r="AV13">
            <v>7295</v>
          </cell>
          <cell r="AW13">
            <v>656</v>
          </cell>
          <cell r="BA13">
            <v>592</v>
          </cell>
          <cell r="BC13">
            <v>343</v>
          </cell>
          <cell r="BG13">
            <v>1627</v>
          </cell>
          <cell r="BH13">
            <v>179</v>
          </cell>
          <cell r="BK13">
            <v>3217</v>
          </cell>
        </row>
      </sheetData>
      <sheetData sheetId="7">
        <row r="13">
          <cell r="C13">
            <v>166932</v>
          </cell>
          <cell r="D13">
            <v>67944</v>
          </cell>
          <cell r="E13">
            <v>98988</v>
          </cell>
          <cell r="F13">
            <v>6413</v>
          </cell>
          <cell r="G13">
            <v>2693</v>
          </cell>
          <cell r="H13">
            <v>2244</v>
          </cell>
          <cell r="I13">
            <v>158</v>
          </cell>
          <cell r="J13">
            <v>10120</v>
          </cell>
          <cell r="K13">
            <v>1161</v>
          </cell>
          <cell r="L13">
            <v>3618</v>
          </cell>
          <cell r="M13">
            <v>3204</v>
          </cell>
          <cell r="N13">
            <v>1320</v>
          </cell>
          <cell r="P13">
            <v>8054</v>
          </cell>
          <cell r="Q13">
            <v>685</v>
          </cell>
          <cell r="R13">
            <v>2863</v>
          </cell>
          <cell r="S13">
            <v>5133</v>
          </cell>
          <cell r="T13">
            <v>5303</v>
          </cell>
          <cell r="U13">
            <v>508</v>
          </cell>
          <cell r="V13">
            <v>628</v>
          </cell>
          <cell r="W13">
            <v>613</v>
          </cell>
          <cell r="Y13">
            <v>569</v>
          </cell>
          <cell r="AF13">
            <v>1118</v>
          </cell>
          <cell r="AG13">
            <v>225</v>
          </cell>
          <cell r="AH13">
            <v>2050</v>
          </cell>
          <cell r="AI13">
            <v>402</v>
          </cell>
          <cell r="AJ13">
            <v>242</v>
          </cell>
          <cell r="AK13">
            <v>6938</v>
          </cell>
          <cell r="AN13">
            <v>437</v>
          </cell>
          <cell r="AP13">
            <v>7245</v>
          </cell>
          <cell r="AQ13">
            <v>748</v>
          </cell>
          <cell r="AS13">
            <v>326</v>
          </cell>
          <cell r="AV13">
            <v>6991</v>
          </cell>
          <cell r="AW13">
            <v>329</v>
          </cell>
          <cell r="BA13">
            <v>783</v>
          </cell>
          <cell r="BC13">
            <v>346</v>
          </cell>
          <cell r="BG13">
            <v>1985</v>
          </cell>
          <cell r="BH13">
            <v>201</v>
          </cell>
          <cell r="BK13">
            <v>4406</v>
          </cell>
        </row>
      </sheetData>
      <sheetData sheetId="8">
        <row r="13">
          <cell r="C13">
            <v>179338</v>
          </cell>
          <cell r="D13">
            <v>64120</v>
          </cell>
          <cell r="E13">
            <v>115218</v>
          </cell>
          <cell r="F13">
            <v>9381</v>
          </cell>
          <cell r="G13">
            <v>2442</v>
          </cell>
          <cell r="H13">
            <v>2531</v>
          </cell>
          <cell r="I13">
            <v>307</v>
          </cell>
          <cell r="J13">
            <v>11330</v>
          </cell>
          <cell r="K13">
            <v>1074</v>
          </cell>
          <cell r="L13">
            <v>2568</v>
          </cell>
          <cell r="M13">
            <v>3082</v>
          </cell>
          <cell r="N13">
            <v>1154</v>
          </cell>
          <cell r="P13">
            <v>9303</v>
          </cell>
          <cell r="Q13">
            <v>635</v>
          </cell>
          <cell r="R13">
            <v>3719</v>
          </cell>
          <cell r="S13">
            <v>10089</v>
          </cell>
          <cell r="T13">
            <v>8472</v>
          </cell>
          <cell r="U13">
            <v>965</v>
          </cell>
          <cell r="V13">
            <v>737</v>
          </cell>
          <cell r="W13">
            <v>310</v>
          </cell>
          <cell r="Y13">
            <v>483</v>
          </cell>
          <cell r="AF13">
            <v>1326</v>
          </cell>
          <cell r="AG13">
            <v>298</v>
          </cell>
          <cell r="AH13">
            <v>2024</v>
          </cell>
          <cell r="AI13">
            <v>439</v>
          </cell>
          <cell r="AJ13">
            <v>331</v>
          </cell>
          <cell r="AK13">
            <v>8029</v>
          </cell>
          <cell r="AN13">
            <v>408</v>
          </cell>
          <cell r="AP13">
            <v>7025</v>
          </cell>
          <cell r="AQ13">
            <v>739</v>
          </cell>
          <cell r="AS13">
            <v>228</v>
          </cell>
          <cell r="AV13">
            <v>8115</v>
          </cell>
          <cell r="AW13">
            <v>395</v>
          </cell>
          <cell r="BA13">
            <v>649</v>
          </cell>
          <cell r="BC13">
            <v>290</v>
          </cell>
          <cell r="BG13">
            <v>1515</v>
          </cell>
          <cell r="BH13">
            <v>150</v>
          </cell>
          <cell r="BK13">
            <v>3157</v>
          </cell>
        </row>
      </sheetData>
      <sheetData sheetId="9">
        <row r="13">
          <cell r="C13">
            <v>137930</v>
          </cell>
          <cell r="D13">
            <v>55694</v>
          </cell>
          <cell r="E13">
            <v>82236</v>
          </cell>
          <cell r="F13">
            <v>7268</v>
          </cell>
          <cell r="G13">
            <v>2387</v>
          </cell>
          <cell r="H13">
            <v>2329</v>
          </cell>
          <cell r="I13">
            <v>168</v>
          </cell>
          <cell r="J13">
            <v>7437</v>
          </cell>
          <cell r="K13">
            <v>763</v>
          </cell>
          <cell r="L13">
            <v>1209</v>
          </cell>
          <cell r="M13">
            <v>2263</v>
          </cell>
          <cell r="N13">
            <v>1051</v>
          </cell>
          <cell r="P13">
            <v>8145</v>
          </cell>
          <cell r="Q13">
            <v>463</v>
          </cell>
          <cell r="R13">
            <v>2252</v>
          </cell>
          <cell r="S13">
            <v>2137</v>
          </cell>
          <cell r="T13">
            <v>2758</v>
          </cell>
          <cell r="U13">
            <v>561</v>
          </cell>
          <cell r="V13">
            <v>615</v>
          </cell>
          <cell r="W13">
            <v>422</v>
          </cell>
          <cell r="Y13">
            <v>371</v>
          </cell>
          <cell r="AF13">
            <v>457</v>
          </cell>
          <cell r="AG13">
            <v>185</v>
          </cell>
          <cell r="AH13">
            <v>1592</v>
          </cell>
          <cell r="AI13">
            <v>502</v>
          </cell>
          <cell r="AJ13">
            <v>357</v>
          </cell>
          <cell r="AK13">
            <v>6374</v>
          </cell>
          <cell r="AN13">
            <v>243</v>
          </cell>
          <cell r="AP13">
            <v>6113</v>
          </cell>
          <cell r="AQ13">
            <v>594</v>
          </cell>
          <cell r="AS13">
            <v>282</v>
          </cell>
          <cell r="AV13">
            <v>6816</v>
          </cell>
          <cell r="AW13">
            <v>453</v>
          </cell>
          <cell r="BA13">
            <v>752</v>
          </cell>
          <cell r="BC13">
            <v>149</v>
          </cell>
          <cell r="BG13">
            <v>1297</v>
          </cell>
          <cell r="BH13">
            <v>103</v>
          </cell>
          <cell r="BK13">
            <v>4087</v>
          </cell>
        </row>
      </sheetData>
      <sheetData sheetId="10">
        <row r="13">
          <cell r="C13">
            <v>138356</v>
          </cell>
          <cell r="D13">
            <v>71560</v>
          </cell>
          <cell r="E13">
            <v>66796</v>
          </cell>
          <cell r="F13">
            <v>7863</v>
          </cell>
          <cell r="G13">
            <v>2299</v>
          </cell>
          <cell r="H13">
            <v>2283</v>
          </cell>
          <cell r="I13">
            <v>253</v>
          </cell>
          <cell r="J13">
            <v>6371</v>
          </cell>
          <cell r="K13">
            <v>546</v>
          </cell>
          <cell r="L13">
            <v>1015</v>
          </cell>
          <cell r="M13">
            <v>2049</v>
          </cell>
          <cell r="N13">
            <v>1065</v>
          </cell>
          <cell r="P13">
            <v>6539</v>
          </cell>
          <cell r="Q13">
            <v>348</v>
          </cell>
          <cell r="R13">
            <v>2116</v>
          </cell>
          <cell r="S13">
            <v>1479</v>
          </cell>
          <cell r="T13">
            <v>1514</v>
          </cell>
          <cell r="U13">
            <v>288</v>
          </cell>
          <cell r="V13">
            <v>638</v>
          </cell>
          <cell r="W13">
            <v>276</v>
          </cell>
          <cell r="Y13">
            <v>379</v>
          </cell>
          <cell r="AF13">
            <v>258</v>
          </cell>
          <cell r="AG13">
            <v>205</v>
          </cell>
          <cell r="AH13">
            <v>2071</v>
          </cell>
          <cell r="AI13">
            <v>517</v>
          </cell>
          <cell r="AJ13">
            <v>431</v>
          </cell>
          <cell r="AK13">
            <v>7707</v>
          </cell>
          <cell r="AN13">
            <v>214</v>
          </cell>
          <cell r="AP13">
            <v>3401</v>
          </cell>
          <cell r="AQ13">
            <v>408</v>
          </cell>
          <cell r="AS13">
            <v>182</v>
          </cell>
          <cell r="AV13">
            <v>3293</v>
          </cell>
          <cell r="AW13">
            <v>643</v>
          </cell>
          <cell r="BA13">
            <v>309</v>
          </cell>
          <cell r="BC13">
            <v>104</v>
          </cell>
          <cell r="BG13">
            <v>679</v>
          </cell>
          <cell r="BH13">
            <v>82</v>
          </cell>
          <cell r="BK13">
            <v>2685</v>
          </cell>
        </row>
      </sheetData>
      <sheetData sheetId="11">
        <row r="13">
          <cell r="C13">
            <v>135968</v>
          </cell>
          <cell r="D13">
            <v>73764</v>
          </cell>
          <cell r="E13">
            <v>62204</v>
          </cell>
          <cell r="F13">
            <v>7023</v>
          </cell>
          <cell r="G13">
            <v>2050</v>
          </cell>
          <cell r="H13">
            <v>2040</v>
          </cell>
          <cell r="I13">
            <v>150</v>
          </cell>
          <cell r="J13">
            <v>6042</v>
          </cell>
          <cell r="K13">
            <v>443</v>
          </cell>
          <cell r="L13">
            <v>819</v>
          </cell>
          <cell r="M13">
            <v>2188</v>
          </cell>
          <cell r="N13">
            <v>1047</v>
          </cell>
          <cell r="P13">
            <v>6117</v>
          </cell>
          <cell r="Q13">
            <v>240</v>
          </cell>
          <cell r="R13">
            <v>2201</v>
          </cell>
          <cell r="S13">
            <v>1741</v>
          </cell>
          <cell r="T13">
            <v>1337</v>
          </cell>
          <cell r="U13">
            <v>232</v>
          </cell>
          <cell r="V13">
            <v>628</v>
          </cell>
          <cell r="W13">
            <v>476</v>
          </cell>
          <cell r="Y13">
            <v>315</v>
          </cell>
          <cell r="AF13">
            <v>439</v>
          </cell>
          <cell r="AG13">
            <v>233</v>
          </cell>
          <cell r="AH13">
            <v>2169</v>
          </cell>
          <cell r="AI13">
            <v>487</v>
          </cell>
          <cell r="AJ13">
            <v>316</v>
          </cell>
          <cell r="AK13">
            <v>8823</v>
          </cell>
          <cell r="AN13">
            <v>225</v>
          </cell>
          <cell r="AP13">
            <v>2370</v>
          </cell>
          <cell r="AQ13">
            <v>357</v>
          </cell>
          <cell r="AS13">
            <v>127</v>
          </cell>
          <cell r="AV13">
            <v>1910</v>
          </cell>
          <cell r="AW13">
            <v>359</v>
          </cell>
          <cell r="BA13">
            <v>227</v>
          </cell>
          <cell r="BC13">
            <v>52</v>
          </cell>
          <cell r="BG13">
            <v>349</v>
          </cell>
          <cell r="BH13">
            <v>51</v>
          </cell>
          <cell r="BK13">
            <v>2229</v>
          </cell>
        </row>
      </sheetData>
      <sheetData sheetId="12">
        <row r="13">
          <cell r="C13">
            <v>104875</v>
          </cell>
          <cell r="D13">
            <v>50940</v>
          </cell>
          <cell r="E13">
            <v>53935</v>
          </cell>
          <cell r="F13">
            <v>4761</v>
          </cell>
          <cell r="G13">
            <v>1246</v>
          </cell>
          <cell r="H13">
            <v>1309</v>
          </cell>
          <cell r="I13">
            <v>95</v>
          </cell>
          <cell r="J13">
            <v>5213</v>
          </cell>
          <cell r="K13">
            <v>360</v>
          </cell>
          <cell r="L13">
            <v>955</v>
          </cell>
          <cell r="M13">
            <v>1596</v>
          </cell>
          <cell r="N13">
            <v>781</v>
          </cell>
          <cell r="P13">
            <v>4669</v>
          </cell>
          <cell r="Q13">
            <v>195</v>
          </cell>
          <cell r="R13">
            <v>1541</v>
          </cell>
          <cell r="S13">
            <v>1936</v>
          </cell>
          <cell r="T13">
            <v>1154</v>
          </cell>
          <cell r="U13">
            <v>161</v>
          </cell>
          <cell r="V13">
            <v>363</v>
          </cell>
          <cell r="W13">
            <v>181</v>
          </cell>
          <cell r="Y13">
            <v>224</v>
          </cell>
          <cell r="AF13">
            <v>735</v>
          </cell>
          <cell r="AG13">
            <v>223</v>
          </cell>
          <cell r="AH13">
            <v>1897</v>
          </cell>
          <cell r="AI13">
            <v>351</v>
          </cell>
          <cell r="AJ13">
            <v>305</v>
          </cell>
          <cell r="AK13">
            <v>11322</v>
          </cell>
          <cell r="AN13">
            <v>97</v>
          </cell>
          <cell r="AP13">
            <v>1865</v>
          </cell>
          <cell r="AQ13">
            <v>337</v>
          </cell>
          <cell r="AS13">
            <v>69</v>
          </cell>
          <cell r="AV13">
            <v>2400</v>
          </cell>
          <cell r="AW13">
            <v>269</v>
          </cell>
          <cell r="BA13">
            <v>191</v>
          </cell>
          <cell r="BC13">
            <v>48</v>
          </cell>
          <cell r="BG13">
            <v>576</v>
          </cell>
          <cell r="BH13">
            <v>58</v>
          </cell>
          <cell r="BK13">
            <v>1612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3">
          <cell r="C13">
            <v>1425002</v>
          </cell>
          <cell r="D13">
            <v>684608</v>
          </cell>
          <cell r="E13">
            <v>740394</v>
          </cell>
          <cell r="F13">
            <v>80322</v>
          </cell>
          <cell r="G13">
            <v>26710</v>
          </cell>
          <cell r="H13">
            <v>24298</v>
          </cell>
          <cell r="I13">
            <v>1963</v>
          </cell>
          <cell r="J13">
            <v>72542</v>
          </cell>
          <cell r="K13">
            <v>6778</v>
          </cell>
          <cell r="L13">
            <v>13919</v>
          </cell>
          <cell r="M13">
            <v>26051</v>
          </cell>
          <cell r="N13">
            <v>8795</v>
          </cell>
          <cell r="P13">
            <v>74804</v>
          </cell>
          <cell r="Q13">
            <v>3329</v>
          </cell>
          <cell r="R13">
            <v>24489</v>
          </cell>
          <cell r="S13">
            <v>26303</v>
          </cell>
          <cell r="T13">
            <v>26314</v>
          </cell>
          <cell r="U13">
            <v>3167</v>
          </cell>
          <cell r="V13">
            <v>5258</v>
          </cell>
          <cell r="W13">
            <v>3178</v>
          </cell>
          <cell r="Y13">
            <v>3496</v>
          </cell>
          <cell r="AF13">
            <v>4149</v>
          </cell>
          <cell r="AG13">
            <v>1788</v>
          </cell>
          <cell r="AH13">
            <v>19345</v>
          </cell>
          <cell r="AI13">
            <v>3789</v>
          </cell>
          <cell r="AJ13">
            <v>2793</v>
          </cell>
          <cell r="AK13">
            <v>67877</v>
          </cell>
          <cell r="AN13">
            <v>2250</v>
          </cell>
          <cell r="AP13">
            <v>51435</v>
          </cell>
          <cell r="AQ13">
            <v>5142</v>
          </cell>
          <cell r="AS13">
            <v>2040</v>
          </cell>
          <cell r="AV13">
            <v>41795</v>
          </cell>
          <cell r="AW13">
            <v>2726</v>
          </cell>
          <cell r="BA13">
            <v>3723</v>
          </cell>
          <cell r="BC13">
            <v>2076</v>
          </cell>
          <cell r="BG13">
            <v>8810</v>
          </cell>
          <cell r="BH13">
            <v>964</v>
          </cell>
          <cell r="BK13">
            <v>24644</v>
          </cell>
        </row>
      </sheetData>
      <sheetData sheetId="1">
        <row r="13">
          <cell r="C13">
            <v>95327</v>
          </cell>
          <cell r="D13">
            <v>50714</v>
          </cell>
          <cell r="E13">
            <v>44613</v>
          </cell>
          <cell r="F13">
            <v>4961</v>
          </cell>
          <cell r="G13">
            <v>1478</v>
          </cell>
          <cell r="H13">
            <v>1398</v>
          </cell>
          <cell r="I13">
            <v>101</v>
          </cell>
          <cell r="J13">
            <v>3367</v>
          </cell>
          <cell r="K13">
            <v>260</v>
          </cell>
          <cell r="L13">
            <v>554</v>
          </cell>
          <cell r="M13">
            <v>1398</v>
          </cell>
          <cell r="N13">
            <v>500</v>
          </cell>
          <cell r="P13">
            <v>4981</v>
          </cell>
          <cell r="Q13">
            <v>153</v>
          </cell>
          <cell r="R13">
            <v>1366</v>
          </cell>
          <cell r="S13">
            <v>1203</v>
          </cell>
          <cell r="T13">
            <v>605</v>
          </cell>
          <cell r="U13">
            <v>123</v>
          </cell>
          <cell r="V13">
            <v>296</v>
          </cell>
          <cell r="W13">
            <v>136</v>
          </cell>
          <cell r="Y13">
            <v>173</v>
          </cell>
          <cell r="AF13">
            <v>231</v>
          </cell>
          <cell r="AG13">
            <v>115</v>
          </cell>
          <cell r="AH13">
            <v>1555</v>
          </cell>
          <cell r="AI13">
            <v>302</v>
          </cell>
          <cell r="AJ13">
            <v>241</v>
          </cell>
          <cell r="AK13">
            <v>9243</v>
          </cell>
          <cell r="AN13">
            <v>107</v>
          </cell>
          <cell r="AP13">
            <v>2082</v>
          </cell>
          <cell r="AQ13">
            <v>232</v>
          </cell>
          <cell r="AS13">
            <v>47</v>
          </cell>
          <cell r="AV13">
            <v>1757</v>
          </cell>
          <cell r="AW13">
            <v>129</v>
          </cell>
          <cell r="BA13">
            <v>190</v>
          </cell>
          <cell r="BC13">
            <v>25</v>
          </cell>
          <cell r="BG13">
            <v>406</v>
          </cell>
          <cell r="BH13">
            <v>21</v>
          </cell>
          <cell r="BK13">
            <v>718</v>
          </cell>
        </row>
      </sheetData>
      <sheetData sheetId="2">
        <row r="13">
          <cell r="C13">
            <v>89169</v>
          </cell>
          <cell r="D13">
            <v>50786</v>
          </cell>
          <cell r="E13">
            <v>38383</v>
          </cell>
          <cell r="F13">
            <v>5275</v>
          </cell>
          <cell r="G13">
            <v>1501</v>
          </cell>
          <cell r="H13">
            <v>1563</v>
          </cell>
          <cell r="I13">
            <v>91</v>
          </cell>
          <cell r="J13">
            <v>4029</v>
          </cell>
          <cell r="K13">
            <v>261</v>
          </cell>
          <cell r="L13">
            <v>559</v>
          </cell>
          <cell r="M13">
            <v>1580</v>
          </cell>
          <cell r="N13">
            <v>663</v>
          </cell>
          <cell r="P13">
            <v>4470</v>
          </cell>
          <cell r="Q13">
            <v>212</v>
          </cell>
          <cell r="R13">
            <v>1170</v>
          </cell>
          <cell r="S13">
            <v>923</v>
          </cell>
          <cell r="T13">
            <v>852</v>
          </cell>
          <cell r="U13">
            <v>112</v>
          </cell>
          <cell r="V13">
            <v>295</v>
          </cell>
          <cell r="W13">
            <v>123</v>
          </cell>
          <cell r="Y13">
            <v>205</v>
          </cell>
          <cell r="AF13">
            <v>103</v>
          </cell>
          <cell r="AG13">
            <v>106</v>
          </cell>
          <cell r="AH13">
            <v>1120</v>
          </cell>
          <cell r="AI13">
            <v>234</v>
          </cell>
          <cell r="AJ13">
            <v>178</v>
          </cell>
          <cell r="AK13">
            <v>4832</v>
          </cell>
          <cell r="AN13">
            <v>121</v>
          </cell>
          <cell r="AP13">
            <v>1956</v>
          </cell>
          <cell r="AQ13">
            <v>227</v>
          </cell>
          <cell r="AS13">
            <v>48</v>
          </cell>
          <cell r="AV13">
            <v>1789</v>
          </cell>
          <cell r="AW13">
            <v>129</v>
          </cell>
          <cell r="BA13">
            <v>135</v>
          </cell>
          <cell r="BC13">
            <v>49</v>
          </cell>
          <cell r="BG13">
            <v>131</v>
          </cell>
          <cell r="BH13">
            <v>22</v>
          </cell>
          <cell r="BK13">
            <v>574</v>
          </cell>
        </row>
      </sheetData>
      <sheetData sheetId="3">
        <row r="13">
          <cell r="C13">
            <v>99652</v>
          </cell>
          <cell r="D13">
            <v>54231</v>
          </cell>
          <cell r="E13">
            <v>45421</v>
          </cell>
          <cell r="F13">
            <v>5822</v>
          </cell>
          <cell r="G13">
            <v>1503</v>
          </cell>
          <cell r="H13">
            <v>1742</v>
          </cell>
          <cell r="I13">
            <v>128</v>
          </cell>
          <cell r="J13">
            <v>4874</v>
          </cell>
          <cell r="K13">
            <v>338</v>
          </cell>
          <cell r="L13">
            <v>687</v>
          </cell>
          <cell r="M13">
            <v>1796</v>
          </cell>
          <cell r="N13">
            <v>791</v>
          </cell>
          <cell r="P13">
            <v>5400</v>
          </cell>
          <cell r="Q13">
            <v>229</v>
          </cell>
          <cell r="R13">
            <v>1653</v>
          </cell>
          <cell r="S13">
            <v>1186</v>
          </cell>
          <cell r="T13">
            <v>1524</v>
          </cell>
          <cell r="U13">
            <v>229</v>
          </cell>
          <cell r="V13">
            <v>376</v>
          </cell>
          <cell r="W13">
            <v>194</v>
          </cell>
          <cell r="Y13">
            <v>296</v>
          </cell>
          <cell r="AF13">
            <v>169</v>
          </cell>
          <cell r="AG13">
            <v>89</v>
          </cell>
          <cell r="AH13">
            <v>1330</v>
          </cell>
          <cell r="AI13">
            <v>318</v>
          </cell>
          <cell r="AJ13">
            <v>226</v>
          </cell>
          <cell r="AK13">
            <v>4557</v>
          </cell>
          <cell r="AN13">
            <v>189</v>
          </cell>
          <cell r="AP13">
            <v>2317</v>
          </cell>
          <cell r="AQ13">
            <v>218</v>
          </cell>
          <cell r="AS13">
            <v>84</v>
          </cell>
          <cell r="AV13">
            <v>2006</v>
          </cell>
          <cell r="AW13">
            <v>128</v>
          </cell>
          <cell r="BA13">
            <v>194</v>
          </cell>
          <cell r="BC13">
            <v>60</v>
          </cell>
          <cell r="BG13">
            <v>214</v>
          </cell>
          <cell r="BH13">
            <v>24</v>
          </cell>
          <cell r="BK13">
            <v>1011</v>
          </cell>
        </row>
      </sheetData>
      <sheetData sheetId="4">
        <row r="13">
          <cell r="C13">
            <v>102317</v>
          </cell>
          <cell r="D13">
            <v>52766</v>
          </cell>
          <cell r="E13">
            <v>49551</v>
          </cell>
          <cell r="F13">
            <v>6339</v>
          </cell>
          <cell r="G13">
            <v>2382</v>
          </cell>
          <cell r="H13">
            <v>1885</v>
          </cell>
          <cell r="I13">
            <v>142</v>
          </cell>
          <cell r="J13">
            <v>4432</v>
          </cell>
          <cell r="K13">
            <v>399</v>
          </cell>
          <cell r="L13">
            <v>727</v>
          </cell>
          <cell r="M13">
            <v>1875</v>
          </cell>
          <cell r="N13">
            <v>727</v>
          </cell>
          <cell r="P13">
            <v>5788</v>
          </cell>
          <cell r="Q13">
            <v>254</v>
          </cell>
          <cell r="R13">
            <v>1847</v>
          </cell>
          <cell r="S13">
            <v>1366</v>
          </cell>
          <cell r="T13">
            <v>1028</v>
          </cell>
          <cell r="U13">
            <v>143</v>
          </cell>
          <cell r="V13">
            <v>421</v>
          </cell>
          <cell r="W13">
            <v>206</v>
          </cell>
          <cell r="Y13">
            <v>329</v>
          </cell>
          <cell r="AF13">
            <v>294</v>
          </cell>
          <cell r="AG13">
            <v>92</v>
          </cell>
          <cell r="AH13">
            <v>1430</v>
          </cell>
          <cell r="AI13">
            <v>241</v>
          </cell>
          <cell r="AJ13">
            <v>263</v>
          </cell>
          <cell r="AK13">
            <v>5354</v>
          </cell>
          <cell r="AN13">
            <v>112</v>
          </cell>
          <cell r="AP13">
            <v>2888</v>
          </cell>
          <cell r="AQ13">
            <v>299</v>
          </cell>
          <cell r="AS13">
            <v>103</v>
          </cell>
          <cell r="AV13">
            <v>1992</v>
          </cell>
          <cell r="AW13">
            <v>224</v>
          </cell>
          <cell r="BA13">
            <v>128</v>
          </cell>
          <cell r="BC13">
            <v>125</v>
          </cell>
          <cell r="BG13">
            <v>321</v>
          </cell>
          <cell r="BH13">
            <v>33</v>
          </cell>
          <cell r="BK13">
            <v>1261</v>
          </cell>
        </row>
      </sheetData>
      <sheetData sheetId="5">
        <row r="13">
          <cell r="C13">
            <v>118507</v>
          </cell>
          <cell r="D13">
            <v>52477</v>
          </cell>
          <cell r="E13">
            <v>66030</v>
          </cell>
          <cell r="F13">
            <v>7899</v>
          </cell>
          <cell r="G13">
            <v>2688</v>
          </cell>
          <cell r="H13">
            <v>2322</v>
          </cell>
          <cell r="I13">
            <v>238</v>
          </cell>
          <cell r="J13">
            <v>6131</v>
          </cell>
          <cell r="K13">
            <v>773</v>
          </cell>
          <cell r="L13">
            <v>1439</v>
          </cell>
          <cell r="M13">
            <v>2623</v>
          </cell>
          <cell r="N13">
            <v>861</v>
          </cell>
          <cell r="P13">
            <v>7003</v>
          </cell>
          <cell r="Q13">
            <v>317</v>
          </cell>
          <cell r="R13">
            <v>2449</v>
          </cell>
          <cell r="S13">
            <v>1292</v>
          </cell>
          <cell r="T13">
            <v>1755</v>
          </cell>
          <cell r="U13">
            <v>326</v>
          </cell>
          <cell r="V13">
            <v>483</v>
          </cell>
          <cell r="W13">
            <v>275</v>
          </cell>
          <cell r="Y13">
            <v>267</v>
          </cell>
          <cell r="AF13">
            <v>177</v>
          </cell>
          <cell r="AG13">
            <v>110</v>
          </cell>
          <cell r="AH13">
            <v>1445</v>
          </cell>
          <cell r="AI13">
            <v>329</v>
          </cell>
          <cell r="AJ13">
            <v>249</v>
          </cell>
          <cell r="AK13">
            <v>4293</v>
          </cell>
          <cell r="AN13">
            <v>180</v>
          </cell>
          <cell r="AP13">
            <v>5185</v>
          </cell>
          <cell r="AQ13">
            <v>595</v>
          </cell>
          <cell r="AS13">
            <v>426</v>
          </cell>
          <cell r="AV13">
            <v>4754</v>
          </cell>
          <cell r="AW13">
            <v>341</v>
          </cell>
          <cell r="BA13">
            <v>396</v>
          </cell>
          <cell r="BC13">
            <v>195</v>
          </cell>
          <cell r="BG13">
            <v>613</v>
          </cell>
          <cell r="BH13">
            <v>105</v>
          </cell>
          <cell r="BK13">
            <v>1423</v>
          </cell>
        </row>
      </sheetData>
      <sheetData sheetId="6">
        <row r="13">
          <cell r="C13">
            <v>135068</v>
          </cell>
          <cell r="D13">
            <v>50536</v>
          </cell>
          <cell r="E13">
            <v>84532</v>
          </cell>
          <cell r="F13">
            <v>6723</v>
          </cell>
          <cell r="G13">
            <v>3081</v>
          </cell>
          <cell r="H13">
            <v>3127</v>
          </cell>
          <cell r="I13">
            <v>197</v>
          </cell>
          <cell r="J13">
            <v>9952</v>
          </cell>
          <cell r="K13">
            <v>1143</v>
          </cell>
          <cell r="L13">
            <v>1725</v>
          </cell>
          <cell r="M13">
            <v>4034</v>
          </cell>
          <cell r="N13">
            <v>918</v>
          </cell>
          <cell r="P13">
            <v>8079</v>
          </cell>
          <cell r="Q13">
            <v>289</v>
          </cell>
          <cell r="R13">
            <v>3070</v>
          </cell>
          <cell r="S13">
            <v>3091</v>
          </cell>
          <cell r="T13">
            <v>3012</v>
          </cell>
          <cell r="U13">
            <v>375</v>
          </cell>
          <cell r="V13">
            <v>597</v>
          </cell>
          <cell r="W13">
            <v>369</v>
          </cell>
          <cell r="Y13">
            <v>459</v>
          </cell>
          <cell r="AF13">
            <v>275</v>
          </cell>
          <cell r="AG13">
            <v>237</v>
          </cell>
          <cell r="AH13">
            <v>1300</v>
          </cell>
          <cell r="AI13">
            <v>335</v>
          </cell>
          <cell r="AJ13">
            <v>257</v>
          </cell>
          <cell r="AK13">
            <v>4272</v>
          </cell>
          <cell r="AN13">
            <v>272</v>
          </cell>
          <cell r="AP13">
            <v>7780</v>
          </cell>
          <cell r="AQ13">
            <v>693</v>
          </cell>
          <cell r="AS13">
            <v>277</v>
          </cell>
          <cell r="AV13">
            <v>6117</v>
          </cell>
          <cell r="AW13">
            <v>407</v>
          </cell>
          <cell r="BA13">
            <v>618</v>
          </cell>
          <cell r="BC13">
            <v>629</v>
          </cell>
          <cell r="BG13">
            <v>1328</v>
          </cell>
          <cell r="BH13">
            <v>187</v>
          </cell>
          <cell r="BK13">
            <v>2456</v>
          </cell>
        </row>
      </sheetData>
      <sheetData sheetId="7">
        <row r="13">
          <cell r="C13">
            <v>154757</v>
          </cell>
          <cell r="D13">
            <v>65742</v>
          </cell>
          <cell r="E13">
            <v>89015</v>
          </cell>
          <cell r="F13">
            <v>7143</v>
          </cell>
          <cell r="G13">
            <v>3139</v>
          </cell>
          <cell r="H13">
            <v>1862</v>
          </cell>
          <cell r="I13">
            <v>115</v>
          </cell>
          <cell r="J13">
            <v>10448</v>
          </cell>
          <cell r="K13">
            <v>1186</v>
          </cell>
          <cell r="L13">
            <v>3181</v>
          </cell>
          <cell r="M13">
            <v>2775</v>
          </cell>
          <cell r="N13">
            <v>886</v>
          </cell>
          <cell r="P13">
            <v>6724</v>
          </cell>
          <cell r="Q13">
            <v>528</v>
          </cell>
          <cell r="R13">
            <v>2787</v>
          </cell>
          <cell r="S13">
            <v>4359</v>
          </cell>
          <cell r="T13">
            <v>5046</v>
          </cell>
          <cell r="U13">
            <v>488</v>
          </cell>
          <cell r="V13">
            <v>500</v>
          </cell>
          <cell r="W13">
            <v>449</v>
          </cell>
          <cell r="Y13">
            <v>324</v>
          </cell>
          <cell r="AF13">
            <v>863</v>
          </cell>
          <cell r="AG13">
            <v>304</v>
          </cell>
          <cell r="AH13">
            <v>1418</v>
          </cell>
          <cell r="AI13">
            <v>228</v>
          </cell>
          <cell r="AJ13">
            <v>172</v>
          </cell>
          <cell r="AK13">
            <v>5813</v>
          </cell>
          <cell r="AN13">
            <v>397</v>
          </cell>
          <cell r="AP13">
            <v>7801</v>
          </cell>
          <cell r="AQ13">
            <v>715</v>
          </cell>
          <cell r="AS13">
            <v>298</v>
          </cell>
          <cell r="AV13">
            <v>6225</v>
          </cell>
          <cell r="AW13">
            <v>175</v>
          </cell>
          <cell r="BA13">
            <v>490</v>
          </cell>
          <cell r="BC13">
            <v>490</v>
          </cell>
          <cell r="BG13">
            <v>1546</v>
          </cell>
          <cell r="BH13">
            <v>172</v>
          </cell>
          <cell r="BK13">
            <v>3550</v>
          </cell>
        </row>
      </sheetData>
      <sheetData sheetId="8">
        <row r="13">
          <cell r="C13">
            <v>142793</v>
          </cell>
          <cell r="D13">
            <v>50009</v>
          </cell>
          <cell r="E13">
            <v>92784</v>
          </cell>
          <cell r="F13">
            <v>8478</v>
          </cell>
          <cell r="G13">
            <v>2243</v>
          </cell>
          <cell r="H13">
            <v>2041</v>
          </cell>
          <cell r="I13">
            <v>305</v>
          </cell>
          <cell r="J13">
            <v>9292</v>
          </cell>
          <cell r="K13">
            <v>703</v>
          </cell>
          <cell r="L13">
            <v>1800</v>
          </cell>
          <cell r="M13">
            <v>2630</v>
          </cell>
          <cell r="N13">
            <v>770</v>
          </cell>
          <cell r="P13">
            <v>9228</v>
          </cell>
          <cell r="Q13">
            <v>419</v>
          </cell>
          <cell r="R13">
            <v>3117</v>
          </cell>
          <cell r="S13">
            <v>6878</v>
          </cell>
          <cell r="T13">
            <v>6185</v>
          </cell>
          <cell r="U13">
            <v>751</v>
          </cell>
          <cell r="V13">
            <v>723</v>
          </cell>
          <cell r="W13">
            <v>314</v>
          </cell>
          <cell r="Y13">
            <v>339</v>
          </cell>
          <cell r="AF13">
            <v>834</v>
          </cell>
          <cell r="AG13">
            <v>194</v>
          </cell>
          <cell r="AH13">
            <v>1835</v>
          </cell>
          <cell r="AI13">
            <v>346</v>
          </cell>
          <cell r="AJ13">
            <v>190</v>
          </cell>
          <cell r="AK13">
            <v>5704</v>
          </cell>
          <cell r="AN13">
            <v>283</v>
          </cell>
          <cell r="AP13">
            <v>7292</v>
          </cell>
          <cell r="AQ13">
            <v>725</v>
          </cell>
          <cell r="AS13">
            <v>269</v>
          </cell>
          <cell r="AV13">
            <v>5645</v>
          </cell>
          <cell r="AW13">
            <v>300</v>
          </cell>
          <cell r="BA13">
            <v>609</v>
          </cell>
          <cell r="BC13">
            <v>214</v>
          </cell>
          <cell r="BG13">
            <v>1520</v>
          </cell>
          <cell r="BH13">
            <v>167</v>
          </cell>
          <cell r="BK13">
            <v>2793</v>
          </cell>
        </row>
      </sheetData>
      <sheetData sheetId="9">
        <row r="13">
          <cell r="C13">
            <v>132856</v>
          </cell>
          <cell r="D13">
            <v>61096</v>
          </cell>
          <cell r="E13">
            <v>71760</v>
          </cell>
          <cell r="F13">
            <v>7849</v>
          </cell>
          <cell r="G13">
            <v>2606</v>
          </cell>
          <cell r="H13">
            <v>2559</v>
          </cell>
          <cell r="I13">
            <v>187</v>
          </cell>
          <cell r="J13">
            <v>6337</v>
          </cell>
          <cell r="K13">
            <v>572</v>
          </cell>
          <cell r="L13">
            <v>1164</v>
          </cell>
          <cell r="M13">
            <v>2316</v>
          </cell>
          <cell r="N13">
            <v>699</v>
          </cell>
          <cell r="P13">
            <v>7587</v>
          </cell>
          <cell r="Q13">
            <v>275</v>
          </cell>
          <cell r="R13">
            <v>1938</v>
          </cell>
          <cell r="S13">
            <v>1794</v>
          </cell>
          <cell r="T13">
            <v>2841</v>
          </cell>
          <cell r="U13">
            <v>185</v>
          </cell>
          <cell r="V13">
            <v>504</v>
          </cell>
          <cell r="W13">
            <v>243</v>
          </cell>
          <cell r="Y13">
            <v>314</v>
          </cell>
          <cell r="AF13">
            <v>308</v>
          </cell>
          <cell r="AG13">
            <v>136</v>
          </cell>
          <cell r="AH13">
            <v>1927</v>
          </cell>
          <cell r="AI13">
            <v>383</v>
          </cell>
          <cell r="AJ13">
            <v>246</v>
          </cell>
          <cell r="AK13">
            <v>4902</v>
          </cell>
          <cell r="AN13">
            <v>199</v>
          </cell>
          <cell r="AP13">
            <v>6260</v>
          </cell>
          <cell r="AQ13">
            <v>486</v>
          </cell>
          <cell r="AS13">
            <v>189</v>
          </cell>
          <cell r="AV13">
            <v>4685</v>
          </cell>
          <cell r="AW13">
            <v>309</v>
          </cell>
          <cell r="BA13">
            <v>319</v>
          </cell>
          <cell r="BC13">
            <v>113</v>
          </cell>
          <cell r="BG13">
            <v>1133</v>
          </cell>
          <cell r="BH13">
            <v>95</v>
          </cell>
          <cell r="BK13">
            <v>3587</v>
          </cell>
        </row>
      </sheetData>
      <sheetData sheetId="10">
        <row r="13">
          <cell r="C13">
            <v>133448</v>
          </cell>
          <cell r="D13">
            <v>73246</v>
          </cell>
          <cell r="E13">
            <v>60202</v>
          </cell>
          <cell r="F13">
            <v>7710</v>
          </cell>
          <cell r="G13">
            <v>2466</v>
          </cell>
          <cell r="H13">
            <v>2220</v>
          </cell>
          <cell r="I13">
            <v>252</v>
          </cell>
          <cell r="J13">
            <v>5307</v>
          </cell>
          <cell r="K13">
            <v>527</v>
          </cell>
          <cell r="L13">
            <v>710</v>
          </cell>
          <cell r="M13">
            <v>1902</v>
          </cell>
          <cell r="N13">
            <v>796</v>
          </cell>
          <cell r="P13">
            <v>5921</v>
          </cell>
          <cell r="Q13">
            <v>264</v>
          </cell>
          <cell r="R13">
            <v>1978</v>
          </cell>
          <cell r="S13">
            <v>1306</v>
          </cell>
          <cell r="T13">
            <v>1534</v>
          </cell>
          <cell r="U13">
            <v>144</v>
          </cell>
          <cell r="V13">
            <v>420</v>
          </cell>
          <cell r="W13">
            <v>458</v>
          </cell>
          <cell r="Y13">
            <v>325</v>
          </cell>
          <cell r="AF13">
            <v>226</v>
          </cell>
          <cell r="AG13">
            <v>163</v>
          </cell>
          <cell r="AH13">
            <v>1997</v>
          </cell>
          <cell r="AI13">
            <v>382</v>
          </cell>
          <cell r="AJ13">
            <v>216</v>
          </cell>
          <cell r="AK13">
            <v>5030</v>
          </cell>
          <cell r="AN13">
            <v>126</v>
          </cell>
          <cell r="AP13">
            <v>3383</v>
          </cell>
          <cell r="AQ13">
            <v>393</v>
          </cell>
          <cell r="AS13">
            <v>163</v>
          </cell>
          <cell r="AV13">
            <v>2699</v>
          </cell>
          <cell r="AW13">
            <v>233</v>
          </cell>
          <cell r="BA13">
            <v>243</v>
          </cell>
          <cell r="BC13">
            <v>64</v>
          </cell>
          <cell r="BG13">
            <v>622</v>
          </cell>
          <cell r="BH13">
            <v>75</v>
          </cell>
          <cell r="BK13">
            <v>2886</v>
          </cell>
        </row>
      </sheetData>
      <sheetData sheetId="11">
        <row r="13">
          <cell r="C13">
            <v>123753</v>
          </cell>
          <cell r="D13">
            <v>72749</v>
          </cell>
          <cell r="E13">
            <v>51004</v>
          </cell>
          <cell r="F13">
            <v>7100</v>
          </cell>
          <cell r="G13">
            <v>2160</v>
          </cell>
          <cell r="H13">
            <v>2057</v>
          </cell>
          <cell r="I13">
            <v>144</v>
          </cell>
          <cell r="J13">
            <v>4202</v>
          </cell>
          <cell r="K13">
            <v>361</v>
          </cell>
          <cell r="L13">
            <v>638</v>
          </cell>
          <cell r="M13">
            <v>1712</v>
          </cell>
          <cell r="N13">
            <v>686</v>
          </cell>
          <cell r="P13">
            <v>5276</v>
          </cell>
          <cell r="Q13">
            <v>201</v>
          </cell>
          <cell r="R13">
            <v>1578</v>
          </cell>
          <cell r="S13">
            <v>1144</v>
          </cell>
          <cell r="T13">
            <v>718</v>
          </cell>
          <cell r="U13">
            <v>69</v>
          </cell>
          <cell r="V13">
            <v>399</v>
          </cell>
          <cell r="W13">
            <v>271</v>
          </cell>
          <cell r="Y13">
            <v>299</v>
          </cell>
          <cell r="AF13">
            <v>168</v>
          </cell>
          <cell r="AG13">
            <v>103</v>
          </cell>
          <cell r="AH13">
            <v>2269</v>
          </cell>
          <cell r="AI13">
            <v>339</v>
          </cell>
          <cell r="AJ13">
            <v>290</v>
          </cell>
          <cell r="AK13">
            <v>6074</v>
          </cell>
          <cell r="AN13">
            <v>118</v>
          </cell>
          <cell r="AP13">
            <v>2550</v>
          </cell>
          <cell r="AQ13">
            <v>343</v>
          </cell>
          <cell r="AS13">
            <v>80</v>
          </cell>
          <cell r="AV13">
            <v>1853</v>
          </cell>
          <cell r="AW13">
            <v>238</v>
          </cell>
          <cell r="BA13">
            <v>269</v>
          </cell>
          <cell r="BC13">
            <v>60</v>
          </cell>
          <cell r="BG13">
            <v>288</v>
          </cell>
          <cell r="BH13">
            <v>22</v>
          </cell>
          <cell r="BK13">
            <v>2619</v>
          </cell>
        </row>
      </sheetData>
      <sheetData sheetId="12">
        <row r="13">
          <cell r="C13">
            <v>97355</v>
          </cell>
          <cell r="D13">
            <v>50256</v>
          </cell>
          <cell r="E13">
            <v>47099</v>
          </cell>
          <cell r="F13">
            <v>5023</v>
          </cell>
          <cell r="G13">
            <v>1463</v>
          </cell>
          <cell r="H13">
            <v>1522</v>
          </cell>
          <cell r="I13">
            <v>63</v>
          </cell>
          <cell r="J13">
            <v>4171</v>
          </cell>
          <cell r="K13">
            <v>255</v>
          </cell>
          <cell r="L13">
            <v>735</v>
          </cell>
          <cell r="M13">
            <v>1410</v>
          </cell>
          <cell r="N13">
            <v>498</v>
          </cell>
          <cell r="P13">
            <v>4347</v>
          </cell>
          <cell r="Q13">
            <v>188</v>
          </cell>
          <cell r="R13">
            <v>1536</v>
          </cell>
          <cell r="S13">
            <v>1761</v>
          </cell>
          <cell r="T13">
            <v>1214</v>
          </cell>
          <cell r="U13">
            <v>222</v>
          </cell>
          <cell r="V13">
            <v>244</v>
          </cell>
          <cell r="W13">
            <v>140</v>
          </cell>
          <cell r="Y13">
            <v>166</v>
          </cell>
          <cell r="AF13">
            <v>501</v>
          </cell>
          <cell r="AG13">
            <v>139</v>
          </cell>
          <cell r="AH13">
            <v>1719</v>
          </cell>
          <cell r="AI13">
            <v>352</v>
          </cell>
          <cell r="AJ13">
            <v>265</v>
          </cell>
          <cell r="AK13">
            <v>7803</v>
          </cell>
          <cell r="AN13">
            <v>146</v>
          </cell>
          <cell r="AP13">
            <v>1941</v>
          </cell>
          <cell r="AQ13">
            <v>216</v>
          </cell>
          <cell r="AS13">
            <v>56</v>
          </cell>
          <cell r="AV13">
            <v>2273</v>
          </cell>
          <cell r="AW13">
            <v>113</v>
          </cell>
          <cell r="BA13">
            <v>132</v>
          </cell>
          <cell r="BC13">
            <v>52</v>
          </cell>
          <cell r="BG13">
            <v>688</v>
          </cell>
          <cell r="BH13">
            <v>41</v>
          </cell>
          <cell r="BK13">
            <v>1766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3">
          <cell r="C13">
            <v>1408246</v>
          </cell>
          <cell r="D13">
            <v>648741</v>
          </cell>
          <cell r="E13">
            <v>759505</v>
          </cell>
          <cell r="F13">
            <v>80437</v>
          </cell>
          <cell r="G13">
            <v>27218</v>
          </cell>
          <cell r="H13">
            <v>23177</v>
          </cell>
          <cell r="I13">
            <v>1572</v>
          </cell>
          <cell r="J13">
            <v>72234</v>
          </cell>
          <cell r="K13">
            <v>6814</v>
          </cell>
          <cell r="L13">
            <v>13517</v>
          </cell>
          <cell r="M13">
            <v>28563</v>
          </cell>
          <cell r="N13">
            <v>8378</v>
          </cell>
          <cell r="P13">
            <v>77912</v>
          </cell>
          <cell r="Q13">
            <v>3306</v>
          </cell>
          <cell r="R13">
            <v>24510</v>
          </cell>
          <cell r="S13">
            <v>31490</v>
          </cell>
          <cell r="T13">
            <v>26879</v>
          </cell>
          <cell r="U13">
            <v>3254</v>
          </cell>
          <cell r="V13">
            <v>4945</v>
          </cell>
          <cell r="W13">
            <v>2488</v>
          </cell>
          <cell r="Y13">
            <v>3455</v>
          </cell>
          <cell r="AF13">
            <v>3905</v>
          </cell>
          <cell r="AG13">
            <v>1731</v>
          </cell>
          <cell r="AH13">
            <v>17240</v>
          </cell>
          <cell r="AI13">
            <v>3524</v>
          </cell>
          <cell r="AJ13">
            <v>2643</v>
          </cell>
          <cell r="AK13">
            <v>60400</v>
          </cell>
          <cell r="AN13">
            <v>1740</v>
          </cell>
          <cell r="AP13">
            <v>57091</v>
          </cell>
          <cell r="AQ13">
            <v>5206</v>
          </cell>
          <cell r="AS13">
            <v>1379</v>
          </cell>
          <cell r="AV13">
            <v>41397</v>
          </cell>
          <cell r="AW13">
            <v>2187</v>
          </cell>
          <cell r="BA13">
            <v>5849</v>
          </cell>
          <cell r="BC13">
            <v>1416</v>
          </cell>
          <cell r="BG13">
            <v>7077</v>
          </cell>
          <cell r="BH13">
            <v>943</v>
          </cell>
          <cell r="BK13">
            <v>37605</v>
          </cell>
        </row>
      </sheetData>
      <sheetData sheetId="1">
        <row r="13">
          <cell r="C13">
            <v>96791</v>
          </cell>
          <cell r="D13">
            <v>52504</v>
          </cell>
          <cell r="E13">
            <v>44287</v>
          </cell>
          <cell r="F13">
            <v>4970</v>
          </cell>
          <cell r="G13">
            <v>1480</v>
          </cell>
          <cell r="H13">
            <v>1401</v>
          </cell>
          <cell r="I13">
            <v>57</v>
          </cell>
          <cell r="J13">
            <v>3095</v>
          </cell>
          <cell r="K13">
            <v>286</v>
          </cell>
          <cell r="L13">
            <v>694</v>
          </cell>
          <cell r="M13">
            <v>1466</v>
          </cell>
          <cell r="N13">
            <v>474</v>
          </cell>
          <cell r="P13">
            <v>4406</v>
          </cell>
          <cell r="Q13">
            <v>149</v>
          </cell>
          <cell r="R13">
            <v>1238</v>
          </cell>
          <cell r="S13">
            <v>1420</v>
          </cell>
          <cell r="T13">
            <v>704</v>
          </cell>
          <cell r="U13">
            <v>84</v>
          </cell>
          <cell r="V13">
            <v>267</v>
          </cell>
          <cell r="W13">
            <v>108</v>
          </cell>
          <cell r="Y13">
            <v>165</v>
          </cell>
          <cell r="AF13">
            <v>211</v>
          </cell>
          <cell r="AG13">
            <v>173</v>
          </cell>
          <cell r="AH13">
            <v>1389</v>
          </cell>
          <cell r="AI13">
            <v>307</v>
          </cell>
          <cell r="AJ13">
            <v>232</v>
          </cell>
          <cell r="AK13">
            <v>8434</v>
          </cell>
          <cell r="AN13">
            <v>58</v>
          </cell>
          <cell r="AP13">
            <v>2355</v>
          </cell>
          <cell r="AQ13">
            <v>298</v>
          </cell>
          <cell r="AS13">
            <v>41</v>
          </cell>
          <cell r="AV13">
            <v>1672</v>
          </cell>
          <cell r="AW13">
            <v>119</v>
          </cell>
          <cell r="BA13">
            <v>139</v>
          </cell>
          <cell r="BC13">
            <v>25</v>
          </cell>
          <cell r="BG13">
            <v>302</v>
          </cell>
          <cell r="BH13">
            <v>34</v>
          </cell>
          <cell r="BK13">
            <v>2019</v>
          </cell>
        </row>
      </sheetData>
      <sheetData sheetId="2">
        <row r="13">
          <cell r="C13">
            <v>86149</v>
          </cell>
          <cell r="D13">
            <v>46194</v>
          </cell>
          <cell r="E13">
            <v>39955</v>
          </cell>
          <cell r="F13">
            <v>5552</v>
          </cell>
          <cell r="G13">
            <v>1333</v>
          </cell>
          <cell r="H13">
            <v>1424</v>
          </cell>
          <cell r="I13">
            <v>66</v>
          </cell>
          <cell r="J13">
            <v>3440</v>
          </cell>
          <cell r="K13">
            <v>275</v>
          </cell>
          <cell r="L13">
            <v>513</v>
          </cell>
          <cell r="M13">
            <v>1667</v>
          </cell>
          <cell r="N13">
            <v>720</v>
          </cell>
          <cell r="P13">
            <v>4662</v>
          </cell>
          <cell r="Q13">
            <v>163</v>
          </cell>
          <cell r="R13">
            <v>1588</v>
          </cell>
          <cell r="S13">
            <v>1109</v>
          </cell>
          <cell r="T13">
            <v>996</v>
          </cell>
          <cell r="U13">
            <v>136</v>
          </cell>
          <cell r="V13">
            <v>182</v>
          </cell>
          <cell r="W13">
            <v>133</v>
          </cell>
          <cell r="Y13">
            <v>218</v>
          </cell>
          <cell r="AF13">
            <v>93</v>
          </cell>
          <cell r="AG13">
            <v>72</v>
          </cell>
          <cell r="AH13">
            <v>1128</v>
          </cell>
          <cell r="AI13">
            <v>193</v>
          </cell>
          <cell r="AJ13">
            <v>195</v>
          </cell>
          <cell r="AK13">
            <v>3992</v>
          </cell>
          <cell r="AN13">
            <v>81</v>
          </cell>
          <cell r="AP13">
            <v>2089</v>
          </cell>
          <cell r="AQ13">
            <v>236</v>
          </cell>
          <cell r="AS13">
            <v>51</v>
          </cell>
          <cell r="AV13">
            <v>2117</v>
          </cell>
          <cell r="AW13">
            <v>109</v>
          </cell>
          <cell r="BA13">
            <v>126</v>
          </cell>
          <cell r="BC13">
            <v>32</v>
          </cell>
          <cell r="BG13">
            <v>146</v>
          </cell>
          <cell r="BH13">
            <v>35</v>
          </cell>
          <cell r="BK13">
            <v>1142</v>
          </cell>
        </row>
      </sheetData>
      <sheetData sheetId="3">
        <row r="13">
          <cell r="C13">
            <v>102443</v>
          </cell>
          <cell r="D13">
            <v>52732</v>
          </cell>
          <cell r="E13">
            <v>49711</v>
          </cell>
          <cell r="F13">
            <v>6574</v>
          </cell>
          <cell r="G13">
            <v>1857</v>
          </cell>
          <cell r="H13">
            <v>1884</v>
          </cell>
          <cell r="I13">
            <v>133</v>
          </cell>
          <cell r="J13">
            <v>4152</v>
          </cell>
          <cell r="K13">
            <v>380</v>
          </cell>
          <cell r="L13">
            <v>635</v>
          </cell>
          <cell r="M13">
            <v>2085</v>
          </cell>
          <cell r="N13">
            <v>688</v>
          </cell>
          <cell r="P13">
            <v>5787</v>
          </cell>
          <cell r="Q13">
            <v>205</v>
          </cell>
          <cell r="R13">
            <v>1730</v>
          </cell>
          <cell r="S13">
            <v>1416</v>
          </cell>
          <cell r="T13">
            <v>1158</v>
          </cell>
          <cell r="U13">
            <v>89</v>
          </cell>
          <cell r="V13">
            <v>402</v>
          </cell>
          <cell r="W13">
            <v>243</v>
          </cell>
          <cell r="Y13">
            <v>200</v>
          </cell>
          <cell r="AF13">
            <v>252</v>
          </cell>
          <cell r="AG13">
            <v>89</v>
          </cell>
          <cell r="AH13">
            <v>1192</v>
          </cell>
          <cell r="AI13">
            <v>357</v>
          </cell>
          <cell r="AJ13">
            <v>228</v>
          </cell>
          <cell r="AK13">
            <v>4973</v>
          </cell>
          <cell r="AN13">
            <v>90</v>
          </cell>
          <cell r="AP13">
            <v>2678</v>
          </cell>
          <cell r="AQ13">
            <v>284</v>
          </cell>
          <cell r="AS13">
            <v>78</v>
          </cell>
          <cell r="AV13">
            <v>1883</v>
          </cell>
          <cell r="AW13">
            <v>114</v>
          </cell>
          <cell r="BA13">
            <v>160</v>
          </cell>
          <cell r="BC13">
            <v>51</v>
          </cell>
          <cell r="BG13">
            <v>224</v>
          </cell>
          <cell r="BH13">
            <v>21</v>
          </cell>
          <cell r="BK13">
            <v>1867</v>
          </cell>
        </row>
      </sheetData>
      <sheetData sheetId="4">
        <row r="13">
          <cell r="C13">
            <v>93107</v>
          </cell>
          <cell r="D13">
            <v>46445</v>
          </cell>
          <cell r="E13">
            <v>46662</v>
          </cell>
          <cell r="F13">
            <v>5970</v>
          </cell>
          <cell r="G13">
            <v>1853</v>
          </cell>
          <cell r="H13">
            <v>1541</v>
          </cell>
          <cell r="I13">
            <v>101</v>
          </cell>
          <cell r="J13">
            <v>4585</v>
          </cell>
          <cell r="K13">
            <v>446</v>
          </cell>
          <cell r="L13">
            <v>667</v>
          </cell>
          <cell r="M13">
            <v>1700</v>
          </cell>
          <cell r="N13">
            <v>645</v>
          </cell>
          <cell r="P13">
            <v>5339</v>
          </cell>
          <cell r="Q13">
            <v>282</v>
          </cell>
          <cell r="R13">
            <v>1846</v>
          </cell>
          <cell r="S13">
            <v>1394</v>
          </cell>
          <cell r="T13">
            <v>1326</v>
          </cell>
          <cell r="U13">
            <v>101</v>
          </cell>
          <cell r="V13">
            <v>340</v>
          </cell>
          <cell r="W13">
            <v>190</v>
          </cell>
          <cell r="Y13">
            <v>260</v>
          </cell>
          <cell r="AF13">
            <v>463</v>
          </cell>
          <cell r="AG13">
            <v>72</v>
          </cell>
          <cell r="AH13">
            <v>1294</v>
          </cell>
          <cell r="AI13">
            <v>253</v>
          </cell>
          <cell r="AJ13">
            <v>145</v>
          </cell>
          <cell r="AK13">
            <v>3925</v>
          </cell>
          <cell r="AN13">
            <v>84</v>
          </cell>
          <cell r="AP13">
            <v>2456</v>
          </cell>
          <cell r="AQ13">
            <v>233</v>
          </cell>
          <cell r="AS13">
            <v>56</v>
          </cell>
          <cell r="AV13">
            <v>1735</v>
          </cell>
          <cell r="AW13">
            <v>123</v>
          </cell>
          <cell r="BA13">
            <v>218</v>
          </cell>
          <cell r="BC13">
            <v>40</v>
          </cell>
          <cell r="BG13">
            <v>350</v>
          </cell>
          <cell r="BH13">
            <v>48</v>
          </cell>
          <cell r="BK13">
            <v>2449</v>
          </cell>
        </row>
      </sheetData>
      <sheetData sheetId="5">
        <row r="13">
          <cell r="C13">
            <v>125528</v>
          </cell>
          <cell r="D13">
            <v>58876</v>
          </cell>
          <cell r="E13">
            <v>66652</v>
          </cell>
          <cell r="F13">
            <v>8130</v>
          </cell>
          <cell r="G13">
            <v>2817</v>
          </cell>
          <cell r="H13">
            <v>2218</v>
          </cell>
          <cell r="I13">
            <v>177</v>
          </cell>
          <cell r="J13">
            <v>6420</v>
          </cell>
          <cell r="K13">
            <v>938</v>
          </cell>
          <cell r="L13">
            <v>1092</v>
          </cell>
          <cell r="M13">
            <v>2613</v>
          </cell>
          <cell r="N13">
            <v>885</v>
          </cell>
          <cell r="P13">
            <v>7239</v>
          </cell>
          <cell r="Q13">
            <v>215</v>
          </cell>
          <cell r="R13">
            <v>2153</v>
          </cell>
          <cell r="S13">
            <v>1858</v>
          </cell>
          <cell r="T13">
            <v>1575</v>
          </cell>
          <cell r="U13">
            <v>278</v>
          </cell>
          <cell r="V13">
            <v>440</v>
          </cell>
          <cell r="W13">
            <v>185</v>
          </cell>
          <cell r="Y13">
            <v>270</v>
          </cell>
          <cell r="AF13">
            <v>303</v>
          </cell>
          <cell r="AG13">
            <v>176</v>
          </cell>
          <cell r="AH13">
            <v>1701</v>
          </cell>
          <cell r="AI13">
            <v>360</v>
          </cell>
          <cell r="AJ13">
            <v>182</v>
          </cell>
          <cell r="AK13">
            <v>4179</v>
          </cell>
          <cell r="AN13">
            <v>116</v>
          </cell>
          <cell r="AP13">
            <v>5742</v>
          </cell>
          <cell r="AQ13">
            <v>510</v>
          </cell>
          <cell r="AS13">
            <v>127</v>
          </cell>
          <cell r="AV13">
            <v>3070</v>
          </cell>
          <cell r="AW13">
            <v>239</v>
          </cell>
          <cell r="BA13">
            <v>671</v>
          </cell>
          <cell r="BC13">
            <v>52</v>
          </cell>
          <cell r="BG13">
            <v>694</v>
          </cell>
          <cell r="BH13">
            <v>75</v>
          </cell>
          <cell r="BK13">
            <v>3086</v>
          </cell>
        </row>
      </sheetData>
      <sheetData sheetId="6">
        <row r="13">
          <cell r="C13">
            <v>135757</v>
          </cell>
          <cell r="D13">
            <v>46985</v>
          </cell>
          <cell r="E13">
            <v>88772</v>
          </cell>
          <cell r="F13">
            <v>7238</v>
          </cell>
          <cell r="G13">
            <v>3250</v>
          </cell>
          <cell r="H13">
            <v>3244</v>
          </cell>
          <cell r="I13">
            <v>403</v>
          </cell>
          <cell r="J13">
            <v>9575</v>
          </cell>
          <cell r="K13">
            <v>935</v>
          </cell>
          <cell r="L13">
            <v>1616</v>
          </cell>
          <cell r="M13">
            <v>3882</v>
          </cell>
          <cell r="N13">
            <v>800</v>
          </cell>
          <cell r="P13">
            <v>9522</v>
          </cell>
          <cell r="Q13">
            <v>303</v>
          </cell>
          <cell r="R13">
            <v>2969</v>
          </cell>
          <cell r="S13">
            <v>3061</v>
          </cell>
          <cell r="T13">
            <v>2963</v>
          </cell>
          <cell r="U13">
            <v>218</v>
          </cell>
          <cell r="V13">
            <v>725</v>
          </cell>
          <cell r="W13">
            <v>271</v>
          </cell>
          <cell r="Y13">
            <v>391</v>
          </cell>
          <cell r="AF13">
            <v>316</v>
          </cell>
          <cell r="AG13">
            <v>234</v>
          </cell>
          <cell r="AH13">
            <v>1287</v>
          </cell>
          <cell r="AI13">
            <v>293</v>
          </cell>
          <cell r="AJ13">
            <v>175</v>
          </cell>
          <cell r="AK13">
            <v>3915</v>
          </cell>
          <cell r="AN13">
            <v>253</v>
          </cell>
          <cell r="AP13">
            <v>9011</v>
          </cell>
          <cell r="AQ13">
            <v>774</v>
          </cell>
          <cell r="AS13">
            <v>209</v>
          </cell>
          <cell r="AV13">
            <v>5877</v>
          </cell>
          <cell r="AW13">
            <v>317</v>
          </cell>
          <cell r="BA13">
            <v>1184</v>
          </cell>
          <cell r="BC13">
            <v>372</v>
          </cell>
          <cell r="BG13">
            <v>1037</v>
          </cell>
          <cell r="BH13">
            <v>161</v>
          </cell>
          <cell r="BK13">
            <v>3592</v>
          </cell>
        </row>
      </sheetData>
      <sheetData sheetId="7">
        <row r="13">
          <cell r="C13">
            <v>162140</v>
          </cell>
          <cell r="D13">
            <v>65438</v>
          </cell>
          <cell r="E13">
            <v>96702</v>
          </cell>
          <cell r="F13">
            <v>7731</v>
          </cell>
          <cell r="G13">
            <v>3219</v>
          </cell>
          <cell r="H13">
            <v>1929</v>
          </cell>
          <cell r="I13">
            <v>63</v>
          </cell>
          <cell r="J13">
            <v>11304</v>
          </cell>
          <cell r="K13">
            <v>1055</v>
          </cell>
          <cell r="L13">
            <v>3269</v>
          </cell>
          <cell r="M13">
            <v>3577</v>
          </cell>
          <cell r="N13">
            <v>771</v>
          </cell>
          <cell r="P13">
            <v>8054</v>
          </cell>
          <cell r="Q13">
            <v>549</v>
          </cell>
          <cell r="R13">
            <v>3126</v>
          </cell>
          <cell r="S13">
            <v>5166</v>
          </cell>
          <cell r="T13">
            <v>4860</v>
          </cell>
          <cell r="U13">
            <v>712</v>
          </cell>
          <cell r="V13">
            <v>526</v>
          </cell>
          <cell r="W13">
            <v>362</v>
          </cell>
          <cell r="Y13">
            <v>500</v>
          </cell>
          <cell r="AF13">
            <v>745</v>
          </cell>
          <cell r="AG13">
            <v>240</v>
          </cell>
          <cell r="AH13">
            <v>1057</v>
          </cell>
          <cell r="AI13">
            <v>259</v>
          </cell>
          <cell r="AJ13">
            <v>234</v>
          </cell>
          <cell r="AK13">
            <v>5119</v>
          </cell>
          <cell r="AN13">
            <v>278</v>
          </cell>
          <cell r="AP13">
            <v>9003</v>
          </cell>
          <cell r="AQ13">
            <v>848</v>
          </cell>
          <cell r="AS13">
            <v>212</v>
          </cell>
          <cell r="AV13">
            <v>6990</v>
          </cell>
          <cell r="AW13">
            <v>237</v>
          </cell>
          <cell r="BA13">
            <v>1085</v>
          </cell>
          <cell r="BC13">
            <v>363</v>
          </cell>
          <cell r="BG13">
            <v>1195</v>
          </cell>
          <cell r="BH13">
            <v>167</v>
          </cell>
          <cell r="BK13">
            <v>4181</v>
          </cell>
        </row>
      </sheetData>
      <sheetData sheetId="8">
        <row r="13">
          <cell r="C13">
            <v>161671</v>
          </cell>
          <cell r="D13">
            <v>51457</v>
          </cell>
          <cell r="E13">
            <v>110214</v>
          </cell>
          <cell r="F13">
            <v>7480</v>
          </cell>
          <cell r="G13">
            <v>2708</v>
          </cell>
          <cell r="H13">
            <v>2236</v>
          </cell>
          <cell r="I13">
            <v>160</v>
          </cell>
          <cell r="J13">
            <v>11375</v>
          </cell>
          <cell r="K13">
            <v>946</v>
          </cell>
          <cell r="L13">
            <v>2133</v>
          </cell>
          <cell r="M13">
            <v>3925</v>
          </cell>
          <cell r="N13">
            <v>963</v>
          </cell>
          <cell r="P13">
            <v>9817</v>
          </cell>
          <cell r="Q13">
            <v>502</v>
          </cell>
          <cell r="R13">
            <v>3726</v>
          </cell>
          <cell r="S13">
            <v>10219</v>
          </cell>
          <cell r="T13">
            <v>8717</v>
          </cell>
          <cell r="U13">
            <v>1075</v>
          </cell>
          <cell r="V13">
            <v>563</v>
          </cell>
          <cell r="W13">
            <v>328</v>
          </cell>
          <cell r="Y13">
            <v>409</v>
          </cell>
          <cell r="AF13">
            <v>609</v>
          </cell>
          <cell r="AG13">
            <v>216</v>
          </cell>
          <cell r="AH13">
            <v>1533</v>
          </cell>
          <cell r="AI13">
            <v>348</v>
          </cell>
          <cell r="AJ13">
            <v>339</v>
          </cell>
          <cell r="AK13">
            <v>5637</v>
          </cell>
          <cell r="AN13">
            <v>298</v>
          </cell>
          <cell r="AP13">
            <v>9096</v>
          </cell>
          <cell r="AQ13">
            <v>767</v>
          </cell>
          <cell r="AS13">
            <v>187</v>
          </cell>
          <cell r="AV13">
            <v>7085</v>
          </cell>
          <cell r="AW13">
            <v>203</v>
          </cell>
          <cell r="BA13">
            <v>1323</v>
          </cell>
          <cell r="BC13">
            <v>235</v>
          </cell>
          <cell r="BG13">
            <v>1285</v>
          </cell>
          <cell r="BH13">
            <v>180</v>
          </cell>
          <cell r="BK13">
            <v>5023</v>
          </cell>
        </row>
      </sheetData>
      <sheetData sheetId="9">
        <row r="13">
          <cell r="C13">
            <v>126721</v>
          </cell>
          <cell r="D13">
            <v>53538</v>
          </cell>
          <cell r="E13">
            <v>73183</v>
          </cell>
          <cell r="F13">
            <v>8541</v>
          </cell>
          <cell r="G13">
            <v>2831</v>
          </cell>
          <cell r="H13">
            <v>2292</v>
          </cell>
          <cell r="I13">
            <v>157</v>
          </cell>
          <cell r="J13">
            <v>6516</v>
          </cell>
          <cell r="K13">
            <v>617</v>
          </cell>
          <cell r="L13">
            <v>980</v>
          </cell>
          <cell r="M13">
            <v>2726</v>
          </cell>
          <cell r="N13">
            <v>724</v>
          </cell>
          <cell r="P13">
            <v>7859</v>
          </cell>
          <cell r="Q13">
            <v>326</v>
          </cell>
          <cell r="R13">
            <v>1923</v>
          </cell>
          <cell r="S13">
            <v>2272</v>
          </cell>
          <cell r="T13">
            <v>2257</v>
          </cell>
          <cell r="U13">
            <v>275</v>
          </cell>
          <cell r="V13">
            <v>527</v>
          </cell>
          <cell r="W13">
            <v>240</v>
          </cell>
          <cell r="Y13">
            <v>386</v>
          </cell>
          <cell r="AF13">
            <v>336</v>
          </cell>
          <cell r="AG13">
            <v>154</v>
          </cell>
          <cell r="AH13">
            <v>1587</v>
          </cell>
          <cell r="AI13">
            <v>346</v>
          </cell>
          <cell r="AJ13">
            <v>231</v>
          </cell>
          <cell r="AK13">
            <v>4075</v>
          </cell>
          <cell r="AN13">
            <v>139</v>
          </cell>
          <cell r="AP13">
            <v>6901</v>
          </cell>
          <cell r="AQ13">
            <v>441</v>
          </cell>
          <cell r="AS13">
            <v>167</v>
          </cell>
          <cell r="AV13">
            <v>4951</v>
          </cell>
          <cell r="AW13">
            <v>220</v>
          </cell>
          <cell r="BA13">
            <v>252</v>
          </cell>
          <cell r="BC13">
            <v>134</v>
          </cell>
          <cell r="BG13">
            <v>818</v>
          </cell>
          <cell r="BH13">
            <v>100</v>
          </cell>
          <cell r="BK13">
            <v>4814</v>
          </cell>
        </row>
      </sheetData>
      <sheetData sheetId="10">
        <row r="13">
          <cell r="C13">
            <v>116137</v>
          </cell>
          <cell r="D13">
            <v>63131</v>
          </cell>
          <cell r="E13">
            <v>53006</v>
          </cell>
          <cell r="F13">
            <v>6905</v>
          </cell>
          <cell r="G13">
            <v>2215</v>
          </cell>
          <cell r="H13">
            <v>1993</v>
          </cell>
          <cell r="I13">
            <v>121</v>
          </cell>
          <cell r="J13">
            <v>4290</v>
          </cell>
          <cell r="K13">
            <v>403</v>
          </cell>
          <cell r="L13">
            <v>673</v>
          </cell>
          <cell r="M13">
            <v>1806</v>
          </cell>
          <cell r="N13">
            <v>623</v>
          </cell>
          <cell r="P13">
            <v>5596</v>
          </cell>
          <cell r="Q13">
            <v>288</v>
          </cell>
          <cell r="R13">
            <v>1395</v>
          </cell>
          <cell r="S13">
            <v>1103</v>
          </cell>
          <cell r="T13">
            <v>955</v>
          </cell>
          <cell r="U13">
            <v>80</v>
          </cell>
          <cell r="V13">
            <v>359</v>
          </cell>
          <cell r="W13">
            <v>191</v>
          </cell>
          <cell r="Y13">
            <v>281</v>
          </cell>
          <cell r="AF13">
            <v>195</v>
          </cell>
          <cell r="AG13">
            <v>88</v>
          </cell>
          <cell r="AH13">
            <v>1867</v>
          </cell>
          <cell r="AI13">
            <v>267</v>
          </cell>
          <cell r="AJ13">
            <v>200</v>
          </cell>
          <cell r="AK13">
            <v>4394</v>
          </cell>
          <cell r="AN13">
            <v>130</v>
          </cell>
          <cell r="AP13">
            <v>3556</v>
          </cell>
          <cell r="AQ13">
            <v>306</v>
          </cell>
          <cell r="AS13">
            <v>100</v>
          </cell>
          <cell r="AV13">
            <v>2538</v>
          </cell>
          <cell r="AW13">
            <v>235</v>
          </cell>
          <cell r="BA13">
            <v>341</v>
          </cell>
          <cell r="BC13">
            <v>49</v>
          </cell>
          <cell r="BG13">
            <v>449</v>
          </cell>
          <cell r="BH13">
            <v>58</v>
          </cell>
          <cell r="BK13">
            <v>4405</v>
          </cell>
        </row>
      </sheetData>
      <sheetData sheetId="11">
        <row r="13">
          <cell r="C13">
            <v>113860</v>
          </cell>
          <cell r="D13">
            <v>65668</v>
          </cell>
          <cell r="E13">
            <v>48192</v>
          </cell>
          <cell r="F13">
            <v>6755</v>
          </cell>
          <cell r="G13">
            <v>2181</v>
          </cell>
          <cell r="H13">
            <v>1822</v>
          </cell>
          <cell r="I13">
            <v>84</v>
          </cell>
          <cell r="J13">
            <v>3868</v>
          </cell>
          <cell r="K13">
            <v>283</v>
          </cell>
          <cell r="L13">
            <v>535</v>
          </cell>
          <cell r="M13">
            <v>1656</v>
          </cell>
          <cell r="N13">
            <v>632</v>
          </cell>
          <cell r="P13">
            <v>5332</v>
          </cell>
          <cell r="Q13">
            <v>133</v>
          </cell>
          <cell r="R13">
            <v>1577</v>
          </cell>
          <cell r="S13">
            <v>1103</v>
          </cell>
          <cell r="T13">
            <v>583</v>
          </cell>
          <cell r="U13">
            <v>111</v>
          </cell>
          <cell r="V13">
            <v>314</v>
          </cell>
          <cell r="W13">
            <v>170</v>
          </cell>
          <cell r="Y13">
            <v>211</v>
          </cell>
          <cell r="AF13">
            <v>187</v>
          </cell>
          <cell r="AG13">
            <v>121</v>
          </cell>
          <cell r="AH13">
            <v>1617</v>
          </cell>
          <cell r="AI13">
            <v>305</v>
          </cell>
          <cell r="AJ13">
            <v>325</v>
          </cell>
          <cell r="AK13">
            <v>5422</v>
          </cell>
          <cell r="AN13">
            <v>115</v>
          </cell>
          <cell r="AP13">
            <v>2168</v>
          </cell>
          <cell r="AQ13">
            <v>279</v>
          </cell>
          <cell r="AS13">
            <v>91</v>
          </cell>
          <cell r="AV13">
            <v>1690</v>
          </cell>
          <cell r="AW13">
            <v>164</v>
          </cell>
          <cell r="BA13">
            <v>173</v>
          </cell>
          <cell r="BC13">
            <v>44</v>
          </cell>
          <cell r="BG13">
            <v>233</v>
          </cell>
          <cell r="BH13">
            <v>26</v>
          </cell>
          <cell r="BK13">
            <v>3261</v>
          </cell>
        </row>
      </sheetData>
      <sheetData sheetId="12">
        <row r="13">
          <cell r="C13">
            <v>87942</v>
          </cell>
          <cell r="D13">
            <v>45773</v>
          </cell>
          <cell r="E13">
            <v>42169</v>
          </cell>
          <cell r="F13">
            <v>4591</v>
          </cell>
          <cell r="G13">
            <v>1474</v>
          </cell>
          <cell r="H13">
            <v>1193</v>
          </cell>
          <cell r="I13">
            <v>50</v>
          </cell>
          <cell r="J13">
            <v>3614</v>
          </cell>
          <cell r="K13">
            <v>250</v>
          </cell>
          <cell r="L13">
            <v>710</v>
          </cell>
          <cell r="M13">
            <v>1460</v>
          </cell>
          <cell r="N13">
            <v>453</v>
          </cell>
          <cell r="P13">
            <v>4299</v>
          </cell>
          <cell r="Q13">
            <v>191</v>
          </cell>
          <cell r="R13">
            <v>1239</v>
          </cell>
          <cell r="S13">
            <v>1369</v>
          </cell>
          <cell r="T13">
            <v>785</v>
          </cell>
          <cell r="U13">
            <v>95</v>
          </cell>
          <cell r="V13">
            <v>300</v>
          </cell>
          <cell r="W13">
            <v>67</v>
          </cell>
          <cell r="Y13">
            <v>164</v>
          </cell>
          <cell r="AF13">
            <v>195</v>
          </cell>
          <cell r="AG13">
            <v>96</v>
          </cell>
          <cell r="AH13">
            <v>1588</v>
          </cell>
          <cell r="AI13">
            <v>236</v>
          </cell>
          <cell r="AJ13">
            <v>157</v>
          </cell>
          <cell r="AK13">
            <v>6335</v>
          </cell>
          <cell r="AN13">
            <v>98</v>
          </cell>
          <cell r="AP13">
            <v>2036</v>
          </cell>
          <cell r="AQ13">
            <v>230</v>
          </cell>
          <cell r="AS13">
            <v>60</v>
          </cell>
          <cell r="AV13">
            <v>1789</v>
          </cell>
          <cell r="AW13">
            <v>107</v>
          </cell>
          <cell r="BA13">
            <v>177</v>
          </cell>
          <cell r="BC13">
            <v>19</v>
          </cell>
          <cell r="BG13">
            <v>344</v>
          </cell>
          <cell r="BH13">
            <v>38</v>
          </cell>
          <cell r="BK13">
            <v>1766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jMarras"/>
      <sheetName val="joMarras"/>
      <sheetName val="jouMarras"/>
      <sheetName val="joulMarras"/>
      <sheetName val="jouluMarras"/>
      <sheetName val="jouluarras"/>
      <sheetName val="joulurras"/>
      <sheetName val="jouluras"/>
      <sheetName val="jouluas"/>
      <sheetName val="joulus"/>
      <sheetName val="m"/>
      <sheetName val="ma"/>
      <sheetName val="mar"/>
      <sheetName val="marr"/>
      <sheetName val="marra"/>
      <sheetName val="jLoka"/>
      <sheetName val="joLoka"/>
      <sheetName val="jouLoka"/>
      <sheetName val="joulLoka"/>
      <sheetName val="jouluLoka"/>
      <sheetName val="jouluoka"/>
      <sheetName val="jouluka"/>
      <sheetName val="joulua"/>
      <sheetName val="mLoka"/>
      <sheetName val="maLoka"/>
      <sheetName val="marLoka"/>
      <sheetName val="marrLoka"/>
      <sheetName val="marraLoka"/>
      <sheetName val="marrasLoka"/>
      <sheetName val="marrasoka"/>
      <sheetName val="marraska"/>
      <sheetName val="marrasa"/>
      <sheetName val="mJoulu"/>
      <sheetName val="maJoulu"/>
      <sheetName val="marJoulu"/>
      <sheetName val="marrJoulu"/>
      <sheetName val="marraJoulu"/>
      <sheetName val="marrasJoulu"/>
      <sheetName val="marrasoulu"/>
      <sheetName val="marrasulu"/>
      <sheetName val="marraslu"/>
      <sheetName val="marrasu"/>
      <sheetName val="lMarras"/>
      <sheetName val="loMarras"/>
      <sheetName val="lokMarras"/>
      <sheetName val="lokaMarras"/>
      <sheetName val="lokaarras"/>
      <sheetName val="lokarras"/>
      <sheetName val="lokaras"/>
      <sheetName val="lokaas"/>
      <sheetName val="lokas"/>
      <sheetName val="marraoka"/>
      <sheetName val="marroka"/>
      <sheetName val="maroka"/>
      <sheetName val="maoka"/>
      <sheetName val="moka"/>
      <sheetName val="oka"/>
      <sheetName val="joka"/>
      <sheetName val="jooka"/>
      <sheetName val="jouoka"/>
      <sheetName val="tJoulu"/>
      <sheetName val="taJoulu"/>
      <sheetName val="tamJoulu"/>
      <sheetName val="tammJoulu"/>
      <sheetName val="tammioulu"/>
      <sheetName val="tammiulu"/>
      <sheetName val="tammilu"/>
      <sheetName val="tammiu"/>
      <sheetName val="mHelmi"/>
      <sheetName val="maHelmi"/>
      <sheetName val="maaHelmi"/>
      <sheetName val="maalHelmi"/>
      <sheetName val="maaliHelmi"/>
      <sheetName val="maalisHelmi"/>
      <sheetName val="maaliselmi"/>
      <sheetName val="maalislmi"/>
      <sheetName val="maalismi"/>
      <sheetName val="maalisi"/>
      <sheetName val="hTammi"/>
      <sheetName val="heTammi"/>
      <sheetName val="helTammi"/>
      <sheetName val="helammi"/>
      <sheetName val="helmmi"/>
      <sheetName val="maalissHelmi"/>
      <sheetName val="maalisselmi"/>
      <sheetName val="maalisslmi"/>
      <sheetName val="maalissmi"/>
      <sheetName val="maalissi"/>
      <sheetName val="maaliss"/>
      <sheetName val="hMaalis"/>
      <sheetName val="huMaalis"/>
      <sheetName val="huhMaalis"/>
      <sheetName val="huhtMaalis"/>
      <sheetName val="huhtiMaalis"/>
      <sheetName val="huhtiaalis"/>
      <sheetName val="huhtialis"/>
      <sheetName val="huhtilis"/>
      <sheetName val="huhtiis"/>
      <sheetName val="huhtis"/>
      <sheetName val="tHuhti"/>
      <sheetName val="toHuhti"/>
      <sheetName val="touHuhti"/>
      <sheetName val="toukHuhti"/>
      <sheetName val="toukoHuhti"/>
      <sheetName val="toukouhti"/>
      <sheetName val="toukohti"/>
      <sheetName val="toukoti"/>
      <sheetName val="toukoi"/>
      <sheetName val="kTouko"/>
      <sheetName val="keTouko"/>
      <sheetName val="kesTouko"/>
      <sheetName val="kesäTouko"/>
      <sheetName val="kesäouko"/>
      <sheetName val="kesäuko"/>
      <sheetName val="kesäko"/>
      <sheetName val="kesäo"/>
      <sheetName val="tMaalis"/>
      <sheetName val="toMaalis"/>
      <sheetName val="touMaalis"/>
      <sheetName val="toukMaalis"/>
      <sheetName val="toukoMaalis"/>
      <sheetName val="toukoaalis"/>
      <sheetName val="toukoalis"/>
      <sheetName val="toukolis"/>
      <sheetName val="toukois"/>
      <sheetName val="toukos"/>
      <sheetName val="hKesä"/>
      <sheetName val="heKesä"/>
      <sheetName val="heiKesä"/>
      <sheetName val="heinKesä"/>
      <sheetName val="heinesä"/>
      <sheetName val="heinsä"/>
      <sheetName val="heinäKesä"/>
      <sheetName val="heinäesä"/>
      <sheetName val="heinäsä"/>
      <sheetName val="heinää"/>
      <sheetName val="eHeinä"/>
      <sheetName val="elHeinä"/>
      <sheetName val="eloHeinä"/>
      <sheetName val="eloeinä"/>
      <sheetName val="eloinä"/>
      <sheetName val="elonä"/>
      <sheetName val="eloä"/>
      <sheetName val="sElo"/>
      <sheetName val="syElo"/>
      <sheetName val="syyElo"/>
      <sheetName val="syysElo"/>
      <sheetName val="syyslo"/>
      <sheetName val="syyso"/>
      <sheetName val="lSyys"/>
      <sheetName val="loSyys"/>
      <sheetName val="lokSyys"/>
      <sheetName val="lokaSyys"/>
      <sheetName val="lokayys"/>
      <sheetName val="lokays"/>
      <sheetName val="arras"/>
      <sheetName val="rras"/>
      <sheetName val="ras"/>
      <sheetName val="as"/>
      <sheetName val="s"/>
      <sheetName val=""/>
      <sheetName val="taami"/>
    </sheetNames>
    <sheetDataSet>
      <sheetData sheetId="0">
        <row r="13">
          <cell r="C13">
            <v>2757769</v>
          </cell>
          <cell r="D13">
            <v>1049940</v>
          </cell>
          <cell r="E13">
            <v>1707829</v>
          </cell>
          <cell r="F13">
            <v>128816</v>
          </cell>
          <cell r="G13">
            <v>48812</v>
          </cell>
          <cell r="H13">
            <v>45220</v>
          </cell>
          <cell r="I13">
            <v>6103</v>
          </cell>
          <cell r="J13">
            <v>168344</v>
          </cell>
          <cell r="K13">
            <v>16214</v>
          </cell>
          <cell r="L13">
            <v>34628</v>
          </cell>
          <cell r="M13">
            <v>54993</v>
          </cell>
          <cell r="N13">
            <v>24533</v>
          </cell>
          <cell r="P13">
            <v>165708</v>
          </cell>
          <cell r="Q13">
            <v>11250</v>
          </cell>
          <cell r="R13">
            <v>58850</v>
          </cell>
          <cell r="S13">
            <v>69423</v>
          </cell>
          <cell r="T13">
            <v>60706</v>
          </cell>
          <cell r="U13">
            <v>8576</v>
          </cell>
          <cell r="V13">
            <v>19711</v>
          </cell>
          <cell r="W13">
            <v>8852</v>
          </cell>
          <cell r="Y13">
            <v>11273</v>
          </cell>
          <cell r="AF13">
            <v>14629</v>
          </cell>
          <cell r="AG13">
            <v>5901</v>
          </cell>
          <cell r="AH13">
            <v>50649</v>
          </cell>
          <cell r="AI13">
            <v>8776</v>
          </cell>
          <cell r="AJ13">
            <v>7554</v>
          </cell>
          <cell r="AK13">
            <v>161620</v>
          </cell>
          <cell r="AN13">
            <v>8410</v>
          </cell>
          <cell r="AP13">
            <v>125509</v>
          </cell>
          <cell r="AQ13">
            <v>15108</v>
          </cell>
          <cell r="AS13">
            <v>5236</v>
          </cell>
          <cell r="AV13">
            <v>84287</v>
          </cell>
          <cell r="AW13">
            <v>21943</v>
          </cell>
          <cell r="BA13">
            <v>9837</v>
          </cell>
          <cell r="BC13">
            <v>3460</v>
          </cell>
          <cell r="BG13">
            <v>22516</v>
          </cell>
          <cell r="BH13">
            <v>2391</v>
          </cell>
          <cell r="BK13">
            <v>51340</v>
          </cell>
        </row>
      </sheetData>
      <sheetData sheetId="1">
        <row r="13">
          <cell r="C13">
            <v>178120</v>
          </cell>
          <cell r="D13">
            <v>73623</v>
          </cell>
          <cell r="E13">
            <v>104497</v>
          </cell>
          <cell r="F13">
            <v>7769</v>
          </cell>
          <cell r="G13">
            <v>2345</v>
          </cell>
          <cell r="H13">
            <v>2733</v>
          </cell>
          <cell r="I13">
            <v>293</v>
          </cell>
          <cell r="J13">
            <v>8345</v>
          </cell>
          <cell r="K13">
            <v>580</v>
          </cell>
          <cell r="L13">
            <v>1415</v>
          </cell>
          <cell r="M13">
            <v>2638</v>
          </cell>
          <cell r="N13">
            <v>1455</v>
          </cell>
          <cell r="P13">
            <v>9158</v>
          </cell>
          <cell r="Q13">
            <v>423</v>
          </cell>
          <cell r="R13">
            <v>3214</v>
          </cell>
          <cell r="S13">
            <v>2999</v>
          </cell>
          <cell r="T13">
            <v>1828</v>
          </cell>
          <cell r="U13">
            <v>348</v>
          </cell>
          <cell r="V13">
            <v>1483</v>
          </cell>
          <cell r="W13">
            <v>319</v>
          </cell>
          <cell r="Y13">
            <v>456</v>
          </cell>
          <cell r="AF13">
            <v>717</v>
          </cell>
          <cell r="AG13">
            <v>481</v>
          </cell>
          <cell r="AH13">
            <v>4319</v>
          </cell>
          <cell r="AI13">
            <v>578</v>
          </cell>
          <cell r="AJ13">
            <v>472</v>
          </cell>
          <cell r="AK13">
            <v>24785</v>
          </cell>
          <cell r="AN13">
            <v>420</v>
          </cell>
          <cell r="AP13">
            <v>6781</v>
          </cell>
          <cell r="AQ13">
            <v>682</v>
          </cell>
          <cell r="AS13">
            <v>267</v>
          </cell>
          <cell r="AV13">
            <v>2966</v>
          </cell>
          <cell r="AW13">
            <v>1157</v>
          </cell>
          <cell r="BA13">
            <v>320</v>
          </cell>
          <cell r="BC13">
            <v>109</v>
          </cell>
          <cell r="BG13">
            <v>1448</v>
          </cell>
          <cell r="BH13">
            <v>82</v>
          </cell>
          <cell r="BK13">
            <v>1749</v>
          </cell>
        </row>
      </sheetData>
      <sheetData sheetId="2">
        <row r="13">
          <cell r="C13">
            <v>160394</v>
          </cell>
          <cell r="D13">
            <v>74902</v>
          </cell>
          <cell r="E13">
            <v>85492</v>
          </cell>
          <cell r="F13">
            <v>8372</v>
          </cell>
          <cell r="G13">
            <v>2911</v>
          </cell>
          <cell r="H13">
            <v>2727</v>
          </cell>
          <cell r="I13">
            <v>652</v>
          </cell>
          <cell r="J13">
            <v>8416</v>
          </cell>
          <cell r="K13">
            <v>577</v>
          </cell>
          <cell r="L13">
            <v>1380</v>
          </cell>
          <cell r="M13">
            <v>3050</v>
          </cell>
          <cell r="N13">
            <v>1414</v>
          </cell>
          <cell r="P13">
            <v>9145</v>
          </cell>
          <cell r="Q13">
            <v>499</v>
          </cell>
          <cell r="R13">
            <v>3114</v>
          </cell>
          <cell r="S13">
            <v>2001</v>
          </cell>
          <cell r="T13">
            <v>1620</v>
          </cell>
          <cell r="U13">
            <v>325</v>
          </cell>
          <cell r="V13">
            <v>1330</v>
          </cell>
          <cell r="W13">
            <v>327</v>
          </cell>
          <cell r="Y13">
            <v>624</v>
          </cell>
          <cell r="AF13">
            <v>295</v>
          </cell>
          <cell r="AG13">
            <v>237</v>
          </cell>
          <cell r="AH13">
            <v>3001</v>
          </cell>
          <cell r="AI13">
            <v>509</v>
          </cell>
          <cell r="AJ13">
            <v>503</v>
          </cell>
          <cell r="AK13">
            <v>9964</v>
          </cell>
          <cell r="AN13">
            <v>569</v>
          </cell>
          <cell r="AP13">
            <v>5473</v>
          </cell>
          <cell r="AQ13">
            <v>755</v>
          </cell>
          <cell r="AS13">
            <v>181</v>
          </cell>
          <cell r="AV13">
            <v>2931</v>
          </cell>
          <cell r="AW13">
            <v>1340</v>
          </cell>
          <cell r="BA13">
            <v>347</v>
          </cell>
          <cell r="BC13">
            <v>86</v>
          </cell>
          <cell r="BG13">
            <v>690</v>
          </cell>
          <cell r="BH13">
            <v>89</v>
          </cell>
          <cell r="BK13">
            <v>2213</v>
          </cell>
        </row>
      </sheetData>
      <sheetData sheetId="3">
        <row r="13">
          <cell r="C13">
            <v>192009</v>
          </cell>
          <cell r="D13">
            <v>85165</v>
          </cell>
          <cell r="E13">
            <v>106844</v>
          </cell>
          <cell r="F13">
            <v>10134</v>
          </cell>
          <cell r="G13">
            <v>3336</v>
          </cell>
          <cell r="H13">
            <v>3498</v>
          </cell>
          <cell r="I13">
            <v>681</v>
          </cell>
          <cell r="J13">
            <v>10658</v>
          </cell>
          <cell r="K13">
            <v>892</v>
          </cell>
          <cell r="L13">
            <v>1677</v>
          </cell>
          <cell r="M13">
            <v>4673</v>
          </cell>
          <cell r="N13">
            <v>1360</v>
          </cell>
          <cell r="P13">
            <v>11782</v>
          </cell>
          <cell r="Q13">
            <v>619</v>
          </cell>
          <cell r="R13">
            <v>4462</v>
          </cell>
          <cell r="S13">
            <v>3035</v>
          </cell>
          <cell r="T13">
            <v>2433</v>
          </cell>
          <cell r="U13">
            <v>319</v>
          </cell>
          <cell r="V13">
            <v>1235</v>
          </cell>
          <cell r="W13">
            <v>489</v>
          </cell>
          <cell r="Y13">
            <v>895</v>
          </cell>
          <cell r="AF13">
            <v>610</v>
          </cell>
          <cell r="AG13">
            <v>290</v>
          </cell>
          <cell r="AH13">
            <v>3541</v>
          </cell>
          <cell r="AI13">
            <v>619</v>
          </cell>
          <cell r="AJ13">
            <v>495</v>
          </cell>
          <cell r="AK13">
            <v>9564</v>
          </cell>
          <cell r="AN13">
            <v>779</v>
          </cell>
          <cell r="AP13">
            <v>8053</v>
          </cell>
          <cell r="AQ13">
            <v>1143</v>
          </cell>
          <cell r="AS13">
            <v>194</v>
          </cell>
          <cell r="AV13">
            <v>3832</v>
          </cell>
          <cell r="AW13">
            <v>1687</v>
          </cell>
          <cell r="BA13">
            <v>424</v>
          </cell>
          <cell r="BC13">
            <v>120</v>
          </cell>
          <cell r="BG13">
            <v>1119</v>
          </cell>
          <cell r="BH13">
            <v>93</v>
          </cell>
          <cell r="BK13">
            <v>2893</v>
          </cell>
        </row>
      </sheetData>
      <sheetData sheetId="4">
        <row r="13">
          <cell r="C13">
            <v>180077</v>
          </cell>
          <cell r="D13">
            <v>76540</v>
          </cell>
          <cell r="E13">
            <v>103537</v>
          </cell>
          <cell r="F13">
            <v>9283</v>
          </cell>
          <cell r="G13">
            <v>4013</v>
          </cell>
          <cell r="H13">
            <v>2899</v>
          </cell>
          <cell r="I13">
            <v>466</v>
          </cell>
          <cell r="J13">
            <v>9780</v>
          </cell>
          <cell r="K13">
            <v>1212</v>
          </cell>
          <cell r="L13">
            <v>1780</v>
          </cell>
          <cell r="M13">
            <v>2961</v>
          </cell>
          <cell r="N13">
            <v>1482</v>
          </cell>
          <cell r="P13">
            <v>9932</v>
          </cell>
          <cell r="Q13">
            <v>734</v>
          </cell>
          <cell r="R13">
            <v>4490</v>
          </cell>
          <cell r="S13">
            <v>2879</v>
          </cell>
          <cell r="T13">
            <v>3698</v>
          </cell>
          <cell r="U13">
            <v>544</v>
          </cell>
          <cell r="V13">
            <v>1301</v>
          </cell>
          <cell r="W13">
            <v>641</v>
          </cell>
          <cell r="Y13">
            <v>921</v>
          </cell>
          <cell r="AF13">
            <v>560</v>
          </cell>
          <cell r="AG13">
            <v>365</v>
          </cell>
          <cell r="AH13">
            <v>3793</v>
          </cell>
          <cell r="AI13">
            <v>522</v>
          </cell>
          <cell r="AJ13">
            <v>416</v>
          </cell>
          <cell r="AK13">
            <v>11524</v>
          </cell>
          <cell r="AN13">
            <v>412</v>
          </cell>
          <cell r="AP13">
            <v>7088</v>
          </cell>
          <cell r="AQ13">
            <v>916</v>
          </cell>
          <cell r="AS13">
            <v>263</v>
          </cell>
          <cell r="AV13">
            <v>3608</v>
          </cell>
          <cell r="AW13">
            <v>1354</v>
          </cell>
          <cell r="BA13">
            <v>379</v>
          </cell>
          <cell r="BC13">
            <v>164</v>
          </cell>
          <cell r="BG13">
            <v>983</v>
          </cell>
          <cell r="BH13">
            <v>80</v>
          </cell>
          <cell r="BK13">
            <v>3102</v>
          </cell>
        </row>
      </sheetData>
      <sheetData sheetId="5">
        <row r="13">
          <cell r="C13">
            <v>236753</v>
          </cell>
          <cell r="D13">
            <v>94605</v>
          </cell>
          <cell r="E13">
            <v>142148</v>
          </cell>
          <cell r="F13">
            <v>13799</v>
          </cell>
          <cell r="G13">
            <v>6155</v>
          </cell>
          <cell r="H13">
            <v>6171</v>
          </cell>
          <cell r="I13">
            <v>492</v>
          </cell>
          <cell r="J13">
            <v>13785</v>
          </cell>
          <cell r="K13">
            <v>1219</v>
          </cell>
          <cell r="L13">
            <v>2476</v>
          </cell>
          <cell r="M13">
            <v>4858</v>
          </cell>
          <cell r="N13">
            <v>1844</v>
          </cell>
          <cell r="P13">
            <v>13521</v>
          </cell>
          <cell r="Q13">
            <v>953</v>
          </cell>
          <cell r="R13">
            <v>4444</v>
          </cell>
          <cell r="S13">
            <v>3250</v>
          </cell>
          <cell r="T13">
            <v>3224</v>
          </cell>
          <cell r="U13">
            <v>409</v>
          </cell>
          <cell r="V13">
            <v>1439</v>
          </cell>
          <cell r="W13">
            <v>954</v>
          </cell>
          <cell r="Y13">
            <v>750</v>
          </cell>
          <cell r="AF13">
            <v>652</v>
          </cell>
          <cell r="AG13">
            <v>506</v>
          </cell>
          <cell r="AH13">
            <v>4359</v>
          </cell>
          <cell r="AI13">
            <v>560</v>
          </cell>
          <cell r="AJ13">
            <v>636</v>
          </cell>
          <cell r="AK13">
            <v>9245</v>
          </cell>
          <cell r="AN13">
            <v>605</v>
          </cell>
          <cell r="AP13">
            <v>12425</v>
          </cell>
          <cell r="AQ13">
            <v>1243</v>
          </cell>
          <cell r="AS13">
            <v>569</v>
          </cell>
          <cell r="AV13">
            <v>7166</v>
          </cell>
          <cell r="AW13">
            <v>2036</v>
          </cell>
          <cell r="BA13">
            <v>1094</v>
          </cell>
          <cell r="BC13">
            <v>541</v>
          </cell>
          <cell r="BG13">
            <v>1738</v>
          </cell>
          <cell r="BH13">
            <v>220</v>
          </cell>
          <cell r="BK13">
            <v>4186</v>
          </cell>
        </row>
      </sheetData>
      <sheetData sheetId="6">
        <row r="13">
          <cell r="C13">
            <v>268973</v>
          </cell>
          <cell r="D13">
            <v>77057</v>
          </cell>
          <cell r="E13">
            <v>191916</v>
          </cell>
          <cell r="F13">
            <v>10961</v>
          </cell>
          <cell r="G13">
            <v>4416</v>
          </cell>
          <cell r="H13">
            <v>4260</v>
          </cell>
          <cell r="I13">
            <v>698</v>
          </cell>
          <cell r="J13">
            <v>19460</v>
          </cell>
          <cell r="K13">
            <v>1789</v>
          </cell>
          <cell r="L13">
            <v>3732</v>
          </cell>
          <cell r="M13">
            <v>6264</v>
          </cell>
          <cell r="N13">
            <v>2886</v>
          </cell>
          <cell r="P13">
            <v>19518</v>
          </cell>
          <cell r="Q13">
            <v>1483</v>
          </cell>
          <cell r="R13">
            <v>7274</v>
          </cell>
          <cell r="S13">
            <v>8173</v>
          </cell>
          <cell r="T13">
            <v>7546</v>
          </cell>
          <cell r="U13">
            <v>1061</v>
          </cell>
          <cell r="V13">
            <v>1859</v>
          </cell>
          <cell r="W13">
            <v>853</v>
          </cell>
          <cell r="Y13">
            <v>1803</v>
          </cell>
          <cell r="AF13">
            <v>2090</v>
          </cell>
          <cell r="AG13">
            <v>741</v>
          </cell>
          <cell r="AH13">
            <v>3984</v>
          </cell>
          <cell r="AI13">
            <v>918</v>
          </cell>
          <cell r="AJ13">
            <v>704</v>
          </cell>
          <cell r="AK13">
            <v>11166</v>
          </cell>
          <cell r="AN13">
            <v>795</v>
          </cell>
          <cell r="AP13">
            <v>19378</v>
          </cell>
          <cell r="AQ13">
            <v>2202</v>
          </cell>
          <cell r="AS13">
            <v>929</v>
          </cell>
          <cell r="AV13">
            <v>10762</v>
          </cell>
          <cell r="AW13">
            <v>2035</v>
          </cell>
          <cell r="BA13">
            <v>1137</v>
          </cell>
          <cell r="BC13">
            <v>454</v>
          </cell>
          <cell r="BG13">
            <v>3314</v>
          </cell>
          <cell r="BH13">
            <v>411</v>
          </cell>
          <cell r="BK13">
            <v>5173</v>
          </cell>
        </row>
      </sheetData>
      <sheetData sheetId="7">
        <row r="13">
          <cell r="C13">
            <v>305687</v>
          </cell>
          <cell r="D13">
            <v>109633</v>
          </cell>
          <cell r="E13">
            <v>196054</v>
          </cell>
          <cell r="F13">
            <v>11230</v>
          </cell>
          <cell r="G13">
            <v>6039</v>
          </cell>
          <cell r="H13">
            <v>4281</v>
          </cell>
          <cell r="I13">
            <v>458</v>
          </cell>
          <cell r="J13">
            <v>21867</v>
          </cell>
          <cell r="K13">
            <v>2260</v>
          </cell>
          <cell r="L13">
            <v>7485</v>
          </cell>
          <cell r="M13">
            <v>7110</v>
          </cell>
          <cell r="N13">
            <v>2943</v>
          </cell>
          <cell r="P13">
            <v>18058</v>
          </cell>
          <cell r="Q13">
            <v>1843</v>
          </cell>
          <cell r="R13">
            <v>6314</v>
          </cell>
          <cell r="S13">
            <v>9456</v>
          </cell>
          <cell r="T13">
            <v>10258</v>
          </cell>
          <cell r="U13">
            <v>1083</v>
          </cell>
          <cell r="V13">
            <v>1651</v>
          </cell>
          <cell r="W13">
            <v>1108</v>
          </cell>
          <cell r="Y13">
            <v>1341</v>
          </cell>
          <cell r="AF13">
            <v>2807</v>
          </cell>
          <cell r="AG13">
            <v>583</v>
          </cell>
          <cell r="AH13">
            <v>4109</v>
          </cell>
          <cell r="AI13">
            <v>727</v>
          </cell>
          <cell r="AJ13">
            <v>495</v>
          </cell>
          <cell r="AK13">
            <v>11898</v>
          </cell>
          <cell r="AN13">
            <v>828</v>
          </cell>
          <cell r="AP13">
            <v>15366</v>
          </cell>
          <cell r="AQ13">
            <v>1883</v>
          </cell>
          <cell r="AS13">
            <v>656</v>
          </cell>
          <cell r="AV13">
            <v>11009</v>
          </cell>
          <cell r="AW13">
            <v>1461</v>
          </cell>
          <cell r="BA13">
            <v>1075</v>
          </cell>
          <cell r="BC13">
            <v>526</v>
          </cell>
          <cell r="BG13">
            <v>3842</v>
          </cell>
          <cell r="BH13">
            <v>370</v>
          </cell>
          <cell r="BK13">
            <v>6231</v>
          </cell>
        </row>
      </sheetData>
      <sheetData sheetId="8">
        <row r="13">
          <cell r="C13">
            <v>335860</v>
          </cell>
          <cell r="D13">
            <v>98172</v>
          </cell>
          <cell r="E13">
            <v>237688</v>
          </cell>
          <cell r="F13">
            <v>15529</v>
          </cell>
          <cell r="G13">
            <v>4706</v>
          </cell>
          <cell r="H13">
            <v>4677</v>
          </cell>
          <cell r="I13">
            <v>749</v>
          </cell>
          <cell r="J13">
            <v>25738</v>
          </cell>
          <cell r="K13">
            <v>2719</v>
          </cell>
          <cell r="L13">
            <v>5778</v>
          </cell>
          <cell r="M13">
            <v>7051</v>
          </cell>
          <cell r="N13">
            <v>2719</v>
          </cell>
          <cell r="P13">
            <v>21319</v>
          </cell>
          <cell r="Q13">
            <v>1823</v>
          </cell>
          <cell r="R13">
            <v>8047</v>
          </cell>
          <cell r="S13">
            <v>20222</v>
          </cell>
          <cell r="T13">
            <v>16129</v>
          </cell>
          <cell r="U13">
            <v>1664</v>
          </cell>
          <cell r="V13">
            <v>2024</v>
          </cell>
          <cell r="W13">
            <v>801</v>
          </cell>
          <cell r="Y13">
            <v>1166</v>
          </cell>
          <cell r="AF13">
            <v>2553</v>
          </cell>
          <cell r="AG13">
            <v>759</v>
          </cell>
          <cell r="AH13">
            <v>4670</v>
          </cell>
          <cell r="AI13">
            <v>722</v>
          </cell>
          <cell r="AJ13">
            <v>748</v>
          </cell>
          <cell r="AK13">
            <v>14351</v>
          </cell>
          <cell r="AN13">
            <v>976</v>
          </cell>
          <cell r="AP13">
            <v>17378</v>
          </cell>
          <cell r="AQ13">
            <v>2223</v>
          </cell>
          <cell r="AS13">
            <v>645</v>
          </cell>
          <cell r="AV13">
            <v>14223</v>
          </cell>
          <cell r="AW13">
            <v>1764</v>
          </cell>
          <cell r="BA13">
            <v>1331</v>
          </cell>
          <cell r="BC13">
            <v>569</v>
          </cell>
          <cell r="BG13">
            <v>3186</v>
          </cell>
          <cell r="BH13">
            <v>314</v>
          </cell>
          <cell r="BK13">
            <v>6834</v>
          </cell>
        </row>
      </sheetData>
      <sheetData sheetId="9">
        <row r="13">
          <cell r="C13">
            <v>252823</v>
          </cell>
          <cell r="D13">
            <v>82424</v>
          </cell>
          <cell r="E13">
            <v>170399</v>
          </cell>
          <cell r="F13">
            <v>11662</v>
          </cell>
          <cell r="G13">
            <v>4407</v>
          </cell>
          <cell r="H13">
            <v>4138</v>
          </cell>
          <cell r="I13">
            <v>436</v>
          </cell>
          <cell r="J13">
            <v>15491</v>
          </cell>
          <cell r="K13">
            <v>1740</v>
          </cell>
          <cell r="L13">
            <v>2697</v>
          </cell>
          <cell r="M13">
            <v>4569</v>
          </cell>
          <cell r="N13">
            <v>2428</v>
          </cell>
          <cell r="P13">
            <v>17054</v>
          </cell>
          <cell r="Q13">
            <v>1032</v>
          </cell>
          <cell r="R13">
            <v>4816</v>
          </cell>
          <cell r="S13">
            <v>5058</v>
          </cell>
          <cell r="T13">
            <v>5326</v>
          </cell>
          <cell r="U13">
            <v>1169</v>
          </cell>
          <cell r="V13">
            <v>1850</v>
          </cell>
          <cell r="W13">
            <v>1152</v>
          </cell>
          <cell r="Y13">
            <v>906</v>
          </cell>
          <cell r="AF13">
            <v>1078</v>
          </cell>
          <cell r="AG13">
            <v>500</v>
          </cell>
          <cell r="AH13">
            <v>4140</v>
          </cell>
          <cell r="AI13">
            <v>997</v>
          </cell>
          <cell r="AJ13">
            <v>722</v>
          </cell>
          <cell r="AK13">
            <v>10987</v>
          </cell>
          <cell r="AN13">
            <v>760</v>
          </cell>
          <cell r="AP13">
            <v>14151</v>
          </cell>
          <cell r="AQ13">
            <v>1345</v>
          </cell>
          <cell r="AS13">
            <v>554</v>
          </cell>
          <cell r="AV13">
            <v>13140</v>
          </cell>
          <cell r="AW13">
            <v>2247</v>
          </cell>
          <cell r="BA13">
            <v>2309</v>
          </cell>
          <cell r="BC13">
            <v>367</v>
          </cell>
          <cell r="BG13">
            <v>2744</v>
          </cell>
          <cell r="BH13">
            <v>275</v>
          </cell>
          <cell r="BK13">
            <v>7975</v>
          </cell>
        </row>
      </sheetData>
      <sheetData sheetId="10">
        <row r="13">
          <cell r="C13">
            <v>235937</v>
          </cell>
          <cell r="D13">
            <v>101368</v>
          </cell>
          <cell r="E13">
            <v>134569</v>
          </cell>
          <cell r="F13">
            <v>11986</v>
          </cell>
          <cell r="G13">
            <v>4403</v>
          </cell>
          <cell r="H13">
            <v>4190</v>
          </cell>
          <cell r="I13">
            <v>680</v>
          </cell>
          <cell r="J13">
            <v>12532</v>
          </cell>
          <cell r="K13">
            <v>1355</v>
          </cell>
          <cell r="L13">
            <v>2315</v>
          </cell>
          <cell r="M13">
            <v>4192</v>
          </cell>
          <cell r="N13">
            <v>2117</v>
          </cell>
          <cell r="P13">
            <v>13541</v>
          </cell>
          <cell r="Q13">
            <v>760</v>
          </cell>
          <cell r="R13">
            <v>4542</v>
          </cell>
          <cell r="S13">
            <v>3617</v>
          </cell>
          <cell r="T13">
            <v>3148</v>
          </cell>
          <cell r="U13">
            <v>670</v>
          </cell>
          <cell r="V13">
            <v>1922</v>
          </cell>
          <cell r="W13">
            <v>710</v>
          </cell>
          <cell r="Y13">
            <v>1043</v>
          </cell>
          <cell r="AF13">
            <v>659</v>
          </cell>
          <cell r="AG13">
            <v>457</v>
          </cell>
          <cell r="AH13">
            <v>4967</v>
          </cell>
          <cell r="AI13">
            <v>882</v>
          </cell>
          <cell r="AJ13">
            <v>981</v>
          </cell>
          <cell r="AK13">
            <v>13316</v>
          </cell>
          <cell r="AN13">
            <v>872</v>
          </cell>
          <cell r="AP13">
            <v>8228</v>
          </cell>
          <cell r="AQ13">
            <v>1036</v>
          </cell>
          <cell r="AS13">
            <v>422</v>
          </cell>
          <cell r="AV13">
            <v>6590</v>
          </cell>
          <cell r="AW13">
            <v>3195</v>
          </cell>
          <cell r="BA13">
            <v>536</v>
          </cell>
          <cell r="BC13">
            <v>213</v>
          </cell>
          <cell r="BG13">
            <v>1488</v>
          </cell>
          <cell r="BH13">
            <v>193</v>
          </cell>
          <cell r="BK13">
            <v>4155</v>
          </cell>
        </row>
      </sheetData>
      <sheetData sheetId="11">
        <row r="13">
          <cell r="C13">
            <v>234837</v>
          </cell>
          <cell r="D13">
            <v>105925</v>
          </cell>
          <cell r="E13">
            <v>128912</v>
          </cell>
          <cell r="F13">
            <v>10870</v>
          </cell>
          <cell r="G13">
            <v>3779</v>
          </cell>
          <cell r="H13">
            <v>3478</v>
          </cell>
          <cell r="I13">
            <v>313</v>
          </cell>
          <cell r="J13">
            <v>11544</v>
          </cell>
          <cell r="K13">
            <v>1020</v>
          </cell>
          <cell r="L13">
            <v>1779</v>
          </cell>
          <cell r="M13">
            <v>4419</v>
          </cell>
          <cell r="N13">
            <v>2278</v>
          </cell>
          <cell r="P13">
            <v>12957</v>
          </cell>
          <cell r="Q13">
            <v>616</v>
          </cell>
          <cell r="R13">
            <v>4961</v>
          </cell>
          <cell r="S13">
            <v>4363</v>
          </cell>
          <cell r="T13">
            <v>3090</v>
          </cell>
          <cell r="U13">
            <v>612</v>
          </cell>
          <cell r="V13">
            <v>2048</v>
          </cell>
          <cell r="W13">
            <v>1093</v>
          </cell>
          <cell r="Y13">
            <v>872</v>
          </cell>
          <cell r="AF13">
            <v>1129</v>
          </cell>
          <cell r="AG13">
            <v>548</v>
          </cell>
          <cell r="AH13">
            <v>5133</v>
          </cell>
          <cell r="AI13">
            <v>1013</v>
          </cell>
          <cell r="AJ13">
            <v>682</v>
          </cell>
          <cell r="AK13">
            <v>16421</v>
          </cell>
          <cell r="AN13">
            <v>960</v>
          </cell>
          <cell r="AP13">
            <v>6311</v>
          </cell>
          <cell r="AQ13">
            <v>979</v>
          </cell>
          <cell r="AS13">
            <v>332</v>
          </cell>
          <cell r="AV13">
            <v>3907</v>
          </cell>
          <cell r="AW13">
            <v>1871</v>
          </cell>
          <cell r="BA13">
            <v>514</v>
          </cell>
          <cell r="BC13">
            <v>189</v>
          </cell>
          <cell r="BG13">
            <v>812</v>
          </cell>
          <cell r="BH13">
            <v>161</v>
          </cell>
          <cell r="BK13">
            <v>3982</v>
          </cell>
        </row>
      </sheetData>
      <sheetData sheetId="12">
        <row r="13">
          <cell r="C13">
            <v>176299</v>
          </cell>
          <cell r="D13">
            <v>70526</v>
          </cell>
          <cell r="E13">
            <v>105773</v>
          </cell>
          <cell r="F13">
            <v>7221</v>
          </cell>
          <cell r="G13">
            <v>2302</v>
          </cell>
          <cell r="H13">
            <v>2168</v>
          </cell>
          <cell r="I13">
            <v>185</v>
          </cell>
          <cell r="J13">
            <v>10728</v>
          </cell>
          <cell r="K13">
            <v>851</v>
          </cell>
          <cell r="L13">
            <v>2114</v>
          </cell>
          <cell r="M13">
            <v>3208</v>
          </cell>
          <cell r="N13">
            <v>1607</v>
          </cell>
          <cell r="P13">
            <v>9723</v>
          </cell>
          <cell r="Q13">
            <v>465</v>
          </cell>
          <cell r="R13">
            <v>3172</v>
          </cell>
          <cell r="S13">
            <v>4370</v>
          </cell>
          <cell r="T13">
            <v>2406</v>
          </cell>
          <cell r="U13">
            <v>372</v>
          </cell>
          <cell r="V13">
            <v>1569</v>
          </cell>
          <cell r="W13">
            <v>405</v>
          </cell>
          <cell r="Y13">
            <v>496</v>
          </cell>
          <cell r="AF13">
            <v>1479</v>
          </cell>
          <cell r="AG13">
            <v>434</v>
          </cell>
          <cell r="AH13">
            <v>4633</v>
          </cell>
          <cell r="AI13">
            <v>729</v>
          </cell>
          <cell r="AJ13">
            <v>700</v>
          </cell>
          <cell r="AK13">
            <v>18399</v>
          </cell>
          <cell r="AN13">
            <v>434</v>
          </cell>
          <cell r="AP13">
            <v>4877</v>
          </cell>
          <cell r="AQ13">
            <v>701</v>
          </cell>
          <cell r="AS13">
            <v>224</v>
          </cell>
          <cell r="AV13">
            <v>4153</v>
          </cell>
          <cell r="AW13">
            <v>1796</v>
          </cell>
          <cell r="BA13">
            <v>371</v>
          </cell>
          <cell r="BC13">
            <v>122</v>
          </cell>
          <cell r="BG13">
            <v>1152</v>
          </cell>
          <cell r="BH13">
            <v>103</v>
          </cell>
          <cell r="BK13">
            <v>2847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jMarras"/>
      <sheetName val="joMarras"/>
      <sheetName val="jouMarras"/>
      <sheetName val="joulMarras"/>
      <sheetName val="jouluMarras"/>
      <sheetName val="jouluarras"/>
      <sheetName val="joulurras"/>
      <sheetName val="jouluras"/>
      <sheetName val="jouluas"/>
      <sheetName val="joulus"/>
      <sheetName val="mi"/>
      <sheetName val="mai"/>
      <sheetName val="maai"/>
      <sheetName val="maali"/>
      <sheetName val="maalii"/>
      <sheetName val="mHelmi"/>
      <sheetName val="maHelmi"/>
      <sheetName val="maaHelmi"/>
      <sheetName val="maalHelmi"/>
      <sheetName val="maaliHelmi"/>
      <sheetName val="maalisHelmi"/>
      <sheetName val="maaliselmi"/>
      <sheetName val="maalislmi"/>
      <sheetName val="maalismi"/>
      <sheetName val="maalisi"/>
      <sheetName val="jarras"/>
      <sheetName val="joarras"/>
      <sheetName val="jouarras"/>
      <sheetName val="joularras"/>
      <sheetName val="hTammi"/>
      <sheetName val="heTammi"/>
      <sheetName val="helTammi"/>
      <sheetName val="helammi"/>
      <sheetName val="helmmi"/>
      <sheetName val="hMaalis"/>
      <sheetName val="huMaalis"/>
      <sheetName val="huhMaalis"/>
      <sheetName val="huhtMaalis"/>
      <sheetName val="huhtoMaalis"/>
      <sheetName val="huhtoaalis"/>
      <sheetName val="huhtoalis"/>
      <sheetName val="huhtolis"/>
      <sheetName val="huhtlis"/>
      <sheetName val="huhtis"/>
      <sheetName val="huhts"/>
      <sheetName val="huht"/>
      <sheetName val="melmi"/>
      <sheetName val="maelmi"/>
      <sheetName val="maaelmi"/>
      <sheetName val="maalelmi"/>
      <sheetName val="maalielmi"/>
      <sheetName val="huhtiMaalis"/>
      <sheetName val="huhtiaalis"/>
      <sheetName val="huhtialis"/>
      <sheetName val="huhtilis"/>
      <sheetName val="huhtiis"/>
      <sheetName val="tHuhti"/>
      <sheetName val="toHuhti"/>
      <sheetName val="touHuhti"/>
      <sheetName val="toukHuhti"/>
      <sheetName val="toukoHuhti"/>
      <sheetName val="toukouhti"/>
      <sheetName val="toukohti"/>
      <sheetName val="toukoti"/>
      <sheetName val="toukoi"/>
      <sheetName val="kMarras"/>
      <sheetName val="koMarras"/>
      <sheetName val="klMarras"/>
      <sheetName val="kloMarras"/>
      <sheetName val="klokMarras"/>
      <sheetName val="klokaMarras"/>
      <sheetName val="klokaarras"/>
      <sheetName val="klokarras"/>
      <sheetName val="klokaras"/>
      <sheetName val="klokaas"/>
      <sheetName val="klokas"/>
      <sheetName val="kloka"/>
      <sheetName val="ouko"/>
      <sheetName val="kouko"/>
      <sheetName val="keouko"/>
      <sheetName val="kesouko"/>
      <sheetName val="kesäouko"/>
      <sheetName val="kesäuko"/>
      <sheetName val="kesäko"/>
      <sheetName val="kesäo"/>
      <sheetName val="kTouko"/>
      <sheetName val="keTouko"/>
      <sheetName val="kesTouko"/>
      <sheetName val="kesöTouko"/>
      <sheetName val="kesäTouko"/>
      <sheetName val="esä"/>
      <sheetName val="hesä"/>
      <sheetName val="heesä"/>
      <sheetName val="heiesä"/>
      <sheetName val="heinesä"/>
      <sheetName val="heinsä"/>
      <sheetName val="hKesä"/>
      <sheetName val="heKesä"/>
      <sheetName val="heiKesä"/>
      <sheetName val="heinKesä"/>
      <sheetName val="kesäöouko"/>
      <sheetName val="kesäöuko"/>
      <sheetName val="kesäöko"/>
      <sheetName val="kesäöo"/>
      <sheetName val="kesäö"/>
      <sheetName val="hTouko"/>
      <sheetName val="heTouko"/>
      <sheetName val="heiTouko"/>
      <sheetName val="heinTouko"/>
      <sheetName val="heinäTouko"/>
      <sheetName val="heinäouko"/>
      <sheetName val="heinäuko"/>
      <sheetName val="heinäko"/>
      <sheetName val="heinäo"/>
      <sheetName val="eHeinä"/>
      <sheetName val="elHeinä"/>
      <sheetName val="eloHeinä"/>
      <sheetName val="eloeinä"/>
      <sheetName val="eloinä"/>
      <sheetName val="elonä"/>
      <sheetName val="eloä"/>
      <sheetName val="sElo"/>
      <sheetName val="syElo"/>
      <sheetName val="syyElo"/>
      <sheetName val="syysElo"/>
      <sheetName val="syyslo"/>
      <sheetName val="syyso"/>
      <sheetName val="lSyys"/>
      <sheetName val="loSyys"/>
      <sheetName val="lokSyys"/>
      <sheetName val="lokaSyys"/>
      <sheetName val="lokayys"/>
      <sheetName val="lokays"/>
      <sheetName val="lokas"/>
      <sheetName val="mLoka"/>
      <sheetName val="maLoka"/>
      <sheetName val="marLoka"/>
      <sheetName val="marrLoka"/>
      <sheetName val="marraLoka"/>
      <sheetName val="marrasLoka"/>
      <sheetName val="marrasoka"/>
      <sheetName val="marraska"/>
      <sheetName val="marrasa"/>
      <sheetName val="lMarras"/>
      <sheetName val="loMarras"/>
      <sheetName val="lokMarras"/>
      <sheetName val="lokaMarras"/>
      <sheetName val="lokaarras"/>
      <sheetName val="lokarras"/>
      <sheetName val="lokaras"/>
      <sheetName val="lokaas"/>
      <sheetName val=""/>
      <sheetName val="ijoulu"/>
      <sheetName val="j"/>
      <sheetName val="jo"/>
      <sheetName val="jou"/>
      <sheetName val="joul"/>
      <sheetName val="jLoka"/>
      <sheetName val="joLoka"/>
      <sheetName val="jouLoka"/>
      <sheetName val="joulLoka"/>
      <sheetName val="jouluLoka"/>
      <sheetName val="jouluoka"/>
      <sheetName val="jouluka"/>
      <sheetName val="joulua"/>
      <sheetName val="t"/>
      <sheetName val="ta"/>
      <sheetName val="tam"/>
      <sheetName val="tamm"/>
      <sheetName val="h"/>
      <sheetName val="he"/>
      <sheetName val="hel"/>
      <sheetName val="helm"/>
    </sheetNames>
    <sheetDataSet>
      <sheetData sheetId="0">
        <row r="13">
          <cell r="C13">
            <v>2555470</v>
          </cell>
          <cell r="D13">
            <v>1016413</v>
          </cell>
          <cell r="E13">
            <v>1539057</v>
          </cell>
          <cell r="F13">
            <v>133265</v>
          </cell>
          <cell r="G13">
            <v>52603</v>
          </cell>
          <cell r="H13">
            <v>43614</v>
          </cell>
          <cell r="I13">
            <v>6615</v>
          </cell>
          <cell r="J13">
            <v>151959</v>
          </cell>
          <cell r="K13">
            <v>15993</v>
          </cell>
          <cell r="L13">
            <v>30317</v>
          </cell>
          <cell r="M13">
            <v>54326</v>
          </cell>
          <cell r="N13">
            <v>20167</v>
          </cell>
          <cell r="P13">
            <v>163394</v>
          </cell>
          <cell r="Q13">
            <v>8111</v>
          </cell>
          <cell r="R13">
            <v>57005</v>
          </cell>
          <cell r="S13">
            <v>58654</v>
          </cell>
          <cell r="T13">
            <v>50866</v>
          </cell>
          <cell r="U13">
            <v>6474</v>
          </cell>
          <cell r="V13">
            <v>15845</v>
          </cell>
          <cell r="W13">
            <v>7248</v>
          </cell>
          <cell r="Y13">
            <v>9248</v>
          </cell>
          <cell r="AF13">
            <v>10168</v>
          </cell>
          <cell r="AG13">
            <v>4634</v>
          </cell>
          <cell r="AH13">
            <v>48353</v>
          </cell>
          <cell r="AI13">
            <v>7020</v>
          </cell>
          <cell r="AJ13">
            <v>5493</v>
          </cell>
          <cell r="AK13">
            <v>123127</v>
          </cell>
          <cell r="AN13">
            <v>5166</v>
          </cell>
          <cell r="AP13">
            <v>127249</v>
          </cell>
          <cell r="AQ13">
            <v>15108</v>
          </cell>
          <cell r="AS13">
            <v>5162</v>
          </cell>
          <cell r="AV13">
            <v>75269</v>
          </cell>
          <cell r="AW13">
            <v>14166</v>
          </cell>
          <cell r="BA13">
            <v>8575</v>
          </cell>
          <cell r="BC13">
            <v>3929</v>
          </cell>
          <cell r="BG13">
            <v>17786</v>
          </cell>
          <cell r="BH13">
            <v>2464</v>
          </cell>
          <cell r="BK13">
            <v>41098</v>
          </cell>
        </row>
      </sheetData>
      <sheetData sheetId="1">
        <row r="13">
          <cell r="C13">
            <v>165482</v>
          </cell>
          <cell r="D13">
            <v>75064</v>
          </cell>
          <cell r="E13">
            <v>90418</v>
          </cell>
          <cell r="F13">
            <v>7730</v>
          </cell>
          <cell r="G13">
            <v>2751</v>
          </cell>
          <cell r="H13">
            <v>2445</v>
          </cell>
          <cell r="I13">
            <v>259</v>
          </cell>
          <cell r="J13">
            <v>7525</v>
          </cell>
          <cell r="K13">
            <v>566</v>
          </cell>
          <cell r="L13">
            <v>1091</v>
          </cell>
          <cell r="M13">
            <v>2476</v>
          </cell>
          <cell r="N13">
            <v>903</v>
          </cell>
          <cell r="P13">
            <v>10552</v>
          </cell>
          <cell r="Q13">
            <v>378</v>
          </cell>
          <cell r="R13">
            <v>2897</v>
          </cell>
          <cell r="S13">
            <v>2983</v>
          </cell>
          <cell r="T13">
            <v>1310</v>
          </cell>
          <cell r="U13">
            <v>231</v>
          </cell>
          <cell r="V13">
            <v>863</v>
          </cell>
          <cell r="W13">
            <v>394</v>
          </cell>
          <cell r="Y13">
            <v>503</v>
          </cell>
          <cell r="AF13">
            <v>585</v>
          </cell>
          <cell r="AG13">
            <v>281</v>
          </cell>
          <cell r="AH13">
            <v>3705</v>
          </cell>
          <cell r="AI13">
            <v>576</v>
          </cell>
          <cell r="AJ13">
            <v>527</v>
          </cell>
          <cell r="AK13">
            <v>17939</v>
          </cell>
          <cell r="AN13">
            <v>237</v>
          </cell>
          <cell r="AP13">
            <v>5493</v>
          </cell>
          <cell r="AQ13">
            <v>814</v>
          </cell>
          <cell r="AS13">
            <v>113</v>
          </cell>
          <cell r="AV13">
            <v>3063</v>
          </cell>
          <cell r="AW13">
            <v>842</v>
          </cell>
          <cell r="BA13">
            <v>367</v>
          </cell>
          <cell r="BC13">
            <v>77</v>
          </cell>
          <cell r="BG13">
            <v>753</v>
          </cell>
          <cell r="BH13">
            <v>53</v>
          </cell>
          <cell r="BK13">
            <v>1379</v>
          </cell>
        </row>
      </sheetData>
      <sheetData sheetId="2">
        <row r="13">
          <cell r="C13">
            <v>150175</v>
          </cell>
          <cell r="D13">
            <v>75256</v>
          </cell>
          <cell r="E13">
            <v>74919</v>
          </cell>
          <cell r="F13">
            <v>8373</v>
          </cell>
          <cell r="G13">
            <v>2850</v>
          </cell>
          <cell r="H13">
            <v>2649</v>
          </cell>
          <cell r="I13">
            <v>492</v>
          </cell>
          <cell r="J13">
            <v>7746</v>
          </cell>
          <cell r="K13">
            <v>493</v>
          </cell>
          <cell r="L13">
            <v>1089</v>
          </cell>
          <cell r="M13">
            <v>2930</v>
          </cell>
          <cell r="N13">
            <v>1218</v>
          </cell>
          <cell r="P13">
            <v>9129</v>
          </cell>
          <cell r="Q13">
            <v>512</v>
          </cell>
          <cell r="R13">
            <v>2553</v>
          </cell>
          <cell r="S13">
            <v>2081</v>
          </cell>
          <cell r="T13">
            <v>1470</v>
          </cell>
          <cell r="U13">
            <v>247</v>
          </cell>
          <cell r="V13">
            <v>842</v>
          </cell>
          <cell r="W13">
            <v>262</v>
          </cell>
          <cell r="Y13">
            <v>479</v>
          </cell>
          <cell r="AF13">
            <v>257</v>
          </cell>
          <cell r="AG13">
            <v>330</v>
          </cell>
          <cell r="AH13">
            <v>2373</v>
          </cell>
          <cell r="AI13">
            <v>556</v>
          </cell>
          <cell r="AJ13">
            <v>399</v>
          </cell>
          <cell r="AK13">
            <v>8348</v>
          </cell>
          <cell r="AN13">
            <v>236</v>
          </cell>
          <cell r="AP13">
            <v>5341</v>
          </cell>
          <cell r="AQ13">
            <v>672</v>
          </cell>
          <cell r="AS13">
            <v>102</v>
          </cell>
          <cell r="AV13">
            <v>3072</v>
          </cell>
          <cell r="AW13">
            <v>1070</v>
          </cell>
          <cell r="BA13">
            <v>291</v>
          </cell>
          <cell r="BC13">
            <v>92</v>
          </cell>
          <cell r="BG13">
            <v>310</v>
          </cell>
          <cell r="BH13">
            <v>42</v>
          </cell>
          <cell r="BK13">
            <v>1011</v>
          </cell>
        </row>
      </sheetData>
      <sheetData sheetId="3">
        <row r="13">
          <cell r="C13">
            <v>168581</v>
          </cell>
          <cell r="D13">
            <v>78187</v>
          </cell>
          <cell r="E13">
            <v>90394</v>
          </cell>
          <cell r="F13">
            <v>9052</v>
          </cell>
          <cell r="G13">
            <v>2686</v>
          </cell>
          <cell r="H13">
            <v>2995</v>
          </cell>
          <cell r="I13">
            <v>604</v>
          </cell>
          <cell r="J13">
            <v>9255</v>
          </cell>
          <cell r="K13">
            <v>784</v>
          </cell>
          <cell r="L13">
            <v>1484</v>
          </cell>
          <cell r="M13">
            <v>3383</v>
          </cell>
          <cell r="N13">
            <v>1782</v>
          </cell>
          <cell r="P13">
            <v>10682</v>
          </cell>
          <cell r="Q13">
            <v>537</v>
          </cell>
          <cell r="R13">
            <v>3265</v>
          </cell>
          <cell r="S13">
            <v>2759</v>
          </cell>
          <cell r="T13">
            <v>2883</v>
          </cell>
          <cell r="U13">
            <v>555</v>
          </cell>
          <cell r="V13">
            <v>1055</v>
          </cell>
          <cell r="W13">
            <v>505</v>
          </cell>
          <cell r="Y13">
            <v>684</v>
          </cell>
          <cell r="AF13">
            <v>407</v>
          </cell>
          <cell r="AG13">
            <v>354</v>
          </cell>
          <cell r="AH13">
            <v>2761</v>
          </cell>
          <cell r="AI13">
            <v>621</v>
          </cell>
          <cell r="AJ13">
            <v>402</v>
          </cell>
          <cell r="AK13">
            <v>7887</v>
          </cell>
          <cell r="AN13">
            <v>361</v>
          </cell>
          <cell r="AP13">
            <v>6624</v>
          </cell>
          <cell r="AQ13">
            <v>876</v>
          </cell>
          <cell r="AS13">
            <v>264</v>
          </cell>
          <cell r="AV13">
            <v>3828</v>
          </cell>
          <cell r="AW13">
            <v>1146</v>
          </cell>
          <cell r="BA13">
            <v>468</v>
          </cell>
          <cell r="BC13">
            <v>136</v>
          </cell>
          <cell r="BG13">
            <v>441</v>
          </cell>
          <cell r="BH13">
            <v>53</v>
          </cell>
          <cell r="BK13">
            <v>1795</v>
          </cell>
        </row>
      </sheetData>
      <sheetData sheetId="4">
        <row r="13">
          <cell r="C13">
            <v>180397</v>
          </cell>
          <cell r="D13">
            <v>77078</v>
          </cell>
          <cell r="E13">
            <v>103319</v>
          </cell>
          <cell r="F13">
            <v>10050</v>
          </cell>
          <cell r="G13">
            <v>4572</v>
          </cell>
          <cell r="H13">
            <v>3484</v>
          </cell>
          <cell r="I13">
            <v>462</v>
          </cell>
          <cell r="J13">
            <v>9253</v>
          </cell>
          <cell r="K13">
            <v>1091</v>
          </cell>
          <cell r="L13">
            <v>1697</v>
          </cell>
          <cell r="M13">
            <v>3578</v>
          </cell>
          <cell r="N13">
            <v>1414</v>
          </cell>
          <cell r="P13">
            <v>12521</v>
          </cell>
          <cell r="Q13">
            <v>604</v>
          </cell>
          <cell r="R13">
            <v>3955</v>
          </cell>
          <cell r="S13">
            <v>3168</v>
          </cell>
          <cell r="T13">
            <v>2044</v>
          </cell>
          <cell r="U13">
            <v>333</v>
          </cell>
          <cell r="V13">
            <v>1066</v>
          </cell>
          <cell r="W13">
            <v>469</v>
          </cell>
          <cell r="Y13">
            <v>1067</v>
          </cell>
          <cell r="AF13">
            <v>753</v>
          </cell>
          <cell r="AG13">
            <v>323</v>
          </cell>
          <cell r="AH13">
            <v>3925</v>
          </cell>
          <cell r="AI13">
            <v>439</v>
          </cell>
          <cell r="AJ13">
            <v>564</v>
          </cell>
          <cell r="AK13">
            <v>10430</v>
          </cell>
          <cell r="AN13">
            <v>315</v>
          </cell>
          <cell r="AP13">
            <v>7469</v>
          </cell>
          <cell r="AQ13">
            <v>858</v>
          </cell>
          <cell r="AS13">
            <v>273</v>
          </cell>
          <cell r="AV13">
            <v>3489</v>
          </cell>
          <cell r="AW13">
            <v>1285</v>
          </cell>
          <cell r="BA13">
            <v>282</v>
          </cell>
          <cell r="BC13">
            <v>153</v>
          </cell>
          <cell r="BG13">
            <v>699</v>
          </cell>
          <cell r="BH13">
            <v>67</v>
          </cell>
          <cell r="BK13">
            <v>2659</v>
          </cell>
        </row>
      </sheetData>
      <sheetData sheetId="5">
        <row r="13">
          <cell r="C13">
            <v>226271</v>
          </cell>
          <cell r="D13">
            <v>79850</v>
          </cell>
          <cell r="E13">
            <v>146421</v>
          </cell>
          <cell r="F13">
            <v>13121</v>
          </cell>
          <cell r="G13">
            <v>5879</v>
          </cell>
          <cell r="H13">
            <v>4328</v>
          </cell>
          <cell r="I13">
            <v>1254</v>
          </cell>
          <cell r="J13">
            <v>12810</v>
          </cell>
          <cell r="K13">
            <v>2381</v>
          </cell>
          <cell r="L13">
            <v>3386</v>
          </cell>
          <cell r="M13">
            <v>6408</v>
          </cell>
          <cell r="N13">
            <v>1813</v>
          </cell>
          <cell r="P13">
            <v>15374</v>
          </cell>
          <cell r="Q13">
            <v>832</v>
          </cell>
          <cell r="R13">
            <v>6068</v>
          </cell>
          <cell r="S13">
            <v>2939</v>
          </cell>
          <cell r="T13">
            <v>3721</v>
          </cell>
          <cell r="U13">
            <v>821</v>
          </cell>
          <cell r="V13">
            <v>1325</v>
          </cell>
          <cell r="W13">
            <v>599</v>
          </cell>
          <cell r="Y13">
            <v>589</v>
          </cell>
          <cell r="AF13">
            <v>487</v>
          </cell>
          <cell r="AG13">
            <v>258</v>
          </cell>
          <cell r="AH13">
            <v>3872</v>
          </cell>
          <cell r="AI13">
            <v>596</v>
          </cell>
          <cell r="AJ13">
            <v>618</v>
          </cell>
          <cell r="AK13">
            <v>7724</v>
          </cell>
          <cell r="AN13">
            <v>462</v>
          </cell>
          <cell r="AP13">
            <v>12343</v>
          </cell>
          <cell r="AQ13">
            <v>1913</v>
          </cell>
          <cell r="AS13">
            <v>1155</v>
          </cell>
          <cell r="AV13">
            <v>8966</v>
          </cell>
          <cell r="AW13">
            <v>1136</v>
          </cell>
          <cell r="BA13">
            <v>1445</v>
          </cell>
          <cell r="BC13">
            <v>1061</v>
          </cell>
          <cell r="BG13">
            <v>1416</v>
          </cell>
          <cell r="BH13">
            <v>430</v>
          </cell>
          <cell r="BK13">
            <v>3257</v>
          </cell>
        </row>
      </sheetData>
      <sheetData sheetId="6">
        <row r="13">
          <cell r="C13">
            <v>250971</v>
          </cell>
          <cell r="D13">
            <v>78422</v>
          </cell>
          <cell r="E13">
            <v>172549</v>
          </cell>
          <cell r="F13">
            <v>11148</v>
          </cell>
          <cell r="G13">
            <v>5805</v>
          </cell>
          <cell r="H13">
            <v>5309</v>
          </cell>
          <cell r="I13">
            <v>619</v>
          </cell>
          <cell r="J13">
            <v>19461</v>
          </cell>
          <cell r="K13">
            <v>2374</v>
          </cell>
          <cell r="L13">
            <v>3863</v>
          </cell>
          <cell r="M13">
            <v>8850</v>
          </cell>
          <cell r="N13">
            <v>1927</v>
          </cell>
          <cell r="P13">
            <v>17627</v>
          </cell>
          <cell r="Q13">
            <v>787</v>
          </cell>
          <cell r="R13">
            <v>6991</v>
          </cell>
          <cell r="S13">
            <v>6923</v>
          </cell>
          <cell r="T13">
            <v>6389</v>
          </cell>
          <cell r="U13">
            <v>764</v>
          </cell>
          <cell r="V13">
            <v>1373</v>
          </cell>
          <cell r="W13">
            <v>865</v>
          </cell>
          <cell r="Y13">
            <v>1118</v>
          </cell>
          <cell r="AF13">
            <v>778</v>
          </cell>
          <cell r="AG13">
            <v>607</v>
          </cell>
          <cell r="AH13">
            <v>3989</v>
          </cell>
          <cell r="AI13">
            <v>554</v>
          </cell>
          <cell r="AJ13">
            <v>480</v>
          </cell>
          <cell r="AK13">
            <v>7261</v>
          </cell>
          <cell r="AN13">
            <v>737</v>
          </cell>
          <cell r="AP13">
            <v>18991</v>
          </cell>
          <cell r="AQ13">
            <v>1880</v>
          </cell>
          <cell r="AS13">
            <v>696</v>
          </cell>
          <cell r="AV13">
            <v>9407</v>
          </cell>
          <cell r="AW13">
            <v>1262</v>
          </cell>
          <cell r="BA13">
            <v>1148</v>
          </cell>
          <cell r="BC13">
            <v>817</v>
          </cell>
          <cell r="BG13">
            <v>2570</v>
          </cell>
          <cell r="BH13">
            <v>428</v>
          </cell>
          <cell r="BK13">
            <v>4210</v>
          </cell>
        </row>
      </sheetData>
      <sheetData sheetId="7">
        <row r="13">
          <cell r="C13">
            <v>283302</v>
          </cell>
          <cell r="D13">
            <v>109270</v>
          </cell>
          <cell r="E13">
            <v>174032</v>
          </cell>
          <cell r="F13">
            <v>12558</v>
          </cell>
          <cell r="G13">
            <v>7037</v>
          </cell>
          <cell r="H13">
            <v>3592</v>
          </cell>
          <cell r="I13">
            <v>322</v>
          </cell>
          <cell r="J13">
            <v>21415</v>
          </cell>
          <cell r="K13">
            <v>2188</v>
          </cell>
          <cell r="L13">
            <v>6638</v>
          </cell>
          <cell r="M13">
            <v>6164</v>
          </cell>
          <cell r="N13">
            <v>2115</v>
          </cell>
          <cell r="P13">
            <v>15171</v>
          </cell>
          <cell r="Q13">
            <v>1271</v>
          </cell>
          <cell r="R13">
            <v>5801</v>
          </cell>
          <cell r="S13">
            <v>8226</v>
          </cell>
          <cell r="T13">
            <v>8413</v>
          </cell>
          <cell r="U13">
            <v>750</v>
          </cell>
          <cell r="V13">
            <v>1151</v>
          </cell>
          <cell r="W13">
            <v>777</v>
          </cell>
          <cell r="Y13">
            <v>721</v>
          </cell>
          <cell r="AF13">
            <v>1526</v>
          </cell>
          <cell r="AG13">
            <v>490</v>
          </cell>
          <cell r="AH13">
            <v>4554</v>
          </cell>
          <cell r="AI13">
            <v>391</v>
          </cell>
          <cell r="AJ13">
            <v>275</v>
          </cell>
          <cell r="AK13">
            <v>10637</v>
          </cell>
          <cell r="AN13">
            <v>630</v>
          </cell>
          <cell r="AP13">
            <v>17169</v>
          </cell>
          <cell r="AQ13">
            <v>1929</v>
          </cell>
          <cell r="AS13">
            <v>520</v>
          </cell>
          <cell r="AV13">
            <v>9519</v>
          </cell>
          <cell r="AW13">
            <v>781</v>
          </cell>
          <cell r="BA13">
            <v>780</v>
          </cell>
          <cell r="BC13">
            <v>636</v>
          </cell>
          <cell r="BG13">
            <v>3013</v>
          </cell>
          <cell r="BH13">
            <v>321</v>
          </cell>
          <cell r="BK13">
            <v>4827</v>
          </cell>
        </row>
      </sheetData>
      <sheetData sheetId="8">
        <row r="13">
          <cell r="C13">
            <v>307433</v>
          </cell>
          <cell r="D13">
            <v>82272</v>
          </cell>
          <cell r="E13">
            <v>225161</v>
          </cell>
          <cell r="F13">
            <v>16728</v>
          </cell>
          <cell r="G13">
            <v>4629</v>
          </cell>
          <cell r="H13">
            <v>3724</v>
          </cell>
          <cell r="I13">
            <v>859</v>
          </cell>
          <cell r="J13">
            <v>24094</v>
          </cell>
          <cell r="K13">
            <v>1791</v>
          </cell>
          <cell r="L13">
            <v>4335</v>
          </cell>
          <cell r="M13">
            <v>6079</v>
          </cell>
          <cell r="N13">
            <v>2520</v>
          </cell>
          <cell r="P13">
            <v>26138</v>
          </cell>
          <cell r="Q13">
            <v>1146</v>
          </cell>
          <cell r="R13">
            <v>11442</v>
          </cell>
          <cell r="S13">
            <v>15910</v>
          </cell>
          <cell r="T13">
            <v>12252</v>
          </cell>
          <cell r="U13">
            <v>1444</v>
          </cell>
          <cell r="V13">
            <v>1989</v>
          </cell>
          <cell r="W13">
            <v>783</v>
          </cell>
          <cell r="Y13">
            <v>851</v>
          </cell>
          <cell r="AF13">
            <v>2549</v>
          </cell>
          <cell r="AG13">
            <v>524</v>
          </cell>
          <cell r="AH13">
            <v>4647</v>
          </cell>
          <cell r="AI13">
            <v>684</v>
          </cell>
          <cell r="AJ13">
            <v>391</v>
          </cell>
          <cell r="AK13">
            <v>10416</v>
          </cell>
          <cell r="AN13">
            <v>734</v>
          </cell>
          <cell r="AP13">
            <v>20410</v>
          </cell>
          <cell r="AQ13">
            <v>2239</v>
          </cell>
          <cell r="AS13">
            <v>674</v>
          </cell>
          <cell r="AV13">
            <v>13427</v>
          </cell>
          <cell r="AW13">
            <v>1230</v>
          </cell>
          <cell r="BA13">
            <v>1813</v>
          </cell>
          <cell r="BC13">
            <v>381</v>
          </cell>
          <cell r="BG13">
            <v>3033</v>
          </cell>
          <cell r="BH13">
            <v>450</v>
          </cell>
          <cell r="BK13">
            <v>4505</v>
          </cell>
        </row>
      </sheetData>
      <sheetData sheetId="9">
        <row r="13">
          <cell r="C13">
            <v>235863</v>
          </cell>
          <cell r="D13">
            <v>89895</v>
          </cell>
          <cell r="E13">
            <v>145968</v>
          </cell>
          <cell r="F13">
            <v>12847</v>
          </cell>
          <cell r="G13">
            <v>4957</v>
          </cell>
          <cell r="H13">
            <v>4981</v>
          </cell>
          <cell r="I13">
            <v>585</v>
          </cell>
          <cell r="J13">
            <v>13167</v>
          </cell>
          <cell r="K13">
            <v>1464</v>
          </cell>
          <cell r="L13">
            <v>2399</v>
          </cell>
          <cell r="M13">
            <v>4922</v>
          </cell>
          <cell r="N13">
            <v>1880</v>
          </cell>
          <cell r="P13">
            <v>15925</v>
          </cell>
          <cell r="Q13">
            <v>615</v>
          </cell>
          <cell r="R13">
            <v>3993</v>
          </cell>
          <cell r="S13">
            <v>4216</v>
          </cell>
          <cell r="T13">
            <v>5256</v>
          </cell>
          <cell r="U13">
            <v>442</v>
          </cell>
          <cell r="V13">
            <v>1658</v>
          </cell>
          <cell r="W13">
            <v>576</v>
          </cell>
          <cell r="Y13">
            <v>1013</v>
          </cell>
          <cell r="AF13">
            <v>852</v>
          </cell>
          <cell r="AG13">
            <v>366</v>
          </cell>
          <cell r="AH13">
            <v>4736</v>
          </cell>
          <cell r="AI13">
            <v>690</v>
          </cell>
          <cell r="AJ13">
            <v>424</v>
          </cell>
          <cell r="AK13">
            <v>8500</v>
          </cell>
          <cell r="AN13">
            <v>435</v>
          </cell>
          <cell r="AP13">
            <v>13687</v>
          </cell>
          <cell r="AQ13">
            <v>1233</v>
          </cell>
          <cell r="AS13">
            <v>532</v>
          </cell>
          <cell r="AV13">
            <v>8282</v>
          </cell>
          <cell r="AW13">
            <v>1631</v>
          </cell>
          <cell r="BA13">
            <v>604</v>
          </cell>
          <cell r="BC13">
            <v>218</v>
          </cell>
          <cell r="BG13">
            <v>2347</v>
          </cell>
          <cell r="BH13">
            <v>241</v>
          </cell>
          <cell r="BK13">
            <v>5574</v>
          </cell>
        </row>
      </sheetData>
      <sheetData sheetId="10">
        <row r="13">
          <cell r="C13">
            <v>221444</v>
          </cell>
          <cell r="D13">
            <v>101617</v>
          </cell>
          <cell r="E13">
            <v>119827</v>
          </cell>
          <cell r="F13">
            <v>12621</v>
          </cell>
          <cell r="G13">
            <v>4975</v>
          </cell>
          <cell r="H13">
            <v>4336</v>
          </cell>
          <cell r="I13">
            <v>606</v>
          </cell>
          <cell r="J13">
            <v>10648</v>
          </cell>
          <cell r="K13">
            <v>1493</v>
          </cell>
          <cell r="L13">
            <v>1493</v>
          </cell>
          <cell r="M13">
            <v>3805</v>
          </cell>
          <cell r="N13">
            <v>1851</v>
          </cell>
          <cell r="P13">
            <v>11506</v>
          </cell>
          <cell r="Q13">
            <v>614</v>
          </cell>
          <cell r="R13">
            <v>3933</v>
          </cell>
          <cell r="S13">
            <v>2857</v>
          </cell>
          <cell r="T13">
            <v>3447</v>
          </cell>
          <cell r="U13">
            <v>306</v>
          </cell>
          <cell r="V13">
            <v>1696</v>
          </cell>
          <cell r="W13">
            <v>950</v>
          </cell>
          <cell r="Y13">
            <v>965</v>
          </cell>
          <cell r="AF13">
            <v>593</v>
          </cell>
          <cell r="AG13">
            <v>359</v>
          </cell>
          <cell r="AH13">
            <v>4645</v>
          </cell>
          <cell r="AI13">
            <v>666</v>
          </cell>
          <cell r="AJ13">
            <v>340</v>
          </cell>
          <cell r="AK13">
            <v>9233</v>
          </cell>
          <cell r="AN13">
            <v>300</v>
          </cell>
          <cell r="AP13">
            <v>8074</v>
          </cell>
          <cell r="AQ13">
            <v>1121</v>
          </cell>
          <cell r="AS13">
            <v>446</v>
          </cell>
          <cell r="AV13">
            <v>5030</v>
          </cell>
          <cell r="AW13">
            <v>1316</v>
          </cell>
          <cell r="BA13">
            <v>577</v>
          </cell>
          <cell r="BC13">
            <v>127</v>
          </cell>
          <cell r="BG13">
            <v>1241</v>
          </cell>
          <cell r="BH13">
            <v>195</v>
          </cell>
          <cell r="BK13">
            <v>4554</v>
          </cell>
        </row>
      </sheetData>
      <sheetData sheetId="11">
        <row r="13">
          <cell r="C13">
            <v>205612</v>
          </cell>
          <cell r="D13">
            <v>100941</v>
          </cell>
          <cell r="E13">
            <v>104671</v>
          </cell>
          <cell r="F13">
            <v>11311</v>
          </cell>
          <cell r="G13">
            <v>3826</v>
          </cell>
          <cell r="H13">
            <v>3295</v>
          </cell>
          <cell r="I13">
            <v>406</v>
          </cell>
          <cell r="J13">
            <v>8354</v>
          </cell>
          <cell r="K13">
            <v>751</v>
          </cell>
          <cell r="L13">
            <v>1263</v>
          </cell>
          <cell r="M13">
            <v>3050</v>
          </cell>
          <cell r="N13">
            <v>1524</v>
          </cell>
          <cell r="P13">
            <v>10231</v>
          </cell>
          <cell r="Q13">
            <v>401</v>
          </cell>
          <cell r="R13">
            <v>3095</v>
          </cell>
          <cell r="S13">
            <v>2817</v>
          </cell>
          <cell r="T13">
            <v>1599</v>
          </cell>
          <cell r="U13">
            <v>172</v>
          </cell>
          <cell r="V13">
            <v>1800</v>
          </cell>
          <cell r="W13">
            <v>748</v>
          </cell>
          <cell r="Y13">
            <v>777</v>
          </cell>
          <cell r="AF13">
            <v>296</v>
          </cell>
          <cell r="AG13">
            <v>331</v>
          </cell>
          <cell r="AH13">
            <v>4843</v>
          </cell>
          <cell r="AI13">
            <v>604</v>
          </cell>
          <cell r="AJ13">
            <v>608</v>
          </cell>
          <cell r="AK13">
            <v>11268</v>
          </cell>
          <cell r="AN13">
            <v>313</v>
          </cell>
          <cell r="AP13">
            <v>6700</v>
          </cell>
          <cell r="AQ13">
            <v>912</v>
          </cell>
          <cell r="AS13">
            <v>243</v>
          </cell>
          <cell r="AV13">
            <v>3555</v>
          </cell>
          <cell r="AW13">
            <v>1449</v>
          </cell>
          <cell r="BA13">
            <v>549</v>
          </cell>
          <cell r="BC13">
            <v>126</v>
          </cell>
          <cell r="BG13">
            <v>623</v>
          </cell>
          <cell r="BH13">
            <v>80</v>
          </cell>
          <cell r="BK13">
            <v>4367</v>
          </cell>
        </row>
      </sheetData>
      <sheetData sheetId="12">
        <row r="13">
          <cell r="C13">
            <v>159939</v>
          </cell>
          <cell r="D13">
            <v>68561</v>
          </cell>
          <cell r="E13">
            <v>91378</v>
          </cell>
          <cell r="F13">
            <v>7726</v>
          </cell>
          <cell r="G13">
            <v>2636</v>
          </cell>
          <cell r="H13">
            <v>2476</v>
          </cell>
          <cell r="I13">
            <v>147</v>
          </cell>
          <cell r="J13">
            <v>8231</v>
          </cell>
          <cell r="K13">
            <v>617</v>
          </cell>
          <cell r="L13">
            <v>1579</v>
          </cell>
          <cell r="M13">
            <v>2681</v>
          </cell>
          <cell r="N13">
            <v>1220</v>
          </cell>
          <cell r="P13">
            <v>8538</v>
          </cell>
          <cell r="Q13">
            <v>414</v>
          </cell>
          <cell r="R13">
            <v>3012</v>
          </cell>
          <cell r="S13">
            <v>3775</v>
          </cell>
          <cell r="T13">
            <v>2082</v>
          </cell>
          <cell r="U13">
            <v>409</v>
          </cell>
          <cell r="V13">
            <v>1027</v>
          </cell>
          <cell r="W13">
            <v>320</v>
          </cell>
          <cell r="Y13">
            <v>481</v>
          </cell>
          <cell r="AF13">
            <v>1085</v>
          </cell>
          <cell r="AG13">
            <v>411</v>
          </cell>
          <cell r="AH13">
            <v>4303</v>
          </cell>
          <cell r="AI13">
            <v>643</v>
          </cell>
          <cell r="AJ13">
            <v>465</v>
          </cell>
          <cell r="AK13">
            <v>13484</v>
          </cell>
          <cell r="AN13">
            <v>406</v>
          </cell>
          <cell r="AP13">
            <v>4948</v>
          </cell>
          <cell r="AQ13">
            <v>661</v>
          </cell>
          <cell r="AS13">
            <v>144</v>
          </cell>
          <cell r="AV13">
            <v>3631</v>
          </cell>
          <cell r="AW13">
            <v>1018</v>
          </cell>
          <cell r="BA13">
            <v>251</v>
          </cell>
          <cell r="BC13">
            <v>105</v>
          </cell>
          <cell r="BG13">
            <v>1340</v>
          </cell>
          <cell r="BH13">
            <v>104</v>
          </cell>
          <cell r="BK13">
            <v>2960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oulu"/>
      <sheetName val="Tammiulu"/>
      <sheetName val="Tammilu"/>
      <sheetName val="Tammiu"/>
      <sheetName val="tJoulu"/>
      <sheetName val="taJoulu"/>
      <sheetName val="tamJoulu"/>
      <sheetName val="tammJoulu"/>
      <sheetName val=""/>
      <sheetName val="h"/>
      <sheetName val="he"/>
      <sheetName val="hel"/>
      <sheetName val="helm"/>
      <sheetName val="mHelmi"/>
      <sheetName val="maHelmi"/>
      <sheetName val="maaHelmi"/>
      <sheetName val="maalHelmi"/>
      <sheetName val="maaliHelmi"/>
      <sheetName val="maalisHelmi"/>
      <sheetName val="maaliselmi"/>
      <sheetName val="maalislmi"/>
      <sheetName val="maalismi"/>
      <sheetName val="maalisi"/>
      <sheetName val="tammi.helmi"/>
      <sheetName val="hMaalis"/>
      <sheetName val="huMaalis"/>
      <sheetName val="huhMaalis"/>
      <sheetName val="huhtMaalis"/>
      <sheetName val="huhtiMaalis"/>
      <sheetName val="huhtiaalis"/>
      <sheetName val="huhtialis"/>
      <sheetName val="huhtilis"/>
      <sheetName val="huhtiis"/>
      <sheetName val="huhtis"/>
      <sheetName val="mi"/>
      <sheetName val="mai"/>
      <sheetName val="maai"/>
      <sheetName val="maali"/>
      <sheetName val="maalii"/>
      <sheetName val="Huelmi"/>
      <sheetName val="Huhelmi"/>
      <sheetName val="Huhtelmi"/>
      <sheetName val="Huhtielmi"/>
      <sheetName val="Huhtilmi"/>
      <sheetName val="Huhtimi"/>
      <sheetName val="Huhtii"/>
      <sheetName val="mLoka"/>
      <sheetName val="maLoka"/>
      <sheetName val="marLoka"/>
      <sheetName val="marrLoka"/>
      <sheetName val="marraLoka"/>
      <sheetName val="marrasLoka"/>
      <sheetName val="marrasoka"/>
      <sheetName val="marraska"/>
      <sheetName val="marrasa"/>
      <sheetName val="tHuhti"/>
      <sheetName val="toHuhti"/>
      <sheetName val="touHuhti"/>
      <sheetName val="toukHuhti"/>
      <sheetName val="toukoHuhti"/>
      <sheetName val="toukouhti"/>
      <sheetName val="toukohti"/>
      <sheetName val="toukoti"/>
      <sheetName val="toukoi"/>
      <sheetName val="kTouko"/>
      <sheetName val="keTouko"/>
      <sheetName val="kesTouko"/>
      <sheetName val="kesäTouko"/>
      <sheetName val="kesäouko"/>
      <sheetName val="kesäuko"/>
      <sheetName val="kesäko"/>
      <sheetName val="kesäo"/>
      <sheetName val="jMarras"/>
      <sheetName val="joMarras"/>
      <sheetName val="jouMarras"/>
      <sheetName val="joulMarras"/>
      <sheetName val="jouluMarras"/>
      <sheetName val="jouluarras"/>
      <sheetName val="joulurras"/>
      <sheetName val="jouluras"/>
      <sheetName val="jouluas"/>
      <sheetName val="joulus"/>
    </sheetNames>
    <sheetDataSet>
      <sheetData sheetId="0">
        <row r="15">
          <cell r="C15">
            <v>3082217</v>
          </cell>
          <cell r="D15">
            <v>1267940</v>
          </cell>
          <cell r="E15">
            <v>1814277</v>
          </cell>
          <cell r="F15">
            <v>130306</v>
          </cell>
          <cell r="G15">
            <v>45618</v>
          </cell>
          <cell r="H15">
            <v>49190</v>
          </cell>
          <cell r="I15">
            <v>6256</v>
          </cell>
          <cell r="J15">
            <v>179197</v>
          </cell>
          <cell r="K15">
            <v>17824</v>
          </cell>
          <cell r="L15">
            <v>35833</v>
          </cell>
          <cell r="M15">
            <v>48771</v>
          </cell>
          <cell r="N15">
            <v>19559</v>
          </cell>
          <cell r="P15">
            <v>154306</v>
          </cell>
          <cell r="Q15">
            <v>11274</v>
          </cell>
          <cell r="R15">
            <v>59471</v>
          </cell>
          <cell r="S15">
            <v>67144</v>
          </cell>
          <cell r="T15">
            <v>57270</v>
          </cell>
          <cell r="U15">
            <v>9041</v>
          </cell>
          <cell r="V15">
            <v>22627</v>
          </cell>
          <cell r="W15">
            <v>9077</v>
          </cell>
          <cell r="Y15">
            <v>10351</v>
          </cell>
          <cell r="AF15">
            <v>12325</v>
          </cell>
          <cell r="AG15">
            <v>8226</v>
          </cell>
          <cell r="AH15">
            <v>47602</v>
          </cell>
          <cell r="AI15">
            <v>10037</v>
          </cell>
          <cell r="AJ15">
            <v>8122</v>
          </cell>
          <cell r="AK15">
            <v>251874</v>
          </cell>
          <cell r="AL15">
            <v>3146</v>
          </cell>
          <cell r="AN15">
            <v>5687</v>
          </cell>
          <cell r="AP15">
            <v>122417</v>
          </cell>
          <cell r="AQ15">
            <v>16919</v>
          </cell>
          <cell r="AS15">
            <v>6638</v>
          </cell>
          <cell r="AV15">
            <v>86133</v>
          </cell>
          <cell r="AW15">
            <v>35859</v>
          </cell>
          <cell r="BA15">
            <v>12303</v>
          </cell>
          <cell r="BC15">
            <v>3356</v>
          </cell>
          <cell r="BG15">
            <v>27135</v>
          </cell>
          <cell r="BH15">
            <v>2414</v>
          </cell>
          <cell r="BK15">
            <v>39133</v>
          </cell>
        </row>
      </sheetData>
      <sheetData sheetId="1">
        <row r="15">
          <cell r="C15">
            <v>224094</v>
          </cell>
          <cell r="D15">
            <v>90087</v>
          </cell>
          <cell r="E15">
            <v>134007</v>
          </cell>
          <cell r="F15">
            <v>9864</v>
          </cell>
          <cell r="G15">
            <v>2526</v>
          </cell>
          <cell r="H15">
            <v>3468</v>
          </cell>
          <cell r="I15">
            <v>355</v>
          </cell>
          <cell r="J15">
            <v>10489</v>
          </cell>
          <cell r="K15">
            <v>599</v>
          </cell>
          <cell r="L15">
            <v>1869</v>
          </cell>
          <cell r="M15">
            <v>2750</v>
          </cell>
          <cell r="N15">
            <v>1210</v>
          </cell>
          <cell r="P15">
            <v>10077</v>
          </cell>
          <cell r="Q15">
            <v>587</v>
          </cell>
          <cell r="R15">
            <v>3473</v>
          </cell>
          <cell r="S15">
            <v>4015</v>
          </cell>
          <cell r="T15">
            <v>2184</v>
          </cell>
          <cell r="U15">
            <v>462</v>
          </cell>
          <cell r="V15">
            <v>1916</v>
          </cell>
          <cell r="W15">
            <v>774</v>
          </cell>
          <cell r="Y15">
            <v>558</v>
          </cell>
          <cell r="AF15">
            <v>957</v>
          </cell>
          <cell r="AG15">
            <v>388</v>
          </cell>
          <cell r="AH15">
            <v>3997</v>
          </cell>
          <cell r="AI15">
            <v>801</v>
          </cell>
          <cell r="AJ15">
            <v>982</v>
          </cell>
          <cell r="AK15">
            <v>40432</v>
          </cell>
          <cell r="AL15">
            <v>176</v>
          </cell>
          <cell r="AN15">
            <v>247</v>
          </cell>
          <cell r="AP15">
            <v>5853</v>
          </cell>
          <cell r="AQ15">
            <v>677</v>
          </cell>
          <cell r="AS15">
            <v>385</v>
          </cell>
          <cell r="AV15">
            <v>3435</v>
          </cell>
          <cell r="AW15">
            <v>2572</v>
          </cell>
          <cell r="BA15">
            <v>407</v>
          </cell>
          <cell r="BC15">
            <v>159</v>
          </cell>
          <cell r="BG15">
            <v>1130</v>
          </cell>
          <cell r="BH15">
            <v>98</v>
          </cell>
          <cell r="BK15">
            <v>2037</v>
          </cell>
        </row>
      </sheetData>
      <sheetData sheetId="2">
        <row r="15">
          <cell r="C15">
            <v>205404</v>
          </cell>
          <cell r="D15">
            <v>97081</v>
          </cell>
          <cell r="E15">
            <v>108323</v>
          </cell>
          <cell r="F15">
            <v>8992</v>
          </cell>
          <cell r="G15">
            <v>2515</v>
          </cell>
          <cell r="H15">
            <v>3071</v>
          </cell>
          <cell r="I15">
            <v>231</v>
          </cell>
          <cell r="J15">
            <v>11015</v>
          </cell>
          <cell r="K15">
            <v>592</v>
          </cell>
          <cell r="L15">
            <v>1661</v>
          </cell>
          <cell r="M15">
            <v>3452</v>
          </cell>
          <cell r="N15">
            <v>1646</v>
          </cell>
          <cell r="P15">
            <v>10631</v>
          </cell>
          <cell r="Q15">
            <v>702</v>
          </cell>
          <cell r="R15">
            <v>3895</v>
          </cell>
          <cell r="S15">
            <v>2984</v>
          </cell>
          <cell r="T15">
            <v>1999</v>
          </cell>
          <cell r="U15">
            <v>450</v>
          </cell>
          <cell r="V15">
            <v>1957</v>
          </cell>
          <cell r="W15">
            <v>415</v>
          </cell>
          <cell r="Y15">
            <v>590</v>
          </cell>
          <cell r="AF15">
            <v>527</v>
          </cell>
          <cell r="AG15">
            <v>481</v>
          </cell>
          <cell r="AH15">
            <v>3045</v>
          </cell>
          <cell r="AI15">
            <v>805</v>
          </cell>
          <cell r="AJ15">
            <v>611</v>
          </cell>
          <cell r="AK15">
            <v>17861</v>
          </cell>
          <cell r="AL15">
            <v>195</v>
          </cell>
          <cell r="AN15">
            <v>318</v>
          </cell>
          <cell r="AP15">
            <v>5462</v>
          </cell>
          <cell r="AQ15">
            <v>616</v>
          </cell>
          <cell r="AS15">
            <v>273</v>
          </cell>
          <cell r="AV15">
            <v>4298</v>
          </cell>
          <cell r="AW15">
            <v>3204</v>
          </cell>
          <cell r="BA15">
            <v>413</v>
          </cell>
          <cell r="BC15">
            <v>117</v>
          </cell>
          <cell r="BG15">
            <v>792</v>
          </cell>
          <cell r="BH15">
            <v>74</v>
          </cell>
          <cell r="BK15">
            <v>1918</v>
          </cell>
        </row>
      </sheetData>
      <sheetData sheetId="3">
        <row r="15">
          <cell r="C15">
            <v>214374</v>
          </cell>
          <cell r="D15">
            <v>87874</v>
          </cell>
          <cell r="E15">
            <v>126500</v>
          </cell>
          <cell r="F15">
            <v>9646</v>
          </cell>
          <cell r="G15">
            <v>3438</v>
          </cell>
          <cell r="H15">
            <v>5900</v>
          </cell>
          <cell r="I15">
            <v>394</v>
          </cell>
          <cell r="J15">
            <v>11295</v>
          </cell>
          <cell r="K15">
            <v>1138</v>
          </cell>
          <cell r="L15">
            <v>2031</v>
          </cell>
          <cell r="M15">
            <v>3586</v>
          </cell>
          <cell r="N15">
            <v>1429</v>
          </cell>
          <cell r="P15">
            <v>11010</v>
          </cell>
          <cell r="Q15">
            <v>1390</v>
          </cell>
          <cell r="R15">
            <v>4427</v>
          </cell>
          <cell r="S15">
            <v>3916</v>
          </cell>
          <cell r="T15">
            <v>4680</v>
          </cell>
          <cell r="U15">
            <v>706</v>
          </cell>
          <cell r="V15">
            <v>1985</v>
          </cell>
          <cell r="W15">
            <v>629</v>
          </cell>
          <cell r="Y15">
            <v>975</v>
          </cell>
          <cell r="AF15">
            <v>638</v>
          </cell>
          <cell r="AG15">
            <v>656</v>
          </cell>
          <cell r="AH15">
            <v>3356</v>
          </cell>
          <cell r="AI15">
            <v>825</v>
          </cell>
          <cell r="AJ15">
            <v>734</v>
          </cell>
          <cell r="AK15">
            <v>17311</v>
          </cell>
          <cell r="AL15">
            <v>255</v>
          </cell>
          <cell r="AN15">
            <v>753</v>
          </cell>
          <cell r="AP15">
            <v>6586</v>
          </cell>
          <cell r="AQ15">
            <v>900</v>
          </cell>
          <cell r="AS15">
            <v>385</v>
          </cell>
          <cell r="AV15">
            <v>5431</v>
          </cell>
          <cell r="AW15">
            <v>3500</v>
          </cell>
          <cell r="BA15">
            <v>544</v>
          </cell>
          <cell r="BC15">
            <v>204</v>
          </cell>
          <cell r="BG15">
            <v>845</v>
          </cell>
          <cell r="BH15">
            <v>155</v>
          </cell>
          <cell r="BK15">
            <v>2620</v>
          </cell>
        </row>
      </sheetData>
      <sheetData sheetId="4">
        <row r="15">
          <cell r="C15">
            <v>231894</v>
          </cell>
          <cell r="D15">
            <v>101960</v>
          </cell>
          <cell r="E15">
            <v>129934</v>
          </cell>
          <cell r="F15">
            <v>12035</v>
          </cell>
          <cell r="G15">
            <v>3614</v>
          </cell>
          <cell r="H15">
            <v>5151</v>
          </cell>
          <cell r="I15">
            <v>685</v>
          </cell>
          <cell r="J15">
            <v>11964</v>
          </cell>
          <cell r="K15">
            <v>800</v>
          </cell>
          <cell r="L15">
            <v>2026</v>
          </cell>
          <cell r="M15">
            <v>4433</v>
          </cell>
          <cell r="N15">
            <v>1497</v>
          </cell>
          <cell r="P15">
            <v>12605</v>
          </cell>
          <cell r="Q15">
            <v>715</v>
          </cell>
          <cell r="R15">
            <v>4065</v>
          </cell>
          <cell r="S15">
            <v>3341</v>
          </cell>
          <cell r="T15">
            <v>2946</v>
          </cell>
          <cell r="U15">
            <v>832</v>
          </cell>
          <cell r="V15">
            <v>2108</v>
          </cell>
          <cell r="W15">
            <v>568</v>
          </cell>
          <cell r="Y15">
            <v>792</v>
          </cell>
          <cell r="AF15">
            <v>511</v>
          </cell>
          <cell r="AG15">
            <v>637</v>
          </cell>
          <cell r="AH15">
            <v>4772</v>
          </cell>
          <cell r="AI15">
            <v>1119</v>
          </cell>
          <cell r="AJ15">
            <v>597</v>
          </cell>
          <cell r="AK15">
            <v>14328</v>
          </cell>
          <cell r="AL15">
            <v>333</v>
          </cell>
          <cell r="AN15">
            <v>322</v>
          </cell>
          <cell r="AP15">
            <v>8191</v>
          </cell>
          <cell r="AQ15">
            <v>1256</v>
          </cell>
          <cell r="AS15">
            <v>371</v>
          </cell>
          <cell r="AV15">
            <v>4342</v>
          </cell>
          <cell r="AW15">
            <v>3433</v>
          </cell>
          <cell r="BA15">
            <v>619</v>
          </cell>
          <cell r="BC15">
            <v>316</v>
          </cell>
          <cell r="BG15">
            <v>1269</v>
          </cell>
          <cell r="BH15">
            <v>74</v>
          </cell>
          <cell r="BK15">
            <v>3542</v>
          </cell>
        </row>
      </sheetData>
      <sheetData sheetId="5">
        <row r="15">
          <cell r="C15">
            <v>264943</v>
          </cell>
          <cell r="D15">
            <v>104896</v>
          </cell>
          <cell r="E15">
            <v>160047</v>
          </cell>
          <cell r="F15">
            <v>12624</v>
          </cell>
          <cell r="G15">
            <v>3860</v>
          </cell>
          <cell r="H15">
            <v>4341</v>
          </cell>
          <cell r="I15">
            <v>958</v>
          </cell>
          <cell r="J15">
            <v>17244</v>
          </cell>
          <cell r="K15">
            <v>1805</v>
          </cell>
          <cell r="L15">
            <v>2803</v>
          </cell>
          <cell r="M15">
            <v>4536</v>
          </cell>
          <cell r="N15">
            <v>1758</v>
          </cell>
          <cell r="P15">
            <v>15282</v>
          </cell>
          <cell r="Q15">
            <v>911</v>
          </cell>
          <cell r="R15">
            <v>5705</v>
          </cell>
          <cell r="S15">
            <v>4753</v>
          </cell>
          <cell r="T15">
            <v>4098</v>
          </cell>
          <cell r="U15">
            <v>645</v>
          </cell>
          <cell r="V15">
            <v>2043</v>
          </cell>
          <cell r="W15">
            <v>874</v>
          </cell>
          <cell r="Y15">
            <v>1030</v>
          </cell>
          <cell r="AF15">
            <v>726</v>
          </cell>
          <cell r="AG15">
            <v>1301</v>
          </cell>
          <cell r="AH15">
            <v>4198</v>
          </cell>
          <cell r="AI15">
            <v>1112</v>
          </cell>
          <cell r="AJ15">
            <v>982</v>
          </cell>
          <cell r="AK15">
            <v>17362</v>
          </cell>
          <cell r="AL15">
            <v>260</v>
          </cell>
          <cell r="AN15">
            <v>291</v>
          </cell>
          <cell r="AP15">
            <v>13262</v>
          </cell>
          <cell r="AQ15">
            <v>1283</v>
          </cell>
          <cell r="AS15">
            <v>720</v>
          </cell>
          <cell r="AV15">
            <v>6439</v>
          </cell>
          <cell r="AW15">
            <v>3990</v>
          </cell>
          <cell r="BA15">
            <v>751</v>
          </cell>
          <cell r="BC15">
            <v>253</v>
          </cell>
          <cell r="BG15">
            <v>2638</v>
          </cell>
          <cell r="BH15">
            <v>183</v>
          </cell>
          <cell r="BK15">
            <v>4267</v>
          </cell>
        </row>
      </sheetData>
      <sheetData sheetId="6">
        <row r="15">
          <cell r="C15">
            <v>294204</v>
          </cell>
          <cell r="D15">
            <v>110118</v>
          </cell>
          <cell r="E15">
            <v>184086</v>
          </cell>
          <cell r="F15">
            <v>11183</v>
          </cell>
          <cell r="G15">
            <v>5257</v>
          </cell>
          <cell r="H15">
            <v>4966</v>
          </cell>
          <cell r="I15">
            <v>903</v>
          </cell>
          <cell r="J15">
            <v>19017</v>
          </cell>
          <cell r="K15">
            <v>1868</v>
          </cell>
          <cell r="L15">
            <v>3736</v>
          </cell>
          <cell r="M15">
            <v>4938</v>
          </cell>
          <cell r="N15">
            <v>1823</v>
          </cell>
          <cell r="P15">
            <v>16601</v>
          </cell>
          <cell r="Q15">
            <v>789</v>
          </cell>
          <cell r="R15">
            <v>5694</v>
          </cell>
          <cell r="S15">
            <v>6354</v>
          </cell>
          <cell r="T15">
            <v>5406</v>
          </cell>
          <cell r="U15">
            <v>1047</v>
          </cell>
          <cell r="V15">
            <v>2137</v>
          </cell>
          <cell r="W15">
            <v>930</v>
          </cell>
          <cell r="Y15">
            <v>1189</v>
          </cell>
          <cell r="AF15">
            <v>1202</v>
          </cell>
          <cell r="AG15">
            <v>971</v>
          </cell>
          <cell r="AH15">
            <v>4572</v>
          </cell>
          <cell r="AI15">
            <v>970</v>
          </cell>
          <cell r="AJ15">
            <v>634</v>
          </cell>
          <cell r="AK15">
            <v>16218</v>
          </cell>
          <cell r="AL15">
            <v>288</v>
          </cell>
          <cell r="AN15">
            <v>430</v>
          </cell>
          <cell r="AP15">
            <v>17240</v>
          </cell>
          <cell r="AQ15">
            <v>2143</v>
          </cell>
          <cell r="AS15">
            <v>748</v>
          </cell>
          <cell r="AV15">
            <v>9981</v>
          </cell>
          <cell r="AW15">
            <v>4262</v>
          </cell>
          <cell r="BA15">
            <v>1485</v>
          </cell>
          <cell r="BC15">
            <v>490</v>
          </cell>
          <cell r="BG15">
            <v>3920</v>
          </cell>
          <cell r="BH15">
            <v>437</v>
          </cell>
          <cell r="BK15">
            <v>4523</v>
          </cell>
        </row>
      </sheetData>
      <sheetData sheetId="7">
        <row r="15">
          <cell r="C15">
            <v>337691</v>
          </cell>
          <cell r="D15">
            <v>144360</v>
          </cell>
          <cell r="E15">
            <v>193331</v>
          </cell>
          <cell r="F15">
            <v>10289</v>
          </cell>
          <cell r="G15">
            <v>4826</v>
          </cell>
          <cell r="H15">
            <v>3401</v>
          </cell>
          <cell r="I15">
            <v>321</v>
          </cell>
          <cell r="J15">
            <v>21472</v>
          </cell>
          <cell r="K15">
            <v>3072</v>
          </cell>
          <cell r="L15">
            <v>7276</v>
          </cell>
          <cell r="M15">
            <v>5330</v>
          </cell>
          <cell r="N15">
            <v>1827</v>
          </cell>
          <cell r="P15">
            <v>13776</v>
          </cell>
          <cell r="Q15">
            <v>1228</v>
          </cell>
          <cell r="R15">
            <v>7345</v>
          </cell>
          <cell r="S15">
            <v>7407</v>
          </cell>
          <cell r="T15">
            <v>9017</v>
          </cell>
          <cell r="U15">
            <v>926</v>
          </cell>
          <cell r="V15">
            <v>1534</v>
          </cell>
          <cell r="W15">
            <v>848</v>
          </cell>
          <cell r="Y15">
            <v>956</v>
          </cell>
          <cell r="AF15">
            <v>1755</v>
          </cell>
          <cell r="AG15">
            <v>682</v>
          </cell>
          <cell r="AH15">
            <v>4947</v>
          </cell>
          <cell r="AI15">
            <v>593</v>
          </cell>
          <cell r="AJ15">
            <v>456</v>
          </cell>
          <cell r="AK15">
            <v>20413</v>
          </cell>
          <cell r="AL15">
            <v>210</v>
          </cell>
          <cell r="AN15">
            <v>716</v>
          </cell>
          <cell r="AP15">
            <v>17708</v>
          </cell>
          <cell r="AQ15">
            <v>2297</v>
          </cell>
          <cell r="AS15">
            <v>814</v>
          </cell>
          <cell r="AV15">
            <v>11484</v>
          </cell>
          <cell r="AW15">
            <v>1850</v>
          </cell>
          <cell r="BA15">
            <v>1119</v>
          </cell>
          <cell r="BC15">
            <v>601</v>
          </cell>
          <cell r="BG15">
            <v>4724</v>
          </cell>
          <cell r="BH15">
            <v>386</v>
          </cell>
          <cell r="BK15">
            <v>3727</v>
          </cell>
        </row>
      </sheetData>
      <sheetData sheetId="8">
        <row r="15">
          <cell r="C15">
            <v>354083</v>
          </cell>
          <cell r="D15">
            <v>113901</v>
          </cell>
          <cell r="E15">
            <v>240182</v>
          </cell>
          <cell r="F15">
            <v>13565</v>
          </cell>
          <cell r="G15">
            <v>4814</v>
          </cell>
          <cell r="H15">
            <v>5095</v>
          </cell>
          <cell r="I15">
            <v>862</v>
          </cell>
          <cell r="J15">
            <v>24875</v>
          </cell>
          <cell r="K15">
            <v>3026</v>
          </cell>
          <cell r="L15">
            <v>5668</v>
          </cell>
          <cell r="M15">
            <v>5622</v>
          </cell>
          <cell r="N15">
            <v>2221</v>
          </cell>
          <cell r="P15">
            <v>18657</v>
          </cell>
          <cell r="Q15">
            <v>1426</v>
          </cell>
          <cell r="R15">
            <v>8077</v>
          </cell>
          <cell r="S15">
            <v>19249</v>
          </cell>
          <cell r="T15">
            <v>13939</v>
          </cell>
          <cell r="U15">
            <v>2141</v>
          </cell>
          <cell r="V15">
            <v>2323</v>
          </cell>
          <cell r="W15">
            <v>1358</v>
          </cell>
          <cell r="Y15">
            <v>948</v>
          </cell>
          <cell r="AF15">
            <v>2498</v>
          </cell>
          <cell r="AG15">
            <v>816</v>
          </cell>
          <cell r="AH15">
            <v>4251</v>
          </cell>
          <cell r="AI15">
            <v>722</v>
          </cell>
          <cell r="AJ15">
            <v>788</v>
          </cell>
          <cell r="AK15">
            <v>25327</v>
          </cell>
          <cell r="AL15">
            <v>247</v>
          </cell>
          <cell r="AN15">
            <v>937</v>
          </cell>
          <cell r="AP15">
            <v>15461</v>
          </cell>
          <cell r="AQ15">
            <v>2434</v>
          </cell>
          <cell r="AS15">
            <v>896</v>
          </cell>
          <cell r="AV15">
            <v>14462</v>
          </cell>
          <cell r="AW15">
            <v>2066</v>
          </cell>
          <cell r="BA15">
            <v>3576</v>
          </cell>
          <cell r="BC15">
            <v>395</v>
          </cell>
          <cell r="BG15">
            <v>3825</v>
          </cell>
          <cell r="BH15">
            <v>289</v>
          </cell>
          <cell r="BK15">
            <v>4007</v>
          </cell>
        </row>
      </sheetData>
      <sheetData sheetId="9">
        <row r="15">
          <cell r="C15">
            <v>273254</v>
          </cell>
          <cell r="D15">
            <v>103148</v>
          </cell>
          <cell r="E15">
            <v>170106</v>
          </cell>
          <cell r="F15">
            <v>13366</v>
          </cell>
          <cell r="G15">
            <v>5268</v>
          </cell>
          <cell r="H15">
            <v>4878</v>
          </cell>
          <cell r="I15">
            <v>611</v>
          </cell>
          <cell r="J15">
            <v>18672</v>
          </cell>
          <cell r="K15">
            <v>1683</v>
          </cell>
          <cell r="L15">
            <v>3049</v>
          </cell>
          <cell r="M15">
            <v>4515</v>
          </cell>
          <cell r="N15">
            <v>2046</v>
          </cell>
          <cell r="P15">
            <v>14633</v>
          </cell>
          <cell r="Q15">
            <v>793</v>
          </cell>
          <cell r="R15">
            <v>5201</v>
          </cell>
          <cell r="S15">
            <v>4802</v>
          </cell>
          <cell r="T15">
            <v>5321</v>
          </cell>
          <cell r="U15">
            <v>685</v>
          </cell>
          <cell r="V15">
            <v>2296</v>
          </cell>
          <cell r="W15">
            <v>997</v>
          </cell>
          <cell r="Y15">
            <v>1029</v>
          </cell>
          <cell r="AF15">
            <v>927</v>
          </cell>
          <cell r="AG15">
            <v>528</v>
          </cell>
          <cell r="AH15">
            <v>3503</v>
          </cell>
          <cell r="AI15">
            <v>994</v>
          </cell>
          <cell r="AJ15">
            <v>672</v>
          </cell>
          <cell r="AK15">
            <v>15280</v>
          </cell>
          <cell r="AL15">
            <v>334</v>
          </cell>
          <cell r="AN15">
            <v>628</v>
          </cell>
          <cell r="AP15">
            <v>14125</v>
          </cell>
          <cell r="AQ15">
            <v>2130</v>
          </cell>
          <cell r="AS15">
            <v>912</v>
          </cell>
          <cell r="AV15">
            <v>11143</v>
          </cell>
          <cell r="AW15">
            <v>2897</v>
          </cell>
          <cell r="BA15">
            <v>1268</v>
          </cell>
          <cell r="BC15">
            <v>351</v>
          </cell>
          <cell r="BG15">
            <v>3445</v>
          </cell>
          <cell r="BH15">
            <v>308</v>
          </cell>
          <cell r="BK15">
            <v>3999</v>
          </cell>
        </row>
      </sheetData>
      <sheetData sheetId="10">
        <row r="15">
          <cell r="C15">
            <v>261292</v>
          </cell>
          <cell r="D15">
            <v>120077</v>
          </cell>
          <cell r="E15">
            <v>141215</v>
          </cell>
          <cell r="F15">
            <v>11709</v>
          </cell>
          <cell r="G15">
            <v>4201</v>
          </cell>
          <cell r="H15">
            <v>4231</v>
          </cell>
          <cell r="I15">
            <v>625</v>
          </cell>
          <cell r="J15">
            <v>13809</v>
          </cell>
          <cell r="K15">
            <v>1300</v>
          </cell>
          <cell r="L15">
            <v>1974</v>
          </cell>
          <cell r="M15">
            <v>3852</v>
          </cell>
          <cell r="N15">
            <v>1647</v>
          </cell>
          <cell r="P15">
            <v>11659</v>
          </cell>
          <cell r="Q15">
            <v>1849</v>
          </cell>
          <cell r="R15">
            <v>4074</v>
          </cell>
          <cell r="S15">
            <v>3125</v>
          </cell>
          <cell r="T15">
            <v>3407</v>
          </cell>
          <cell r="U15">
            <v>507</v>
          </cell>
          <cell r="V15">
            <v>1789</v>
          </cell>
          <cell r="W15">
            <v>774</v>
          </cell>
          <cell r="Y15">
            <v>1143</v>
          </cell>
          <cell r="AF15">
            <v>714</v>
          </cell>
          <cell r="AG15">
            <v>897</v>
          </cell>
          <cell r="AH15">
            <v>3958</v>
          </cell>
          <cell r="AI15">
            <v>887</v>
          </cell>
          <cell r="AJ15">
            <v>590</v>
          </cell>
          <cell r="AK15">
            <v>18577</v>
          </cell>
          <cell r="AL15">
            <v>331</v>
          </cell>
          <cell r="AN15">
            <v>429</v>
          </cell>
          <cell r="AP15">
            <v>8205</v>
          </cell>
          <cell r="AQ15">
            <v>1617</v>
          </cell>
          <cell r="AS15">
            <v>685</v>
          </cell>
          <cell r="AV15">
            <v>6602</v>
          </cell>
          <cell r="AW15">
            <v>3185</v>
          </cell>
          <cell r="BA15">
            <v>1059</v>
          </cell>
          <cell r="BC15">
            <v>178</v>
          </cell>
          <cell r="BG15">
            <v>1757</v>
          </cell>
          <cell r="BH15">
            <v>166</v>
          </cell>
          <cell r="BK15">
            <v>3193</v>
          </cell>
        </row>
      </sheetData>
      <sheetData sheetId="11">
        <row r="15">
          <cell r="C15">
            <v>235854</v>
          </cell>
          <cell r="D15">
            <v>118207</v>
          </cell>
          <cell r="E15">
            <v>117647</v>
          </cell>
          <cell r="F15">
            <v>10191</v>
          </cell>
          <cell r="G15">
            <v>3419</v>
          </cell>
          <cell r="H15">
            <v>2862</v>
          </cell>
          <cell r="I15">
            <v>191</v>
          </cell>
          <cell r="J15">
            <v>9603</v>
          </cell>
          <cell r="K15">
            <v>969</v>
          </cell>
          <cell r="L15">
            <v>1871</v>
          </cell>
          <cell r="M15">
            <v>3144</v>
          </cell>
          <cell r="N15">
            <v>1177</v>
          </cell>
          <cell r="P15">
            <v>10068</v>
          </cell>
          <cell r="Q15">
            <v>453</v>
          </cell>
          <cell r="R15">
            <v>3299</v>
          </cell>
          <cell r="S15">
            <v>3129</v>
          </cell>
          <cell r="T15">
            <v>2280</v>
          </cell>
          <cell r="U15">
            <v>284</v>
          </cell>
          <cell r="V15">
            <v>1549</v>
          </cell>
          <cell r="W15">
            <v>610</v>
          </cell>
          <cell r="Y15">
            <v>794</v>
          </cell>
          <cell r="AF15">
            <v>502</v>
          </cell>
          <cell r="AG15">
            <v>381</v>
          </cell>
          <cell r="AH15">
            <v>3983</v>
          </cell>
          <cell r="AI15">
            <v>630</v>
          </cell>
          <cell r="AJ15">
            <v>496</v>
          </cell>
          <cell r="AK15">
            <v>23307</v>
          </cell>
          <cell r="AL15">
            <v>297</v>
          </cell>
          <cell r="AN15">
            <v>347</v>
          </cell>
          <cell r="AP15">
            <v>5910</v>
          </cell>
          <cell r="AQ15">
            <v>679</v>
          </cell>
          <cell r="AS15">
            <v>268</v>
          </cell>
          <cell r="AV15">
            <v>3899</v>
          </cell>
          <cell r="AW15">
            <v>2757</v>
          </cell>
          <cell r="BA15">
            <v>667</v>
          </cell>
          <cell r="BC15">
            <v>143</v>
          </cell>
          <cell r="BG15">
            <v>919</v>
          </cell>
          <cell r="BH15">
            <v>130</v>
          </cell>
          <cell r="BK15">
            <v>2785</v>
          </cell>
        </row>
      </sheetData>
      <sheetData sheetId="12">
        <row r="15">
          <cell r="C15">
            <v>185130</v>
          </cell>
          <cell r="D15">
            <v>76231</v>
          </cell>
          <cell r="E15">
            <v>108899</v>
          </cell>
          <cell r="F15">
            <v>6842</v>
          </cell>
          <cell r="G15">
            <v>1880</v>
          </cell>
          <cell r="H15">
            <v>1826</v>
          </cell>
          <cell r="I15">
            <v>120</v>
          </cell>
          <cell r="J15">
            <v>9742</v>
          </cell>
          <cell r="K15">
            <v>972</v>
          </cell>
          <cell r="L15">
            <v>1869</v>
          </cell>
          <cell r="M15">
            <v>2613</v>
          </cell>
          <cell r="N15">
            <v>1278</v>
          </cell>
          <cell r="P15">
            <v>9307</v>
          </cell>
          <cell r="Q15">
            <v>431</v>
          </cell>
          <cell r="R15">
            <v>4216</v>
          </cell>
          <cell r="S15">
            <v>4069</v>
          </cell>
          <cell r="T15">
            <v>1993</v>
          </cell>
          <cell r="U15">
            <v>356</v>
          </cell>
          <cell r="V15">
            <v>990</v>
          </cell>
          <cell r="W15">
            <v>300</v>
          </cell>
          <cell r="Y15">
            <v>347</v>
          </cell>
          <cell r="AF15">
            <v>1368</v>
          </cell>
          <cell r="AG15">
            <v>488</v>
          </cell>
          <cell r="AH15">
            <v>3020</v>
          </cell>
          <cell r="AI15">
            <v>579</v>
          </cell>
          <cell r="AJ15">
            <v>580</v>
          </cell>
          <cell r="AK15">
            <v>25458</v>
          </cell>
          <cell r="AL15">
            <v>220</v>
          </cell>
          <cell r="AN15">
            <v>269</v>
          </cell>
          <cell r="AP15">
            <v>4414</v>
          </cell>
          <cell r="AQ15">
            <v>887</v>
          </cell>
          <cell r="AS15">
            <v>181</v>
          </cell>
          <cell r="AV15">
            <v>4617</v>
          </cell>
          <cell r="AW15">
            <v>2143</v>
          </cell>
          <cell r="BA15">
            <v>395</v>
          </cell>
          <cell r="BC15">
            <v>149</v>
          </cell>
          <cell r="BG15">
            <v>1871</v>
          </cell>
          <cell r="BH15">
            <v>114</v>
          </cell>
          <cell r="BK15">
            <v>2515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Kesä 2003"/>
      <sheetName val="Vuosi 2003"/>
      <sheetName val="Tammi 2003"/>
      <sheetName val="Helmi 2003"/>
      <sheetName val="Maalis 2003"/>
      <sheetName val="Huhti 2003"/>
      <sheetName val="Touko 2003"/>
      <sheetName val="Heinä 2003"/>
      <sheetName val="Elo 2003"/>
      <sheetName val="Syys 2003"/>
      <sheetName val="Loka 2003"/>
      <sheetName val="Marras 2003"/>
      <sheetName val="#VIITTAUS"/>
      <sheetName val="eHeinä"/>
      <sheetName val="elHeinä"/>
      <sheetName val="eloHeinä"/>
      <sheetName val="eloeinä"/>
      <sheetName val="eloinä"/>
      <sheetName val="elonä"/>
      <sheetName val="eloä"/>
      <sheetName val="sElo"/>
      <sheetName val="syElo"/>
      <sheetName val="syyElo"/>
      <sheetName val="syysElo"/>
      <sheetName val="syyslo"/>
      <sheetName val="syyso"/>
      <sheetName val="tHelmi"/>
      <sheetName val="taHelmi"/>
      <sheetName val="tamHelmi"/>
      <sheetName val="tammHelmi"/>
      <sheetName val="tammiHelmi"/>
      <sheetName val="tammielmi"/>
      <sheetName val="tammilmi"/>
      <sheetName val="tammimi"/>
      <sheetName val="tammii"/>
      <sheetName val="lSyys"/>
      <sheetName val="loSyys"/>
      <sheetName val="lokSyys"/>
      <sheetName val="lokaSyys"/>
      <sheetName val="lokayys"/>
      <sheetName val="lokays"/>
      <sheetName val="lokas"/>
      <sheetName val="lMarras"/>
      <sheetName val="loMarras"/>
      <sheetName val="lokMarras"/>
      <sheetName val="lokaMarras"/>
      <sheetName val="lokaarras"/>
      <sheetName val="lokarras"/>
      <sheetName val="lokaras"/>
      <sheetName val="lokaas"/>
      <sheetName val="jMarras"/>
      <sheetName val="joMarras"/>
      <sheetName val="jouMarras"/>
      <sheetName val="joulMarras"/>
      <sheetName val="jouluMarras"/>
      <sheetName val="jouluarras"/>
      <sheetName val="joulurras"/>
      <sheetName val="jouluras"/>
      <sheetName val="jouluas"/>
      <sheetName val="joulus"/>
      <sheetName val="m#VIITTAUS"/>
      <sheetName val="ma#VIITTAUS"/>
      <sheetName val="maa#VIITTAUS"/>
      <sheetName val="maal#VIITTAUS"/>
      <sheetName val="maali#VIITTAUS"/>
      <sheetName val="maalis#VIITTAUS"/>
      <sheetName val="maalisVIITTAUS"/>
      <sheetName val="maalisIITTAUS"/>
      <sheetName val="maalisITTAUS"/>
      <sheetName val="maalisTTAUS"/>
      <sheetName val="maalisTAUS"/>
      <sheetName val="maalisAUS"/>
      <sheetName val="maalisUS"/>
      <sheetName val="maalisS"/>
      <sheetName val="mVIITTAUS"/>
      <sheetName val="maVIITTAUS"/>
      <sheetName val="maaVIITTAUS"/>
      <sheetName val="maalVIITTAUS"/>
      <sheetName val="maaliVIITTAUS"/>
      <sheetName val="mLoka"/>
      <sheetName val="maLoka"/>
      <sheetName val="marLoka"/>
      <sheetName val="marrLoka"/>
      <sheetName val="marraLoka"/>
      <sheetName val="marrasLoka"/>
      <sheetName val="marrasoka"/>
      <sheetName val="marraska"/>
      <sheetName val="marrasa"/>
      <sheetName val="lTammijoulu"/>
      <sheetName val="loTammijoulu"/>
      <sheetName val="lokTammijoulu"/>
      <sheetName val="lokaTammijoulu"/>
      <sheetName val="lokaammijoulu"/>
      <sheetName val="lokammijoulu"/>
      <sheetName val="lokamijoulu"/>
      <sheetName val="lokaijoulu"/>
      <sheetName val="lokajoulu"/>
      <sheetName val="lokaoulu"/>
      <sheetName val="lokaulu"/>
      <sheetName val="lokalu"/>
      <sheetName val="lokau"/>
      <sheetName val="Jarras"/>
      <sheetName val="Joarras"/>
      <sheetName val="Jouarras"/>
      <sheetName val="Joularras"/>
      <sheetName val="moka"/>
      <sheetName val="maoka"/>
      <sheetName val="maroka"/>
      <sheetName val="marroka"/>
      <sheetName val="marraoka"/>
      <sheetName val="arras"/>
      <sheetName val="rras"/>
      <sheetName val="ras"/>
      <sheetName val="as"/>
      <sheetName val="s"/>
      <sheetName val=""/>
      <sheetName val="Tammitammi"/>
      <sheetName val="mJoulu"/>
      <sheetName val="maJoulu"/>
      <sheetName val="maaJoulu"/>
      <sheetName val="maalJoulu"/>
      <sheetName val="maaliJoulu"/>
      <sheetName val="maalisJoulu"/>
      <sheetName val="Tammij"/>
      <sheetName val="Tammijo"/>
      <sheetName val="Tammijou"/>
      <sheetName val="Tammijoul"/>
    </sheetNames>
    <sheetDataSet>
      <sheetData sheetId="0">
        <row r="13">
          <cell r="C13">
            <v>2497505</v>
          </cell>
          <cell r="D13">
            <v>970226</v>
          </cell>
          <cell r="E13">
            <v>1527279</v>
          </cell>
          <cell r="F13">
            <v>131658</v>
          </cell>
          <cell r="G13">
            <v>54852</v>
          </cell>
          <cell r="H13">
            <v>43515</v>
          </cell>
          <cell r="I13">
            <v>4188</v>
          </cell>
          <cell r="J13">
            <v>157974</v>
          </cell>
          <cell r="K13">
            <v>15342</v>
          </cell>
          <cell r="L13">
            <v>29979</v>
          </cell>
          <cell r="M13">
            <v>57524</v>
          </cell>
          <cell r="N13">
            <v>18416</v>
          </cell>
          <cell r="P13">
            <v>166530</v>
          </cell>
          <cell r="Q13">
            <v>7534</v>
          </cell>
          <cell r="R13">
            <v>51331</v>
          </cell>
          <cell r="S13">
            <v>69211</v>
          </cell>
          <cell r="T13">
            <v>51911</v>
          </cell>
          <cell r="U13">
            <v>6193</v>
          </cell>
          <cell r="V13">
            <v>13776</v>
          </cell>
          <cell r="W13">
            <v>5945</v>
          </cell>
          <cell r="Y13">
            <v>9287</v>
          </cell>
          <cell r="AF13">
            <v>9873</v>
          </cell>
          <cell r="AG13">
            <v>4419</v>
          </cell>
          <cell r="AH13">
            <v>37623</v>
          </cell>
          <cell r="AI13">
            <v>6758</v>
          </cell>
          <cell r="AJ13">
            <v>5987</v>
          </cell>
          <cell r="AK13">
            <v>113888</v>
          </cell>
          <cell r="AN13">
            <v>4377</v>
          </cell>
          <cell r="AP13">
            <v>132479</v>
          </cell>
          <cell r="AQ13">
            <v>14724</v>
          </cell>
          <cell r="AS13">
            <v>3567</v>
          </cell>
          <cell r="AV13">
            <v>69769</v>
          </cell>
          <cell r="AW13">
            <v>9998</v>
          </cell>
          <cell r="BA13">
            <v>11099</v>
          </cell>
          <cell r="BC13">
            <v>2366</v>
          </cell>
          <cell r="BG13">
            <v>15194</v>
          </cell>
          <cell r="BH13">
            <v>1836</v>
          </cell>
          <cell r="BK13">
            <v>58472</v>
          </cell>
        </row>
      </sheetData>
      <sheetData sheetId="1">
        <row r="13">
          <cell r="C13">
            <v>171241</v>
          </cell>
          <cell r="D13">
            <v>78149</v>
          </cell>
          <cell r="E13">
            <v>93092</v>
          </cell>
          <cell r="F13">
            <v>8231</v>
          </cell>
          <cell r="G13">
            <v>2931</v>
          </cell>
          <cell r="H13">
            <v>2441</v>
          </cell>
          <cell r="I13">
            <v>140</v>
          </cell>
          <cell r="J13">
            <v>7142</v>
          </cell>
          <cell r="K13">
            <v>760</v>
          </cell>
          <cell r="L13">
            <v>1531</v>
          </cell>
          <cell r="M13">
            <v>2777</v>
          </cell>
          <cell r="N13">
            <v>921</v>
          </cell>
          <cell r="P13">
            <v>9406</v>
          </cell>
          <cell r="Q13">
            <v>328</v>
          </cell>
          <cell r="R13">
            <v>2340</v>
          </cell>
          <cell r="S13">
            <v>3041</v>
          </cell>
          <cell r="T13">
            <v>1558</v>
          </cell>
          <cell r="U13">
            <v>239</v>
          </cell>
          <cell r="V13">
            <v>763</v>
          </cell>
          <cell r="W13">
            <v>492</v>
          </cell>
          <cell r="Y13">
            <v>524</v>
          </cell>
          <cell r="AF13">
            <v>430</v>
          </cell>
          <cell r="AG13">
            <v>356</v>
          </cell>
          <cell r="AH13">
            <v>2450</v>
          </cell>
          <cell r="AI13">
            <v>612</v>
          </cell>
          <cell r="AJ13">
            <v>616</v>
          </cell>
          <cell r="AK13">
            <v>17609</v>
          </cell>
          <cell r="AN13">
            <v>150</v>
          </cell>
          <cell r="AP13">
            <v>7299</v>
          </cell>
          <cell r="AQ13">
            <v>2406</v>
          </cell>
          <cell r="AS13">
            <v>112</v>
          </cell>
          <cell r="AV13">
            <v>2707</v>
          </cell>
          <cell r="AW13">
            <v>519</v>
          </cell>
          <cell r="BA13">
            <v>273</v>
          </cell>
          <cell r="BC13">
            <v>57</v>
          </cell>
          <cell r="BG13">
            <v>709</v>
          </cell>
          <cell r="BH13">
            <v>64</v>
          </cell>
          <cell r="BK13">
            <v>3518</v>
          </cell>
        </row>
      </sheetData>
      <sheetData sheetId="2">
        <row r="13">
          <cell r="C13">
            <v>144254</v>
          </cell>
          <cell r="D13">
            <v>68019</v>
          </cell>
          <cell r="E13">
            <v>76235</v>
          </cell>
          <cell r="F13">
            <v>8553</v>
          </cell>
          <cell r="G13">
            <v>2557</v>
          </cell>
          <cell r="H13">
            <v>2575</v>
          </cell>
          <cell r="I13">
            <v>215</v>
          </cell>
          <cell r="J13">
            <v>6890</v>
          </cell>
          <cell r="K13">
            <v>742</v>
          </cell>
          <cell r="L13">
            <v>1195</v>
          </cell>
          <cell r="M13">
            <v>2794</v>
          </cell>
          <cell r="N13">
            <v>1259</v>
          </cell>
          <cell r="P13">
            <v>9497</v>
          </cell>
          <cell r="Q13">
            <v>372</v>
          </cell>
          <cell r="R13">
            <v>2997</v>
          </cell>
          <cell r="S13">
            <v>2567</v>
          </cell>
          <cell r="T13">
            <v>1906</v>
          </cell>
          <cell r="U13">
            <v>277</v>
          </cell>
          <cell r="V13">
            <v>569</v>
          </cell>
          <cell r="W13">
            <v>253</v>
          </cell>
          <cell r="Y13">
            <v>552</v>
          </cell>
          <cell r="AF13">
            <v>284</v>
          </cell>
          <cell r="AG13">
            <v>167</v>
          </cell>
          <cell r="AH13">
            <v>1557</v>
          </cell>
          <cell r="AI13">
            <v>384</v>
          </cell>
          <cell r="AJ13">
            <v>462</v>
          </cell>
          <cell r="AK13">
            <v>7477</v>
          </cell>
          <cell r="AN13">
            <v>193</v>
          </cell>
          <cell r="AP13">
            <v>5234</v>
          </cell>
          <cell r="AQ13">
            <v>619</v>
          </cell>
          <cell r="AS13">
            <v>108</v>
          </cell>
          <cell r="AV13">
            <v>3423</v>
          </cell>
          <cell r="AW13">
            <v>589</v>
          </cell>
          <cell r="BA13">
            <v>292</v>
          </cell>
          <cell r="BC13">
            <v>51</v>
          </cell>
          <cell r="BG13">
            <v>287</v>
          </cell>
          <cell r="BH13">
            <v>74</v>
          </cell>
          <cell r="BK13">
            <v>2292</v>
          </cell>
        </row>
      </sheetData>
      <sheetData sheetId="3">
        <row r="13">
          <cell r="C13">
            <v>173540</v>
          </cell>
          <cell r="D13">
            <v>76863</v>
          </cell>
          <cell r="E13">
            <v>96677</v>
          </cell>
          <cell r="F13">
            <v>10271</v>
          </cell>
          <cell r="G13">
            <v>3423</v>
          </cell>
          <cell r="H13">
            <v>3347</v>
          </cell>
          <cell r="I13">
            <v>443</v>
          </cell>
          <cell r="J13">
            <v>8528</v>
          </cell>
          <cell r="K13">
            <v>1090</v>
          </cell>
          <cell r="L13">
            <v>1481</v>
          </cell>
          <cell r="M13">
            <v>3771</v>
          </cell>
          <cell r="N13">
            <v>1391</v>
          </cell>
          <cell r="P13">
            <v>11412</v>
          </cell>
          <cell r="Q13">
            <v>421</v>
          </cell>
          <cell r="R13">
            <v>3277</v>
          </cell>
          <cell r="S13">
            <v>3613</v>
          </cell>
          <cell r="T13">
            <v>2333</v>
          </cell>
          <cell r="U13">
            <v>252</v>
          </cell>
          <cell r="V13">
            <v>1044</v>
          </cell>
          <cell r="W13">
            <v>440</v>
          </cell>
          <cell r="Y13">
            <v>603</v>
          </cell>
          <cell r="AF13">
            <v>561</v>
          </cell>
          <cell r="AG13">
            <v>239</v>
          </cell>
          <cell r="AH13">
            <v>1861</v>
          </cell>
          <cell r="AI13">
            <v>715</v>
          </cell>
          <cell r="AJ13">
            <v>468</v>
          </cell>
          <cell r="AK13">
            <v>8796</v>
          </cell>
          <cell r="AN13">
            <v>200</v>
          </cell>
          <cell r="AP13">
            <v>6627</v>
          </cell>
          <cell r="AQ13">
            <v>633</v>
          </cell>
          <cell r="AS13">
            <v>239</v>
          </cell>
          <cell r="AV13">
            <v>3551</v>
          </cell>
          <cell r="AW13">
            <v>719</v>
          </cell>
          <cell r="BA13">
            <v>336</v>
          </cell>
          <cell r="BC13">
            <v>86</v>
          </cell>
          <cell r="BG13">
            <v>494</v>
          </cell>
          <cell r="BH13">
            <v>56</v>
          </cell>
          <cell r="BK13">
            <v>3833</v>
          </cell>
        </row>
      </sheetData>
      <sheetData sheetId="4">
        <row r="13">
          <cell r="C13">
            <v>162639</v>
          </cell>
          <cell r="D13">
            <v>67917</v>
          </cell>
          <cell r="E13">
            <v>94722</v>
          </cell>
          <cell r="F13">
            <v>9699</v>
          </cell>
          <cell r="G13">
            <v>3505</v>
          </cell>
          <cell r="H13">
            <v>2765</v>
          </cell>
          <cell r="I13">
            <v>282</v>
          </cell>
          <cell r="J13">
            <v>10373</v>
          </cell>
          <cell r="K13">
            <v>1078</v>
          </cell>
          <cell r="L13">
            <v>1480</v>
          </cell>
          <cell r="M13">
            <v>3313</v>
          </cell>
          <cell r="N13">
            <v>1368</v>
          </cell>
          <cell r="P13">
            <v>11290</v>
          </cell>
          <cell r="Q13">
            <v>617</v>
          </cell>
          <cell r="R13">
            <v>4255</v>
          </cell>
          <cell r="S13">
            <v>3159</v>
          </cell>
          <cell r="T13">
            <v>2731</v>
          </cell>
          <cell r="U13">
            <v>231</v>
          </cell>
          <cell r="V13">
            <v>906</v>
          </cell>
          <cell r="W13">
            <v>533</v>
          </cell>
          <cell r="Y13">
            <v>541</v>
          </cell>
          <cell r="AF13">
            <v>1346</v>
          </cell>
          <cell r="AG13">
            <v>170</v>
          </cell>
          <cell r="AH13">
            <v>2553</v>
          </cell>
          <cell r="AI13">
            <v>477</v>
          </cell>
          <cell r="AJ13">
            <v>325</v>
          </cell>
          <cell r="AK13">
            <v>7152</v>
          </cell>
          <cell r="AN13">
            <v>216</v>
          </cell>
          <cell r="AP13">
            <v>6738</v>
          </cell>
          <cell r="AQ13">
            <v>604</v>
          </cell>
          <cell r="AS13">
            <v>164</v>
          </cell>
          <cell r="AV13">
            <v>3058</v>
          </cell>
          <cell r="AW13">
            <v>860</v>
          </cell>
          <cell r="BA13">
            <v>424</v>
          </cell>
          <cell r="BC13">
            <v>109</v>
          </cell>
          <cell r="BG13">
            <v>762</v>
          </cell>
          <cell r="BH13">
            <v>101</v>
          </cell>
          <cell r="BK13">
            <v>3886</v>
          </cell>
        </row>
      </sheetData>
      <sheetData sheetId="5">
        <row r="13">
          <cell r="C13">
            <v>221072</v>
          </cell>
          <cell r="D13">
            <v>86479</v>
          </cell>
          <cell r="E13">
            <v>134593</v>
          </cell>
          <cell r="F13">
            <v>13228</v>
          </cell>
          <cell r="G13">
            <v>5968</v>
          </cell>
          <cell r="H13">
            <v>4115</v>
          </cell>
          <cell r="I13">
            <v>454</v>
          </cell>
          <cell r="J13">
            <v>13976</v>
          </cell>
          <cell r="K13">
            <v>1749</v>
          </cell>
          <cell r="L13">
            <v>2554</v>
          </cell>
          <cell r="M13">
            <v>5917</v>
          </cell>
          <cell r="N13">
            <v>1909</v>
          </cell>
          <cell r="P13">
            <v>14793</v>
          </cell>
          <cell r="Q13">
            <v>491</v>
          </cell>
          <cell r="R13">
            <v>4310</v>
          </cell>
          <cell r="S13">
            <v>4331</v>
          </cell>
          <cell r="T13">
            <v>3341</v>
          </cell>
          <cell r="U13">
            <v>658</v>
          </cell>
          <cell r="V13">
            <v>1316</v>
          </cell>
          <cell r="W13">
            <v>429</v>
          </cell>
          <cell r="Y13">
            <v>823</v>
          </cell>
          <cell r="AF13">
            <v>913</v>
          </cell>
          <cell r="AG13">
            <v>411</v>
          </cell>
          <cell r="AH13">
            <v>3561</v>
          </cell>
          <cell r="AI13">
            <v>545</v>
          </cell>
          <cell r="AJ13">
            <v>376</v>
          </cell>
          <cell r="AK13">
            <v>7772</v>
          </cell>
          <cell r="AN13">
            <v>285</v>
          </cell>
          <cell r="AP13">
            <v>13029</v>
          </cell>
          <cell r="AQ13">
            <v>1345</v>
          </cell>
          <cell r="AS13">
            <v>351</v>
          </cell>
          <cell r="AV13">
            <v>5340</v>
          </cell>
          <cell r="AW13">
            <v>819</v>
          </cell>
          <cell r="BA13">
            <v>1081</v>
          </cell>
          <cell r="BC13">
            <v>145</v>
          </cell>
          <cell r="BG13">
            <v>1638</v>
          </cell>
          <cell r="BH13">
            <v>154</v>
          </cell>
          <cell r="BK13">
            <v>4773</v>
          </cell>
        </row>
      </sheetData>
      <sheetData sheetId="6">
        <row r="13">
          <cell r="C13">
            <v>251675</v>
          </cell>
          <cell r="D13">
            <v>74524</v>
          </cell>
          <cell r="E13">
            <v>177151</v>
          </cell>
          <cell r="F13">
            <v>12193</v>
          </cell>
          <cell r="G13">
            <v>6382</v>
          </cell>
          <cell r="H13">
            <v>5864</v>
          </cell>
          <cell r="I13">
            <v>1007</v>
          </cell>
          <cell r="J13">
            <v>20573</v>
          </cell>
          <cell r="K13">
            <v>1826</v>
          </cell>
          <cell r="L13">
            <v>3450</v>
          </cell>
          <cell r="M13">
            <v>8553</v>
          </cell>
          <cell r="N13">
            <v>1699</v>
          </cell>
          <cell r="P13">
            <v>20678</v>
          </cell>
          <cell r="Q13">
            <v>702</v>
          </cell>
          <cell r="R13">
            <v>6002</v>
          </cell>
          <cell r="S13">
            <v>6951</v>
          </cell>
          <cell r="T13">
            <v>5770</v>
          </cell>
          <cell r="U13">
            <v>536</v>
          </cell>
          <cell r="V13">
            <v>1735</v>
          </cell>
          <cell r="W13">
            <v>689</v>
          </cell>
          <cell r="Y13">
            <v>841</v>
          </cell>
          <cell r="AF13">
            <v>896</v>
          </cell>
          <cell r="AG13">
            <v>626</v>
          </cell>
          <cell r="AH13">
            <v>2903</v>
          </cell>
          <cell r="AI13">
            <v>559</v>
          </cell>
          <cell r="AJ13">
            <v>327</v>
          </cell>
          <cell r="AK13">
            <v>7558</v>
          </cell>
          <cell r="AN13">
            <v>547</v>
          </cell>
          <cell r="AP13">
            <v>19871</v>
          </cell>
          <cell r="AQ13">
            <v>1827</v>
          </cell>
          <cell r="AS13">
            <v>569</v>
          </cell>
          <cell r="AV13">
            <v>9311</v>
          </cell>
          <cell r="AW13">
            <v>1008</v>
          </cell>
          <cell r="BA13">
            <v>1764</v>
          </cell>
          <cell r="BC13">
            <v>494</v>
          </cell>
          <cell r="BG13">
            <v>2153</v>
          </cell>
          <cell r="BH13">
            <v>277</v>
          </cell>
          <cell r="BK13">
            <v>6002</v>
          </cell>
        </row>
      </sheetData>
      <sheetData sheetId="7">
        <row r="13">
          <cell r="C13">
            <v>292048</v>
          </cell>
          <cell r="D13">
            <v>108081</v>
          </cell>
          <cell r="E13">
            <v>183967</v>
          </cell>
          <cell r="F13">
            <v>13449</v>
          </cell>
          <cell r="G13">
            <v>7268</v>
          </cell>
          <cell r="H13">
            <v>4243</v>
          </cell>
          <cell r="I13">
            <v>175</v>
          </cell>
          <cell r="J13">
            <v>23709</v>
          </cell>
          <cell r="K13">
            <v>2121</v>
          </cell>
          <cell r="L13">
            <v>7095</v>
          </cell>
          <cell r="M13">
            <v>7728</v>
          </cell>
          <cell r="N13">
            <v>1581</v>
          </cell>
          <cell r="P13">
            <v>17415</v>
          </cell>
          <cell r="Q13">
            <v>1332</v>
          </cell>
          <cell r="R13">
            <v>6469</v>
          </cell>
          <cell r="S13">
            <v>9520</v>
          </cell>
          <cell r="T13">
            <v>8632</v>
          </cell>
          <cell r="U13">
            <v>947</v>
          </cell>
          <cell r="V13">
            <v>1197</v>
          </cell>
          <cell r="W13">
            <v>607</v>
          </cell>
          <cell r="Y13">
            <v>1069</v>
          </cell>
          <cell r="AF13">
            <v>1239</v>
          </cell>
          <cell r="AG13">
            <v>508</v>
          </cell>
          <cell r="AH13">
            <v>2789</v>
          </cell>
          <cell r="AI13">
            <v>496</v>
          </cell>
          <cell r="AJ13">
            <v>405</v>
          </cell>
          <cell r="AK13">
            <v>9000</v>
          </cell>
          <cell r="AN13">
            <v>685</v>
          </cell>
          <cell r="AP13">
            <v>17908</v>
          </cell>
          <cell r="AQ13">
            <v>1759</v>
          </cell>
          <cell r="AS13">
            <v>408</v>
          </cell>
          <cell r="AV13">
            <v>10782</v>
          </cell>
          <cell r="AW13">
            <v>827</v>
          </cell>
          <cell r="BA13">
            <v>1375</v>
          </cell>
          <cell r="BC13">
            <v>459</v>
          </cell>
          <cell r="BG13">
            <v>2319</v>
          </cell>
          <cell r="BH13">
            <v>301</v>
          </cell>
          <cell r="BK13">
            <v>5708</v>
          </cell>
        </row>
      </sheetData>
      <sheetData sheetId="8">
        <row r="13">
          <cell r="C13">
            <v>313411</v>
          </cell>
          <cell r="D13">
            <v>80350</v>
          </cell>
          <cell r="E13">
            <v>233061</v>
          </cell>
          <cell r="F13">
            <v>12380</v>
          </cell>
          <cell r="G13">
            <v>5388</v>
          </cell>
          <cell r="H13">
            <v>4620</v>
          </cell>
          <cell r="I13">
            <v>548</v>
          </cell>
          <cell r="J13">
            <v>26760</v>
          </cell>
          <cell r="K13">
            <v>2156</v>
          </cell>
          <cell r="L13">
            <v>4789</v>
          </cell>
          <cell r="M13">
            <v>7974</v>
          </cell>
          <cell r="N13">
            <v>2043</v>
          </cell>
          <cell r="P13">
            <v>22820</v>
          </cell>
          <cell r="Q13">
            <v>1123</v>
          </cell>
          <cell r="R13">
            <v>8122</v>
          </cell>
          <cell r="S13">
            <v>20912</v>
          </cell>
          <cell r="T13">
            <v>16256</v>
          </cell>
          <cell r="U13">
            <v>1652</v>
          </cell>
          <cell r="V13">
            <v>1691</v>
          </cell>
          <cell r="W13">
            <v>715</v>
          </cell>
          <cell r="Y13">
            <v>1231</v>
          </cell>
          <cell r="AF13">
            <v>1456</v>
          </cell>
          <cell r="AG13">
            <v>553</v>
          </cell>
          <cell r="AH13">
            <v>3593</v>
          </cell>
          <cell r="AI13">
            <v>756</v>
          </cell>
          <cell r="AJ13">
            <v>1059</v>
          </cell>
          <cell r="AK13">
            <v>12382</v>
          </cell>
          <cell r="AN13">
            <v>749</v>
          </cell>
          <cell r="AP13">
            <v>21876</v>
          </cell>
          <cell r="AQ13">
            <v>2075</v>
          </cell>
          <cell r="AS13">
            <v>509</v>
          </cell>
          <cell r="AV13">
            <v>12633</v>
          </cell>
          <cell r="AW13">
            <v>1135</v>
          </cell>
          <cell r="BA13">
            <v>3769</v>
          </cell>
          <cell r="BC13">
            <v>409</v>
          </cell>
          <cell r="BG13">
            <v>2431</v>
          </cell>
          <cell r="BH13">
            <v>353</v>
          </cell>
          <cell r="BK13">
            <v>7332</v>
          </cell>
        </row>
      </sheetData>
      <sheetData sheetId="9">
        <row r="13">
          <cell r="C13">
            <v>233372</v>
          </cell>
          <cell r="D13">
            <v>79611</v>
          </cell>
          <cell r="E13">
            <v>153761</v>
          </cell>
          <cell r="F13">
            <v>14106</v>
          </cell>
          <cell r="G13">
            <v>5595</v>
          </cell>
          <cell r="H13">
            <v>4452</v>
          </cell>
          <cell r="I13">
            <v>345</v>
          </cell>
          <cell r="J13">
            <v>14821</v>
          </cell>
          <cell r="K13">
            <v>1651</v>
          </cell>
          <cell r="L13">
            <v>2118</v>
          </cell>
          <cell r="M13">
            <v>5709</v>
          </cell>
          <cell r="N13">
            <v>2423</v>
          </cell>
          <cell r="P13">
            <v>17240</v>
          </cell>
          <cell r="Q13">
            <v>845</v>
          </cell>
          <cell r="R13">
            <v>4675</v>
          </cell>
          <cell r="S13">
            <v>6562</v>
          </cell>
          <cell r="T13">
            <v>4418</v>
          </cell>
          <cell r="U13">
            <v>761</v>
          </cell>
          <cell r="V13">
            <v>1734</v>
          </cell>
          <cell r="W13">
            <v>669</v>
          </cell>
          <cell r="Y13">
            <v>1420</v>
          </cell>
          <cell r="AF13">
            <v>1108</v>
          </cell>
          <cell r="AG13">
            <v>599</v>
          </cell>
          <cell r="AH13">
            <v>3808</v>
          </cell>
          <cell r="AI13">
            <v>675</v>
          </cell>
          <cell r="AJ13">
            <v>513</v>
          </cell>
          <cell r="AK13">
            <v>7383</v>
          </cell>
          <cell r="AN13">
            <v>415</v>
          </cell>
          <cell r="AP13">
            <v>15406</v>
          </cell>
          <cell r="AQ13">
            <v>1199</v>
          </cell>
          <cell r="AS13">
            <v>358</v>
          </cell>
          <cell r="AV13">
            <v>8351</v>
          </cell>
          <cell r="AW13">
            <v>979</v>
          </cell>
          <cell r="BA13">
            <v>571</v>
          </cell>
          <cell r="BC13">
            <v>259</v>
          </cell>
          <cell r="BG13">
            <v>1804</v>
          </cell>
          <cell r="BH13">
            <v>189</v>
          </cell>
          <cell r="BK13">
            <v>6845</v>
          </cell>
        </row>
      </sheetData>
      <sheetData sheetId="10">
        <row r="13">
          <cell r="C13">
            <v>199009</v>
          </cell>
          <cell r="D13">
            <v>92323</v>
          </cell>
          <cell r="E13">
            <v>106686</v>
          </cell>
          <cell r="F13">
            <v>11523</v>
          </cell>
          <cell r="G13">
            <v>4913</v>
          </cell>
          <cell r="H13">
            <v>3768</v>
          </cell>
          <cell r="I13">
            <v>306</v>
          </cell>
          <cell r="J13">
            <v>9532</v>
          </cell>
          <cell r="K13">
            <v>935</v>
          </cell>
          <cell r="L13">
            <v>1552</v>
          </cell>
          <cell r="M13">
            <v>3433</v>
          </cell>
          <cell r="N13">
            <v>1570</v>
          </cell>
          <cell r="P13">
            <v>11534</v>
          </cell>
          <cell r="Q13">
            <v>609</v>
          </cell>
          <cell r="R13">
            <v>2930</v>
          </cell>
          <cell r="S13">
            <v>2852</v>
          </cell>
          <cell r="T13">
            <v>2201</v>
          </cell>
          <cell r="U13">
            <v>170</v>
          </cell>
          <cell r="V13">
            <v>1182</v>
          </cell>
          <cell r="W13">
            <v>430</v>
          </cell>
          <cell r="Y13">
            <v>683</v>
          </cell>
          <cell r="AF13">
            <v>572</v>
          </cell>
          <cell r="AG13">
            <v>207</v>
          </cell>
          <cell r="AH13">
            <v>4399</v>
          </cell>
          <cell r="AI13">
            <v>490</v>
          </cell>
          <cell r="AJ13">
            <v>407</v>
          </cell>
          <cell r="AK13">
            <v>7904</v>
          </cell>
          <cell r="AN13">
            <v>392</v>
          </cell>
          <cell r="AP13">
            <v>8063</v>
          </cell>
          <cell r="AQ13">
            <v>798</v>
          </cell>
          <cell r="AS13">
            <v>291</v>
          </cell>
          <cell r="AV13">
            <v>4613</v>
          </cell>
          <cell r="AW13">
            <v>1059</v>
          </cell>
          <cell r="BA13">
            <v>618</v>
          </cell>
          <cell r="BC13">
            <v>123</v>
          </cell>
          <cell r="BG13">
            <v>1326</v>
          </cell>
          <cell r="BH13">
            <v>152</v>
          </cell>
          <cell r="BK13">
            <v>6417</v>
          </cell>
        </row>
      </sheetData>
      <sheetData sheetId="11">
        <row r="13">
          <cell r="C13">
            <v>187531</v>
          </cell>
          <cell r="D13">
            <v>93242</v>
          </cell>
          <cell r="E13">
            <v>94289</v>
          </cell>
          <cell r="F13">
            <v>10772</v>
          </cell>
          <cell r="G13">
            <v>4091</v>
          </cell>
          <cell r="H13">
            <v>3144</v>
          </cell>
          <cell r="I13">
            <v>175</v>
          </cell>
          <cell r="J13">
            <v>7981</v>
          </cell>
          <cell r="K13">
            <v>650</v>
          </cell>
          <cell r="L13">
            <v>1188</v>
          </cell>
          <cell r="M13">
            <v>2845</v>
          </cell>
          <cell r="N13">
            <v>1312</v>
          </cell>
          <cell r="P13">
            <v>10836</v>
          </cell>
          <cell r="Q13">
            <v>313</v>
          </cell>
          <cell r="R13">
            <v>3344</v>
          </cell>
          <cell r="S13">
            <v>2691</v>
          </cell>
          <cell r="T13">
            <v>1349</v>
          </cell>
          <cell r="U13">
            <v>225</v>
          </cell>
          <cell r="V13">
            <v>877</v>
          </cell>
          <cell r="W13">
            <v>474</v>
          </cell>
          <cell r="Y13">
            <v>520</v>
          </cell>
          <cell r="AF13">
            <v>558</v>
          </cell>
          <cell r="AG13">
            <v>321</v>
          </cell>
          <cell r="AH13">
            <v>4350</v>
          </cell>
          <cell r="AI13">
            <v>542</v>
          </cell>
          <cell r="AJ13">
            <v>720</v>
          </cell>
          <cell r="AK13">
            <v>9849</v>
          </cell>
          <cell r="AN13">
            <v>314</v>
          </cell>
          <cell r="AP13">
            <v>5129</v>
          </cell>
          <cell r="AQ13">
            <v>786</v>
          </cell>
          <cell r="AS13">
            <v>301</v>
          </cell>
          <cell r="AV13">
            <v>2830</v>
          </cell>
          <cell r="AW13">
            <v>895</v>
          </cell>
          <cell r="BA13">
            <v>324</v>
          </cell>
          <cell r="BC13">
            <v>139</v>
          </cell>
          <cell r="BG13">
            <v>562</v>
          </cell>
          <cell r="BH13">
            <v>42</v>
          </cell>
          <cell r="BK13">
            <v>5022</v>
          </cell>
        </row>
      </sheetData>
      <sheetData sheetId="12">
        <row r="13">
          <cell r="C13">
            <v>147713</v>
          </cell>
          <cell r="D13">
            <v>64668</v>
          </cell>
          <cell r="E13">
            <v>83045</v>
          </cell>
          <cell r="F13">
            <v>7253</v>
          </cell>
          <cell r="G13">
            <v>2831</v>
          </cell>
          <cell r="H13">
            <v>2181</v>
          </cell>
          <cell r="I13">
            <v>98</v>
          </cell>
          <cell r="J13">
            <v>7689</v>
          </cell>
          <cell r="K13">
            <v>584</v>
          </cell>
          <cell r="L13">
            <v>1546</v>
          </cell>
          <cell r="M13">
            <v>2710</v>
          </cell>
          <cell r="N13">
            <v>940</v>
          </cell>
          <cell r="P13">
            <v>9609</v>
          </cell>
          <cell r="Q13">
            <v>381</v>
          </cell>
          <cell r="R13">
            <v>2610</v>
          </cell>
          <cell r="S13">
            <v>3012</v>
          </cell>
          <cell r="T13">
            <v>1416</v>
          </cell>
          <cell r="U13">
            <v>245</v>
          </cell>
          <cell r="V13">
            <v>762</v>
          </cell>
          <cell r="W13">
            <v>214</v>
          </cell>
          <cell r="Y13">
            <v>480</v>
          </cell>
          <cell r="AF13">
            <v>510</v>
          </cell>
          <cell r="AG13">
            <v>262</v>
          </cell>
          <cell r="AH13">
            <v>3799</v>
          </cell>
          <cell r="AI13">
            <v>507</v>
          </cell>
          <cell r="AJ13">
            <v>309</v>
          </cell>
          <cell r="AK13">
            <v>11006</v>
          </cell>
          <cell r="AN13">
            <v>231</v>
          </cell>
          <cell r="AP13">
            <v>5299</v>
          </cell>
          <cell r="AQ13">
            <v>673</v>
          </cell>
          <cell r="AS13">
            <v>157</v>
          </cell>
          <cell r="AV13">
            <v>3170</v>
          </cell>
          <cell r="AW13">
            <v>589</v>
          </cell>
          <cell r="BA13">
            <v>272</v>
          </cell>
          <cell r="BC13">
            <v>35</v>
          </cell>
          <cell r="BG13">
            <v>709</v>
          </cell>
          <cell r="BH13">
            <v>73</v>
          </cell>
          <cell r="BK13">
            <v>2844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3">
          <cell r="C13">
            <v>1722311</v>
          </cell>
          <cell r="D13">
            <v>819652</v>
          </cell>
          <cell r="E13">
            <v>902659</v>
          </cell>
          <cell r="F13">
            <v>84153</v>
          </cell>
          <cell r="G13">
            <v>25043</v>
          </cell>
          <cell r="H13">
            <v>24876</v>
          </cell>
          <cell r="I13">
            <v>2872</v>
          </cell>
          <cell r="J13">
            <v>91323</v>
          </cell>
          <cell r="K13">
            <v>7671</v>
          </cell>
          <cell r="L13">
            <v>17086</v>
          </cell>
          <cell r="M13">
            <v>25836</v>
          </cell>
          <cell r="N13">
            <v>10565</v>
          </cell>
          <cell r="P13">
            <v>77929</v>
          </cell>
          <cell r="Q13">
            <v>4126</v>
          </cell>
          <cell r="R13">
            <v>26685</v>
          </cell>
          <cell r="S13">
            <v>31696</v>
          </cell>
          <cell r="T13">
            <v>32117</v>
          </cell>
          <cell r="U13">
            <v>4064</v>
          </cell>
          <cell r="V13">
            <v>7574</v>
          </cell>
          <cell r="W13">
            <v>3615</v>
          </cell>
          <cell r="Y13">
            <v>4029</v>
          </cell>
          <cell r="AF13">
            <v>5557</v>
          </cell>
          <cell r="AG13">
            <v>2454</v>
          </cell>
          <cell r="AH13">
            <v>24110</v>
          </cell>
          <cell r="AI13">
            <v>5121</v>
          </cell>
          <cell r="AJ13">
            <v>4205</v>
          </cell>
          <cell r="AK13">
            <v>116661</v>
          </cell>
          <cell r="AN13">
            <v>2626</v>
          </cell>
          <cell r="AP13">
            <v>55552</v>
          </cell>
          <cell r="AQ13">
            <v>5694</v>
          </cell>
          <cell r="AS13">
            <v>2430</v>
          </cell>
          <cell r="AV13">
            <v>49226</v>
          </cell>
          <cell r="AW13">
            <v>6193</v>
          </cell>
          <cell r="BA13">
            <v>4391</v>
          </cell>
          <cell r="BC13">
            <v>2010</v>
          </cell>
          <cell r="BG13">
            <v>11124</v>
          </cell>
          <cell r="BH13">
            <v>994</v>
          </cell>
          <cell r="BK13">
            <v>27396</v>
          </cell>
        </row>
      </sheetData>
      <sheetData sheetId="1">
        <row r="13">
          <cell r="C13">
            <v>116098</v>
          </cell>
          <cell r="D13">
            <v>55879</v>
          </cell>
          <cell r="E13">
            <v>60219</v>
          </cell>
          <cell r="F13">
            <v>5651</v>
          </cell>
          <cell r="G13">
            <v>1505</v>
          </cell>
          <cell r="H13">
            <v>1773</v>
          </cell>
          <cell r="I13">
            <v>158</v>
          </cell>
          <cell r="J13">
            <v>5322</v>
          </cell>
          <cell r="K13">
            <v>403</v>
          </cell>
          <cell r="L13">
            <v>678</v>
          </cell>
          <cell r="M13">
            <v>1570</v>
          </cell>
          <cell r="N13">
            <v>655</v>
          </cell>
          <cell r="P13">
            <v>4796</v>
          </cell>
          <cell r="Q13">
            <v>195</v>
          </cell>
          <cell r="R13">
            <v>1536</v>
          </cell>
          <cell r="S13">
            <v>1346</v>
          </cell>
          <cell r="T13">
            <v>770</v>
          </cell>
          <cell r="U13">
            <v>155</v>
          </cell>
          <cell r="V13">
            <v>443</v>
          </cell>
          <cell r="W13">
            <v>124</v>
          </cell>
          <cell r="Y13">
            <v>180</v>
          </cell>
          <cell r="AF13">
            <v>366</v>
          </cell>
          <cell r="AG13">
            <v>166</v>
          </cell>
          <cell r="AH13">
            <v>2112</v>
          </cell>
          <cell r="AI13">
            <v>399</v>
          </cell>
          <cell r="AJ13">
            <v>325</v>
          </cell>
          <cell r="AK13">
            <v>17439</v>
          </cell>
          <cell r="AN13">
            <v>175</v>
          </cell>
          <cell r="AP13">
            <v>2219</v>
          </cell>
          <cell r="AQ13">
            <v>266</v>
          </cell>
          <cell r="AS13">
            <v>110</v>
          </cell>
          <cell r="AV13">
            <v>1933</v>
          </cell>
          <cell r="AW13">
            <v>309</v>
          </cell>
          <cell r="BA13">
            <v>200</v>
          </cell>
          <cell r="BC13">
            <v>51</v>
          </cell>
          <cell r="BG13">
            <v>613</v>
          </cell>
          <cell r="BH13">
            <v>66</v>
          </cell>
          <cell r="BK13">
            <v>917</v>
          </cell>
        </row>
      </sheetData>
      <sheetData sheetId="2">
        <row r="13">
          <cell r="C13">
            <v>103622</v>
          </cell>
          <cell r="D13">
            <v>57195</v>
          </cell>
          <cell r="E13">
            <v>46427</v>
          </cell>
          <cell r="F13">
            <v>5334</v>
          </cell>
          <cell r="G13">
            <v>1535</v>
          </cell>
          <cell r="H13">
            <v>1612</v>
          </cell>
          <cell r="I13">
            <v>89</v>
          </cell>
          <cell r="J13">
            <v>5182</v>
          </cell>
          <cell r="K13">
            <v>331</v>
          </cell>
          <cell r="L13">
            <v>726</v>
          </cell>
          <cell r="M13">
            <v>1791</v>
          </cell>
          <cell r="N13">
            <v>826</v>
          </cell>
          <cell r="P13">
            <v>4651</v>
          </cell>
          <cell r="Q13">
            <v>192</v>
          </cell>
          <cell r="R13">
            <v>1655</v>
          </cell>
          <cell r="S13">
            <v>1068</v>
          </cell>
          <cell r="T13">
            <v>971</v>
          </cell>
          <cell r="U13">
            <v>219</v>
          </cell>
          <cell r="V13">
            <v>381</v>
          </cell>
          <cell r="W13">
            <v>172</v>
          </cell>
          <cell r="Y13">
            <v>216</v>
          </cell>
          <cell r="AF13">
            <v>302</v>
          </cell>
          <cell r="AG13">
            <v>128</v>
          </cell>
          <cell r="AH13">
            <v>1373</v>
          </cell>
          <cell r="AI13">
            <v>305</v>
          </cell>
          <cell r="AJ13">
            <v>271</v>
          </cell>
          <cell r="AK13">
            <v>7339</v>
          </cell>
          <cell r="AN13">
            <v>170</v>
          </cell>
          <cell r="AP13">
            <v>1851</v>
          </cell>
          <cell r="AQ13">
            <v>213</v>
          </cell>
          <cell r="AS13">
            <v>72</v>
          </cell>
          <cell r="AV13">
            <v>2272</v>
          </cell>
          <cell r="AW13">
            <v>277</v>
          </cell>
          <cell r="BA13">
            <v>170</v>
          </cell>
          <cell r="BC13">
            <v>51</v>
          </cell>
          <cell r="BG13">
            <v>234</v>
          </cell>
          <cell r="BH13">
            <v>32</v>
          </cell>
          <cell r="BK13">
            <v>796</v>
          </cell>
        </row>
      </sheetData>
      <sheetData sheetId="3">
        <row r="13">
          <cell r="C13">
            <v>122976</v>
          </cell>
          <cell r="D13">
            <v>64160</v>
          </cell>
          <cell r="E13">
            <v>58816</v>
          </cell>
          <cell r="F13">
            <v>7063</v>
          </cell>
          <cell r="G13">
            <v>1883</v>
          </cell>
          <cell r="H13">
            <v>2186</v>
          </cell>
          <cell r="I13">
            <v>178</v>
          </cell>
          <cell r="J13">
            <v>6722</v>
          </cell>
          <cell r="K13">
            <v>412</v>
          </cell>
          <cell r="L13">
            <v>867</v>
          </cell>
          <cell r="M13">
            <v>2108</v>
          </cell>
          <cell r="N13">
            <v>876</v>
          </cell>
          <cell r="P13">
            <v>6167</v>
          </cell>
          <cell r="Q13">
            <v>257</v>
          </cell>
          <cell r="R13">
            <v>1963</v>
          </cell>
          <cell r="S13">
            <v>1539</v>
          </cell>
          <cell r="T13">
            <v>1711</v>
          </cell>
          <cell r="U13">
            <v>235</v>
          </cell>
          <cell r="V13">
            <v>564</v>
          </cell>
          <cell r="W13">
            <v>221</v>
          </cell>
          <cell r="Y13">
            <v>363</v>
          </cell>
          <cell r="AF13">
            <v>204</v>
          </cell>
          <cell r="AG13">
            <v>169</v>
          </cell>
          <cell r="AH13">
            <v>1694</v>
          </cell>
          <cell r="AI13">
            <v>396</v>
          </cell>
          <cell r="AJ13">
            <v>276</v>
          </cell>
          <cell r="AK13">
            <v>8150</v>
          </cell>
          <cell r="AN13">
            <v>224</v>
          </cell>
          <cell r="AP13">
            <v>2476</v>
          </cell>
          <cell r="AQ13">
            <v>316</v>
          </cell>
          <cell r="AS13">
            <v>65</v>
          </cell>
          <cell r="AV13">
            <v>2411</v>
          </cell>
          <cell r="AW13">
            <v>382</v>
          </cell>
          <cell r="BA13">
            <v>215</v>
          </cell>
          <cell r="BC13">
            <v>106</v>
          </cell>
          <cell r="BG13">
            <v>312</v>
          </cell>
          <cell r="BH13">
            <v>55</v>
          </cell>
          <cell r="BK13">
            <v>1068</v>
          </cell>
        </row>
      </sheetData>
      <sheetData sheetId="4">
        <row r="13">
          <cell r="C13">
            <v>109924</v>
          </cell>
          <cell r="D13">
            <v>54598</v>
          </cell>
          <cell r="E13">
            <v>55326</v>
          </cell>
          <cell r="F13">
            <v>6110</v>
          </cell>
          <cell r="G13">
            <v>1769</v>
          </cell>
          <cell r="H13">
            <v>1366</v>
          </cell>
          <cell r="I13">
            <v>174</v>
          </cell>
          <cell r="J13">
            <v>5970</v>
          </cell>
          <cell r="K13">
            <v>527</v>
          </cell>
          <cell r="L13">
            <v>848</v>
          </cell>
          <cell r="M13">
            <v>1925</v>
          </cell>
          <cell r="N13">
            <v>733</v>
          </cell>
          <cell r="P13">
            <v>4619</v>
          </cell>
          <cell r="Q13">
            <v>271</v>
          </cell>
          <cell r="R13">
            <v>1889</v>
          </cell>
          <cell r="S13">
            <v>1657</v>
          </cell>
          <cell r="T13">
            <v>1901</v>
          </cell>
          <cell r="U13">
            <v>280</v>
          </cell>
          <cell r="V13">
            <v>425</v>
          </cell>
          <cell r="W13">
            <v>227</v>
          </cell>
          <cell r="Y13">
            <v>336</v>
          </cell>
          <cell r="AF13">
            <v>250</v>
          </cell>
          <cell r="AG13">
            <v>214</v>
          </cell>
          <cell r="AH13">
            <v>1737</v>
          </cell>
          <cell r="AI13">
            <v>387</v>
          </cell>
          <cell r="AJ13">
            <v>310</v>
          </cell>
          <cell r="AK13">
            <v>7788</v>
          </cell>
          <cell r="AN13">
            <v>108</v>
          </cell>
          <cell r="AP13">
            <v>2682</v>
          </cell>
          <cell r="AQ13">
            <v>379</v>
          </cell>
          <cell r="AS13">
            <v>146</v>
          </cell>
          <cell r="AV13">
            <v>2142</v>
          </cell>
          <cell r="AW13">
            <v>385</v>
          </cell>
          <cell r="BA13">
            <v>193</v>
          </cell>
          <cell r="BC13">
            <v>95</v>
          </cell>
          <cell r="BG13">
            <v>419</v>
          </cell>
          <cell r="BH13">
            <v>41</v>
          </cell>
          <cell r="BK13">
            <v>1148</v>
          </cell>
        </row>
      </sheetData>
      <sheetData sheetId="5">
        <row r="13">
          <cell r="C13">
            <v>140589</v>
          </cell>
          <cell r="D13">
            <v>64241</v>
          </cell>
          <cell r="E13">
            <v>76348</v>
          </cell>
          <cell r="F13">
            <v>8342</v>
          </cell>
          <cell r="G13">
            <v>2329</v>
          </cell>
          <cell r="H13">
            <v>2148</v>
          </cell>
          <cell r="I13">
            <v>592</v>
          </cell>
          <cell r="J13">
            <v>8214</v>
          </cell>
          <cell r="K13">
            <v>754</v>
          </cell>
          <cell r="L13">
            <v>1491</v>
          </cell>
          <cell r="M13">
            <v>2363</v>
          </cell>
          <cell r="N13">
            <v>1403</v>
          </cell>
          <cell r="P13">
            <v>7298</v>
          </cell>
          <cell r="Q13">
            <v>466</v>
          </cell>
          <cell r="R13">
            <v>2737</v>
          </cell>
          <cell r="S13">
            <v>1759</v>
          </cell>
          <cell r="T13">
            <v>1819</v>
          </cell>
          <cell r="U13">
            <v>254</v>
          </cell>
          <cell r="V13">
            <v>682</v>
          </cell>
          <cell r="W13">
            <v>384</v>
          </cell>
          <cell r="Y13">
            <v>354</v>
          </cell>
          <cell r="AF13">
            <v>445</v>
          </cell>
          <cell r="AG13">
            <v>263</v>
          </cell>
          <cell r="AH13">
            <v>1731</v>
          </cell>
          <cell r="AI13">
            <v>354</v>
          </cell>
          <cell r="AJ13">
            <v>383</v>
          </cell>
          <cell r="AK13">
            <v>6238</v>
          </cell>
          <cell r="AN13">
            <v>314</v>
          </cell>
          <cell r="AP13">
            <v>5566</v>
          </cell>
          <cell r="AQ13">
            <v>653</v>
          </cell>
          <cell r="AS13">
            <v>222</v>
          </cell>
          <cell r="AV13">
            <v>3829</v>
          </cell>
          <cell r="AW13">
            <v>587</v>
          </cell>
          <cell r="BA13">
            <v>414</v>
          </cell>
          <cell r="BC13">
            <v>60</v>
          </cell>
          <cell r="BG13">
            <v>892</v>
          </cell>
          <cell r="BH13">
            <v>63</v>
          </cell>
          <cell r="BK13">
            <v>1942</v>
          </cell>
        </row>
      </sheetData>
      <sheetData sheetId="6">
        <row r="13">
          <cell r="C13">
            <v>165221</v>
          </cell>
          <cell r="D13">
            <v>68135</v>
          </cell>
          <cell r="E13">
            <v>97086</v>
          </cell>
          <cell r="F13">
            <v>7608</v>
          </cell>
          <cell r="G13">
            <v>2426</v>
          </cell>
          <cell r="H13">
            <v>2557</v>
          </cell>
          <cell r="I13">
            <v>339</v>
          </cell>
          <cell r="J13">
            <v>10728</v>
          </cell>
          <cell r="K13">
            <v>882</v>
          </cell>
          <cell r="L13">
            <v>1980</v>
          </cell>
          <cell r="M13">
            <v>3092</v>
          </cell>
          <cell r="N13">
            <v>1200</v>
          </cell>
          <cell r="P13">
            <v>9243</v>
          </cell>
          <cell r="Q13">
            <v>372</v>
          </cell>
          <cell r="R13">
            <v>3000</v>
          </cell>
          <cell r="S13">
            <v>3044</v>
          </cell>
          <cell r="T13">
            <v>3426</v>
          </cell>
          <cell r="U13">
            <v>345</v>
          </cell>
          <cell r="V13">
            <v>1006</v>
          </cell>
          <cell r="W13">
            <v>345</v>
          </cell>
          <cell r="Y13">
            <v>478</v>
          </cell>
          <cell r="AF13">
            <v>625</v>
          </cell>
          <cell r="AG13">
            <v>275</v>
          </cell>
          <cell r="AH13">
            <v>1772</v>
          </cell>
          <cell r="AI13">
            <v>378</v>
          </cell>
          <cell r="AJ13">
            <v>411</v>
          </cell>
          <cell r="AK13">
            <v>7339</v>
          </cell>
          <cell r="AN13">
            <v>293</v>
          </cell>
          <cell r="AP13">
            <v>8027</v>
          </cell>
          <cell r="AQ13">
            <v>794</v>
          </cell>
          <cell r="AS13">
            <v>455</v>
          </cell>
          <cell r="AV13">
            <v>6278</v>
          </cell>
          <cell r="AW13">
            <v>814</v>
          </cell>
          <cell r="BA13">
            <v>681</v>
          </cell>
          <cell r="BC13">
            <v>404</v>
          </cell>
          <cell r="BG13">
            <v>1487</v>
          </cell>
          <cell r="BH13">
            <v>168</v>
          </cell>
          <cell r="BK13">
            <v>2779</v>
          </cell>
        </row>
      </sheetData>
      <sheetData sheetId="7">
        <row r="13">
          <cell r="C13">
            <v>190096</v>
          </cell>
          <cell r="D13">
            <v>84555</v>
          </cell>
          <cell r="E13">
            <v>105541</v>
          </cell>
          <cell r="F13">
            <v>6644</v>
          </cell>
          <cell r="G13">
            <v>2524</v>
          </cell>
          <cell r="H13">
            <v>2123</v>
          </cell>
          <cell r="I13">
            <v>157</v>
          </cell>
          <cell r="J13">
            <v>11264</v>
          </cell>
          <cell r="K13">
            <v>1460</v>
          </cell>
          <cell r="L13">
            <v>3802</v>
          </cell>
          <cell r="M13">
            <v>2804</v>
          </cell>
          <cell r="N13">
            <v>907</v>
          </cell>
          <cell r="P13">
            <v>7300</v>
          </cell>
          <cell r="Q13">
            <v>461</v>
          </cell>
          <cell r="R13">
            <v>3215</v>
          </cell>
          <cell r="S13">
            <v>4817</v>
          </cell>
          <cell r="T13">
            <v>5549</v>
          </cell>
          <cell r="U13">
            <v>549</v>
          </cell>
          <cell r="V13">
            <v>646</v>
          </cell>
          <cell r="W13">
            <v>710</v>
          </cell>
          <cell r="Y13">
            <v>438</v>
          </cell>
          <cell r="AF13">
            <v>847</v>
          </cell>
          <cell r="AG13">
            <v>212</v>
          </cell>
          <cell r="AH13">
            <v>2275</v>
          </cell>
          <cell r="AI13">
            <v>535</v>
          </cell>
          <cell r="AJ13">
            <v>276</v>
          </cell>
          <cell r="AK13">
            <v>9477</v>
          </cell>
          <cell r="AN13">
            <v>220</v>
          </cell>
          <cell r="AP13">
            <v>8398</v>
          </cell>
          <cell r="AQ13">
            <v>651</v>
          </cell>
          <cell r="AS13">
            <v>338</v>
          </cell>
          <cell r="AV13">
            <v>6629</v>
          </cell>
          <cell r="AW13">
            <v>589</v>
          </cell>
          <cell r="BA13">
            <v>707</v>
          </cell>
          <cell r="BC13">
            <v>482</v>
          </cell>
          <cell r="BG13">
            <v>1909</v>
          </cell>
          <cell r="BH13">
            <v>124</v>
          </cell>
          <cell r="BK13">
            <v>3633</v>
          </cell>
        </row>
      </sheetData>
      <sheetData sheetId="8">
        <row r="13">
          <cell r="C13">
            <v>198143</v>
          </cell>
          <cell r="D13">
            <v>75087</v>
          </cell>
          <cell r="E13">
            <v>123056</v>
          </cell>
          <cell r="F13">
            <v>8364</v>
          </cell>
          <cell r="G13">
            <v>2783</v>
          </cell>
          <cell r="H13">
            <v>2763</v>
          </cell>
          <cell r="I13">
            <v>315</v>
          </cell>
          <cell r="J13">
            <v>12049</v>
          </cell>
          <cell r="K13">
            <v>1084</v>
          </cell>
          <cell r="L13">
            <v>2552</v>
          </cell>
          <cell r="M13">
            <v>2811</v>
          </cell>
          <cell r="N13">
            <v>1093</v>
          </cell>
          <cell r="P13">
            <v>9158</v>
          </cell>
          <cell r="Q13">
            <v>622</v>
          </cell>
          <cell r="R13">
            <v>3528</v>
          </cell>
          <cell r="S13">
            <v>9360</v>
          </cell>
          <cell r="T13">
            <v>8997</v>
          </cell>
          <cell r="U13">
            <v>1031</v>
          </cell>
          <cell r="V13">
            <v>707</v>
          </cell>
          <cell r="W13">
            <v>501</v>
          </cell>
          <cell r="Y13">
            <v>432</v>
          </cell>
          <cell r="AF13">
            <v>1103</v>
          </cell>
          <cell r="AG13">
            <v>270</v>
          </cell>
          <cell r="AH13">
            <v>2526</v>
          </cell>
          <cell r="AI13">
            <v>630</v>
          </cell>
          <cell r="AJ13">
            <v>388</v>
          </cell>
          <cell r="AK13">
            <v>10422</v>
          </cell>
          <cell r="AN13">
            <v>433</v>
          </cell>
          <cell r="AP13">
            <v>8336</v>
          </cell>
          <cell r="AQ13">
            <v>688</v>
          </cell>
          <cell r="AS13">
            <v>236</v>
          </cell>
          <cell r="AV13">
            <v>8173</v>
          </cell>
          <cell r="AW13">
            <v>775</v>
          </cell>
          <cell r="BA13">
            <v>675</v>
          </cell>
          <cell r="BC13">
            <v>296</v>
          </cell>
          <cell r="BG13">
            <v>1664</v>
          </cell>
          <cell r="BH13">
            <v>172</v>
          </cell>
          <cell r="BK13">
            <v>4590</v>
          </cell>
        </row>
      </sheetData>
      <sheetData sheetId="9">
        <row r="13">
          <cell r="C13">
            <v>155805</v>
          </cell>
          <cell r="D13">
            <v>69795</v>
          </cell>
          <cell r="E13">
            <v>86010</v>
          </cell>
          <cell r="F13">
            <v>8243</v>
          </cell>
          <cell r="G13">
            <v>2469</v>
          </cell>
          <cell r="H13">
            <v>2556</v>
          </cell>
          <cell r="I13">
            <v>262</v>
          </cell>
          <cell r="J13">
            <v>7844</v>
          </cell>
          <cell r="K13">
            <v>550</v>
          </cell>
          <cell r="L13">
            <v>1495</v>
          </cell>
          <cell r="M13">
            <v>1965</v>
          </cell>
          <cell r="N13">
            <v>751</v>
          </cell>
          <cell r="P13">
            <v>7368</v>
          </cell>
          <cell r="Q13">
            <v>332</v>
          </cell>
          <cell r="R13">
            <v>2177</v>
          </cell>
          <cell r="S13">
            <v>1855</v>
          </cell>
          <cell r="T13">
            <v>3034</v>
          </cell>
          <cell r="U13">
            <v>482</v>
          </cell>
          <cell r="V13">
            <v>1267</v>
          </cell>
          <cell r="W13">
            <v>256</v>
          </cell>
          <cell r="Y13">
            <v>323</v>
          </cell>
          <cell r="AF13">
            <v>285</v>
          </cell>
          <cell r="AG13">
            <v>161</v>
          </cell>
          <cell r="AH13">
            <v>1889</v>
          </cell>
          <cell r="AI13">
            <v>569</v>
          </cell>
          <cell r="AJ13">
            <v>390</v>
          </cell>
          <cell r="AK13">
            <v>7799</v>
          </cell>
          <cell r="AN13">
            <v>231</v>
          </cell>
          <cell r="AP13">
            <v>7323</v>
          </cell>
          <cell r="AQ13">
            <v>655</v>
          </cell>
          <cell r="AS13">
            <v>406</v>
          </cell>
          <cell r="AV13">
            <v>6343</v>
          </cell>
          <cell r="AW13">
            <v>749</v>
          </cell>
          <cell r="BA13">
            <v>486</v>
          </cell>
          <cell r="BC13">
            <v>159</v>
          </cell>
          <cell r="BG13">
            <v>1478</v>
          </cell>
          <cell r="BH13">
            <v>104</v>
          </cell>
          <cell r="BK13">
            <v>3494</v>
          </cell>
        </row>
      </sheetData>
      <sheetData sheetId="10">
        <row r="13">
          <cell r="C13">
            <v>152556</v>
          </cell>
          <cell r="D13">
            <v>82613</v>
          </cell>
          <cell r="E13">
            <v>69943</v>
          </cell>
          <cell r="F13">
            <v>8053</v>
          </cell>
          <cell r="G13">
            <v>2615</v>
          </cell>
          <cell r="H13">
            <v>2426</v>
          </cell>
          <cell r="I13">
            <v>331</v>
          </cell>
          <cell r="J13">
            <v>6745</v>
          </cell>
          <cell r="K13">
            <v>486</v>
          </cell>
          <cell r="L13">
            <v>956</v>
          </cell>
          <cell r="M13">
            <v>2034</v>
          </cell>
          <cell r="N13">
            <v>720</v>
          </cell>
          <cell r="P13">
            <v>6418</v>
          </cell>
          <cell r="Q13">
            <v>288</v>
          </cell>
          <cell r="R13">
            <v>1781</v>
          </cell>
          <cell r="S13">
            <v>1427</v>
          </cell>
          <cell r="T13">
            <v>1621</v>
          </cell>
          <cell r="U13">
            <v>198</v>
          </cell>
          <cell r="V13">
            <v>570</v>
          </cell>
          <cell r="W13">
            <v>261</v>
          </cell>
          <cell r="Y13">
            <v>350</v>
          </cell>
          <cell r="AF13">
            <v>220</v>
          </cell>
          <cell r="AG13">
            <v>206</v>
          </cell>
          <cell r="AH13">
            <v>2191</v>
          </cell>
          <cell r="AI13">
            <v>365</v>
          </cell>
          <cell r="AJ13">
            <v>358</v>
          </cell>
          <cell r="AK13">
            <v>8653</v>
          </cell>
          <cell r="AN13">
            <v>141</v>
          </cell>
          <cell r="AP13">
            <v>3774</v>
          </cell>
          <cell r="AQ13">
            <v>363</v>
          </cell>
          <cell r="AS13">
            <v>177</v>
          </cell>
          <cell r="AV13">
            <v>4142</v>
          </cell>
          <cell r="AW13">
            <v>486</v>
          </cell>
          <cell r="BA13">
            <v>237</v>
          </cell>
          <cell r="BC13">
            <v>161</v>
          </cell>
          <cell r="BG13">
            <v>898</v>
          </cell>
          <cell r="BH13">
            <v>74</v>
          </cell>
          <cell r="BK13">
            <v>2611</v>
          </cell>
        </row>
      </sheetData>
      <sheetData sheetId="11">
        <row r="13">
          <cell r="C13">
            <v>153775</v>
          </cell>
          <cell r="D13">
            <v>88316</v>
          </cell>
          <cell r="E13">
            <v>65459</v>
          </cell>
          <cell r="F13">
            <v>8147</v>
          </cell>
          <cell r="G13">
            <v>2047</v>
          </cell>
          <cell r="H13">
            <v>2133</v>
          </cell>
          <cell r="I13">
            <v>154</v>
          </cell>
          <cell r="J13">
            <v>5872</v>
          </cell>
          <cell r="K13">
            <v>469</v>
          </cell>
          <cell r="L13">
            <v>808</v>
          </cell>
          <cell r="M13">
            <v>1881</v>
          </cell>
          <cell r="N13">
            <v>845</v>
          </cell>
          <cell r="P13">
            <v>6139</v>
          </cell>
          <cell r="Q13">
            <v>338</v>
          </cell>
          <cell r="R13">
            <v>1656</v>
          </cell>
          <cell r="S13">
            <v>1708</v>
          </cell>
          <cell r="T13">
            <v>1092</v>
          </cell>
          <cell r="U13">
            <v>144</v>
          </cell>
          <cell r="V13">
            <v>482</v>
          </cell>
          <cell r="W13">
            <v>291</v>
          </cell>
          <cell r="Y13">
            <v>357</v>
          </cell>
          <cell r="AF13">
            <v>206</v>
          </cell>
          <cell r="AG13">
            <v>276</v>
          </cell>
          <cell r="AH13">
            <v>2853</v>
          </cell>
          <cell r="AI13">
            <v>404</v>
          </cell>
          <cell r="AJ13">
            <v>383</v>
          </cell>
          <cell r="AK13">
            <v>11255</v>
          </cell>
          <cell r="AN13">
            <v>170</v>
          </cell>
          <cell r="AP13">
            <v>2825</v>
          </cell>
          <cell r="AQ13">
            <v>428</v>
          </cell>
          <cell r="AS13">
            <v>102</v>
          </cell>
          <cell r="AV13">
            <v>2532</v>
          </cell>
          <cell r="AW13">
            <v>546</v>
          </cell>
          <cell r="BA13">
            <v>210</v>
          </cell>
          <cell r="BC13">
            <v>100</v>
          </cell>
          <cell r="BG13">
            <v>510</v>
          </cell>
          <cell r="BH13">
            <v>52</v>
          </cell>
          <cell r="BK13">
            <v>2482</v>
          </cell>
        </row>
      </sheetData>
      <sheetData sheetId="12">
        <row r="13">
          <cell r="C13">
            <v>113506</v>
          </cell>
          <cell r="D13">
            <v>55078</v>
          </cell>
          <cell r="E13">
            <v>58428</v>
          </cell>
          <cell r="F13">
            <v>4594</v>
          </cell>
          <cell r="G13">
            <v>1158</v>
          </cell>
          <cell r="H13">
            <v>1233</v>
          </cell>
          <cell r="I13">
            <v>123</v>
          </cell>
          <cell r="J13">
            <v>5411</v>
          </cell>
          <cell r="K13">
            <v>313</v>
          </cell>
          <cell r="L13">
            <v>883</v>
          </cell>
          <cell r="M13">
            <v>1492</v>
          </cell>
          <cell r="N13">
            <v>556</v>
          </cell>
          <cell r="P13">
            <v>4772</v>
          </cell>
          <cell r="Q13">
            <v>332</v>
          </cell>
          <cell r="R13">
            <v>1548</v>
          </cell>
          <cell r="S13">
            <v>2116</v>
          </cell>
          <cell r="T13">
            <v>1226</v>
          </cell>
          <cell r="U13">
            <v>172</v>
          </cell>
          <cell r="V13">
            <v>401</v>
          </cell>
          <cell r="W13">
            <v>123</v>
          </cell>
          <cell r="Y13">
            <v>202</v>
          </cell>
          <cell r="AF13">
            <v>704</v>
          </cell>
          <cell r="AG13">
            <v>114</v>
          </cell>
          <cell r="AH13">
            <v>1957</v>
          </cell>
          <cell r="AI13">
            <v>399</v>
          </cell>
          <cell r="AJ13">
            <v>434</v>
          </cell>
          <cell r="AK13">
            <v>14762</v>
          </cell>
          <cell r="AN13">
            <v>147</v>
          </cell>
          <cell r="AP13">
            <v>2075</v>
          </cell>
          <cell r="AQ13">
            <v>288</v>
          </cell>
          <cell r="AS13">
            <v>101</v>
          </cell>
          <cell r="AV13">
            <v>2542</v>
          </cell>
          <cell r="AW13">
            <v>294</v>
          </cell>
          <cell r="BA13">
            <v>203</v>
          </cell>
          <cell r="BC13">
            <v>45</v>
          </cell>
          <cell r="BG13">
            <v>708</v>
          </cell>
          <cell r="BH13">
            <v>43</v>
          </cell>
          <cell r="BK13">
            <v>1936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mLoka"/>
      <sheetName val="maLoka"/>
      <sheetName val="marLoka"/>
      <sheetName val="marrLoka"/>
      <sheetName val="marraLoka"/>
      <sheetName val="marrasLoka"/>
      <sheetName val="marrasoka"/>
      <sheetName val="marraska"/>
      <sheetName val="marrasa"/>
      <sheetName val="mSyys"/>
      <sheetName val="maSyys"/>
      <sheetName val="marSyys"/>
      <sheetName val="marrSyys"/>
      <sheetName val="marraSyys"/>
      <sheetName val="marrasSyys"/>
      <sheetName val="marrasys"/>
      <sheetName val="marrass"/>
    </sheetNames>
    <sheetDataSet>
      <sheetData sheetId="0">
        <row r="13">
          <cell r="C13">
            <v>2897053</v>
          </cell>
          <cell r="D13">
            <v>1191693</v>
          </cell>
          <cell r="E13">
            <v>1705360</v>
          </cell>
          <cell r="F13">
            <v>123478</v>
          </cell>
          <cell r="G13">
            <v>43744</v>
          </cell>
          <cell r="H13">
            <v>47363</v>
          </cell>
          <cell r="I13">
            <v>6136</v>
          </cell>
          <cell r="J13">
            <v>169443</v>
          </cell>
          <cell r="K13">
            <v>16853</v>
          </cell>
          <cell r="L13">
            <v>33964</v>
          </cell>
          <cell r="M13">
            <v>46161</v>
          </cell>
          <cell r="N13">
            <v>18285</v>
          </cell>
          <cell r="P13">
            <v>144994</v>
          </cell>
          <cell r="Q13">
            <v>10845</v>
          </cell>
          <cell r="R13">
            <v>55252</v>
          </cell>
          <cell r="S13">
            <v>63053</v>
          </cell>
          <cell r="T13">
            <v>55261</v>
          </cell>
          <cell r="U13">
            <v>8685</v>
          </cell>
          <cell r="V13">
            <v>21639</v>
          </cell>
          <cell r="W13">
            <v>8779</v>
          </cell>
          <cell r="Y13">
            <v>10025</v>
          </cell>
          <cell r="AF13">
            <v>10957</v>
          </cell>
          <cell r="AG13">
            <v>7738</v>
          </cell>
          <cell r="AH13">
            <v>44590</v>
          </cell>
          <cell r="AI13">
            <v>9458</v>
          </cell>
          <cell r="AJ13">
            <v>7546</v>
          </cell>
          <cell r="AK13">
            <v>226406</v>
          </cell>
          <cell r="AL13">
            <v>2926</v>
          </cell>
          <cell r="AN13">
            <v>5418</v>
          </cell>
          <cell r="AP13">
            <v>117998</v>
          </cell>
          <cell r="AQ13">
            <v>16032</v>
          </cell>
          <cell r="AS13">
            <v>6459</v>
          </cell>
          <cell r="AV13">
            <v>81528</v>
          </cell>
          <cell r="AW13">
            <v>33716</v>
          </cell>
          <cell r="BA13">
            <v>11908</v>
          </cell>
          <cell r="BC13">
            <v>3207</v>
          </cell>
          <cell r="BG13">
            <v>25256</v>
          </cell>
          <cell r="BH13">
            <v>2300</v>
          </cell>
          <cell r="BK13">
            <v>36618</v>
          </cell>
        </row>
      </sheetData>
      <sheetData sheetId="1">
        <row r="13">
          <cell r="C13">
            <v>224094</v>
          </cell>
          <cell r="D13">
            <v>90087</v>
          </cell>
          <cell r="E13">
            <v>134007</v>
          </cell>
          <cell r="F13">
            <v>9864</v>
          </cell>
          <cell r="G13">
            <v>2526</v>
          </cell>
          <cell r="H13">
            <v>3468</v>
          </cell>
          <cell r="I13">
            <v>355</v>
          </cell>
          <cell r="J13">
            <v>10489</v>
          </cell>
          <cell r="K13">
            <v>599</v>
          </cell>
          <cell r="L13">
            <v>1869</v>
          </cell>
          <cell r="M13">
            <v>2750</v>
          </cell>
          <cell r="N13">
            <v>1210</v>
          </cell>
          <cell r="P13">
            <v>10077</v>
          </cell>
          <cell r="Q13">
            <v>587</v>
          </cell>
          <cell r="R13">
            <v>3473</v>
          </cell>
          <cell r="S13">
            <v>4015</v>
          </cell>
          <cell r="T13">
            <v>2184</v>
          </cell>
          <cell r="U13">
            <v>462</v>
          </cell>
          <cell r="V13">
            <v>1916</v>
          </cell>
          <cell r="W13">
            <v>774</v>
          </cell>
          <cell r="Y13">
            <v>558</v>
          </cell>
          <cell r="AF13">
            <v>957</v>
          </cell>
          <cell r="AG13">
            <v>388</v>
          </cell>
          <cell r="AH13">
            <v>3997</v>
          </cell>
          <cell r="AI13">
            <v>801</v>
          </cell>
          <cell r="AJ13">
            <v>982</v>
          </cell>
          <cell r="AK13">
            <v>40432</v>
          </cell>
          <cell r="AL13">
            <v>176</v>
          </cell>
          <cell r="AN13">
            <v>247</v>
          </cell>
          <cell r="AP13">
            <v>5853</v>
          </cell>
          <cell r="AQ13">
            <v>677</v>
          </cell>
          <cell r="AS13">
            <v>385</v>
          </cell>
          <cell r="AV13">
            <v>3435</v>
          </cell>
          <cell r="AW13">
            <v>2572</v>
          </cell>
          <cell r="BA13">
            <v>407</v>
          </cell>
          <cell r="BC13">
            <v>159</v>
          </cell>
          <cell r="BG13">
            <v>1130</v>
          </cell>
          <cell r="BH13">
            <v>98</v>
          </cell>
          <cell r="BK13">
            <v>2037</v>
          </cell>
        </row>
      </sheetData>
      <sheetData sheetId="2">
        <row r="13">
          <cell r="C13">
            <v>205404</v>
          </cell>
          <cell r="D13">
            <v>97081</v>
          </cell>
          <cell r="E13">
            <v>108323</v>
          </cell>
          <cell r="F13">
            <v>8992</v>
          </cell>
          <cell r="G13">
            <v>2515</v>
          </cell>
          <cell r="H13">
            <v>3071</v>
          </cell>
          <cell r="I13">
            <v>231</v>
          </cell>
          <cell r="J13">
            <v>11015</v>
          </cell>
          <cell r="K13">
            <v>592</v>
          </cell>
          <cell r="L13">
            <v>1661</v>
          </cell>
          <cell r="M13">
            <v>3452</v>
          </cell>
          <cell r="N13">
            <v>1646</v>
          </cell>
          <cell r="P13">
            <v>10631</v>
          </cell>
          <cell r="Q13">
            <v>702</v>
          </cell>
          <cell r="R13">
            <v>3895</v>
          </cell>
          <cell r="S13">
            <v>2984</v>
          </cell>
          <cell r="T13">
            <v>1999</v>
          </cell>
          <cell r="U13">
            <v>450</v>
          </cell>
          <cell r="V13">
            <v>1957</v>
          </cell>
          <cell r="W13">
            <v>415</v>
          </cell>
          <cell r="Y13">
            <v>590</v>
          </cell>
          <cell r="AF13">
            <v>527</v>
          </cell>
          <cell r="AG13">
            <v>481</v>
          </cell>
          <cell r="AH13">
            <v>3045</v>
          </cell>
          <cell r="AI13">
            <v>805</v>
          </cell>
          <cell r="AJ13">
            <v>611</v>
          </cell>
          <cell r="AK13">
            <v>17861</v>
          </cell>
          <cell r="AL13">
            <v>195</v>
          </cell>
          <cell r="AN13">
            <v>318</v>
          </cell>
          <cell r="AP13">
            <v>5462</v>
          </cell>
          <cell r="AQ13">
            <v>616</v>
          </cell>
          <cell r="AS13">
            <v>273</v>
          </cell>
          <cell r="AV13">
            <v>4298</v>
          </cell>
          <cell r="AW13">
            <v>3204</v>
          </cell>
          <cell r="BA13">
            <v>413</v>
          </cell>
          <cell r="BC13">
            <v>117</v>
          </cell>
          <cell r="BG13">
            <v>792</v>
          </cell>
          <cell r="BH13">
            <v>74</v>
          </cell>
          <cell r="BK13">
            <v>1918</v>
          </cell>
        </row>
      </sheetData>
      <sheetData sheetId="3">
        <row r="13">
          <cell r="C13">
            <v>214374</v>
          </cell>
          <cell r="D13">
            <v>87874</v>
          </cell>
          <cell r="E13">
            <v>126500</v>
          </cell>
          <cell r="F13">
            <v>9646</v>
          </cell>
          <cell r="G13">
            <v>3438</v>
          </cell>
          <cell r="H13">
            <v>5900</v>
          </cell>
          <cell r="I13">
            <v>394</v>
          </cell>
          <cell r="J13">
            <v>11295</v>
          </cell>
          <cell r="K13">
            <v>1138</v>
          </cell>
          <cell r="L13">
            <v>2031</v>
          </cell>
          <cell r="M13">
            <v>3586</v>
          </cell>
          <cell r="N13">
            <v>1429</v>
          </cell>
          <cell r="P13">
            <v>11010</v>
          </cell>
          <cell r="Q13">
            <v>1390</v>
          </cell>
          <cell r="R13">
            <v>4427</v>
          </cell>
          <cell r="S13">
            <v>3916</v>
          </cell>
          <cell r="T13">
            <v>4680</v>
          </cell>
          <cell r="U13">
            <v>706</v>
          </cell>
          <cell r="V13">
            <v>1985</v>
          </cell>
          <cell r="W13">
            <v>629</v>
          </cell>
          <cell r="Y13">
            <v>975</v>
          </cell>
          <cell r="AF13">
            <v>638</v>
          </cell>
          <cell r="AG13">
            <v>656</v>
          </cell>
          <cell r="AH13">
            <v>3356</v>
          </cell>
          <cell r="AI13">
            <v>825</v>
          </cell>
          <cell r="AJ13">
            <v>734</v>
          </cell>
          <cell r="AK13">
            <v>17311</v>
          </cell>
          <cell r="AL13">
            <v>255</v>
          </cell>
          <cell r="AN13">
            <v>753</v>
          </cell>
          <cell r="AP13">
            <v>6586</v>
          </cell>
          <cell r="AQ13">
            <v>900</v>
          </cell>
          <cell r="AS13">
            <v>385</v>
          </cell>
          <cell r="AV13">
            <v>5431</v>
          </cell>
          <cell r="AW13">
            <v>3500</v>
          </cell>
          <cell r="BA13">
            <v>544</v>
          </cell>
          <cell r="BC13">
            <v>204</v>
          </cell>
          <cell r="BG13">
            <v>845</v>
          </cell>
          <cell r="BH13">
            <v>155</v>
          </cell>
          <cell r="BK13">
            <v>2620</v>
          </cell>
        </row>
      </sheetData>
      <sheetData sheetId="4">
        <row r="13">
          <cell r="C13">
            <v>231894</v>
          </cell>
          <cell r="D13">
            <v>101960</v>
          </cell>
          <cell r="E13">
            <v>129934</v>
          </cell>
          <cell r="F13">
            <v>12035</v>
          </cell>
          <cell r="G13">
            <v>3614</v>
          </cell>
          <cell r="H13">
            <v>5151</v>
          </cell>
          <cell r="I13">
            <v>685</v>
          </cell>
          <cell r="J13">
            <v>11964</v>
          </cell>
          <cell r="K13">
            <v>800</v>
          </cell>
          <cell r="L13">
            <v>2026</v>
          </cell>
          <cell r="M13">
            <v>4433</v>
          </cell>
          <cell r="N13">
            <v>1497</v>
          </cell>
          <cell r="P13">
            <v>12605</v>
          </cell>
          <cell r="Q13">
            <v>715</v>
          </cell>
          <cell r="R13">
            <v>4065</v>
          </cell>
          <cell r="S13">
            <v>3341</v>
          </cell>
          <cell r="T13">
            <v>2946</v>
          </cell>
          <cell r="U13">
            <v>832</v>
          </cell>
          <cell r="V13">
            <v>2108</v>
          </cell>
          <cell r="W13">
            <v>568</v>
          </cell>
          <cell r="Y13">
            <v>792</v>
          </cell>
          <cell r="AF13">
            <v>511</v>
          </cell>
          <cell r="AG13">
            <v>637</v>
          </cell>
          <cell r="AH13">
            <v>4772</v>
          </cell>
          <cell r="AI13">
            <v>1119</v>
          </cell>
          <cell r="AJ13">
            <v>597</v>
          </cell>
          <cell r="AK13">
            <v>14328</v>
          </cell>
          <cell r="AL13">
            <v>333</v>
          </cell>
          <cell r="AN13">
            <v>322</v>
          </cell>
          <cell r="AP13">
            <v>8191</v>
          </cell>
          <cell r="AQ13">
            <v>1256</v>
          </cell>
          <cell r="AS13">
            <v>371</v>
          </cell>
          <cell r="AV13">
            <v>4342</v>
          </cell>
          <cell r="AW13">
            <v>3433</v>
          </cell>
          <cell r="BA13">
            <v>619</v>
          </cell>
          <cell r="BC13">
            <v>316</v>
          </cell>
          <cell r="BG13">
            <v>1269</v>
          </cell>
          <cell r="BH13">
            <v>74</v>
          </cell>
          <cell r="BK13">
            <v>3542</v>
          </cell>
        </row>
      </sheetData>
      <sheetData sheetId="5">
        <row r="13">
          <cell r="C13">
            <v>264943</v>
          </cell>
          <cell r="D13">
            <v>104896</v>
          </cell>
          <cell r="E13">
            <v>160047</v>
          </cell>
          <cell r="F13">
            <v>12624</v>
          </cell>
          <cell r="G13">
            <v>3860</v>
          </cell>
          <cell r="H13">
            <v>4341</v>
          </cell>
          <cell r="I13">
            <v>958</v>
          </cell>
          <cell r="J13">
            <v>17244</v>
          </cell>
          <cell r="K13">
            <v>1805</v>
          </cell>
          <cell r="L13">
            <v>2803</v>
          </cell>
          <cell r="M13">
            <v>4536</v>
          </cell>
          <cell r="N13">
            <v>1758</v>
          </cell>
          <cell r="P13">
            <v>15282</v>
          </cell>
          <cell r="Q13">
            <v>911</v>
          </cell>
          <cell r="R13">
            <v>5705</v>
          </cell>
          <cell r="S13">
            <v>4753</v>
          </cell>
          <cell r="T13">
            <v>4098</v>
          </cell>
          <cell r="U13">
            <v>645</v>
          </cell>
          <cell r="V13">
            <v>2043</v>
          </cell>
          <cell r="W13">
            <v>874</v>
          </cell>
          <cell r="Y13">
            <v>1030</v>
          </cell>
          <cell r="AF13">
            <v>726</v>
          </cell>
          <cell r="AG13">
            <v>1301</v>
          </cell>
          <cell r="AH13">
            <v>4198</v>
          </cell>
          <cell r="AI13">
            <v>1112</v>
          </cell>
          <cell r="AJ13">
            <v>982</v>
          </cell>
          <cell r="AK13">
            <v>17362</v>
          </cell>
          <cell r="AL13">
            <v>260</v>
          </cell>
          <cell r="AN13">
            <v>291</v>
          </cell>
          <cell r="AP13">
            <v>13262</v>
          </cell>
          <cell r="AQ13">
            <v>1283</v>
          </cell>
          <cell r="AS13">
            <v>720</v>
          </cell>
          <cell r="AV13">
            <v>6439</v>
          </cell>
          <cell r="AW13">
            <v>3990</v>
          </cell>
          <cell r="BA13">
            <v>751</v>
          </cell>
          <cell r="BC13">
            <v>253</v>
          </cell>
          <cell r="BG13">
            <v>2638</v>
          </cell>
          <cell r="BH13">
            <v>183</v>
          </cell>
          <cell r="BK13">
            <v>4267</v>
          </cell>
        </row>
      </sheetData>
      <sheetData sheetId="6">
        <row r="13">
          <cell r="C13">
            <v>294204</v>
          </cell>
          <cell r="D13">
            <v>110118</v>
          </cell>
          <cell r="E13">
            <v>184086</v>
          </cell>
          <cell r="F13">
            <v>11183</v>
          </cell>
          <cell r="G13">
            <v>5257</v>
          </cell>
          <cell r="H13">
            <v>4966</v>
          </cell>
          <cell r="I13">
            <v>903</v>
          </cell>
          <cell r="J13">
            <v>19017</v>
          </cell>
          <cell r="K13">
            <v>1868</v>
          </cell>
          <cell r="L13">
            <v>3736</v>
          </cell>
          <cell r="M13">
            <v>4938</v>
          </cell>
          <cell r="N13">
            <v>1823</v>
          </cell>
          <cell r="P13">
            <v>16601</v>
          </cell>
          <cell r="Q13">
            <v>789</v>
          </cell>
          <cell r="R13">
            <v>5694</v>
          </cell>
          <cell r="S13">
            <v>6354</v>
          </cell>
          <cell r="T13">
            <v>5406</v>
          </cell>
          <cell r="U13">
            <v>1047</v>
          </cell>
          <cell r="V13">
            <v>2137</v>
          </cell>
          <cell r="W13">
            <v>930</v>
          </cell>
          <cell r="Y13">
            <v>1189</v>
          </cell>
          <cell r="AF13">
            <v>1202</v>
          </cell>
          <cell r="AG13">
            <v>971</v>
          </cell>
          <cell r="AH13">
            <v>4572</v>
          </cell>
          <cell r="AI13">
            <v>970</v>
          </cell>
          <cell r="AJ13">
            <v>634</v>
          </cell>
          <cell r="AK13">
            <v>16218</v>
          </cell>
          <cell r="AL13">
            <v>288</v>
          </cell>
          <cell r="AN13">
            <v>430</v>
          </cell>
          <cell r="AP13">
            <v>17240</v>
          </cell>
          <cell r="AQ13">
            <v>2143</v>
          </cell>
          <cell r="AS13">
            <v>748</v>
          </cell>
          <cell r="AV13">
            <v>9981</v>
          </cell>
          <cell r="AW13">
            <v>4262</v>
          </cell>
          <cell r="BA13">
            <v>1485</v>
          </cell>
          <cell r="BC13">
            <v>490</v>
          </cell>
          <cell r="BG13">
            <v>3920</v>
          </cell>
          <cell r="BH13">
            <v>437</v>
          </cell>
          <cell r="BK13">
            <v>4523</v>
          </cell>
        </row>
      </sheetData>
      <sheetData sheetId="7">
        <row r="13">
          <cell r="C13">
            <v>337691</v>
          </cell>
          <cell r="D13">
            <v>144360</v>
          </cell>
          <cell r="E13">
            <v>193331</v>
          </cell>
          <cell r="F13">
            <v>10289</v>
          </cell>
          <cell r="G13">
            <v>4826</v>
          </cell>
          <cell r="H13">
            <v>3401</v>
          </cell>
          <cell r="I13">
            <v>321</v>
          </cell>
          <cell r="J13">
            <v>21472</v>
          </cell>
          <cell r="K13">
            <v>3072</v>
          </cell>
          <cell r="L13">
            <v>7276</v>
          </cell>
          <cell r="M13">
            <v>5330</v>
          </cell>
          <cell r="N13">
            <v>1827</v>
          </cell>
          <cell r="P13">
            <v>13776</v>
          </cell>
          <cell r="Q13">
            <v>1228</v>
          </cell>
          <cell r="R13">
            <v>7345</v>
          </cell>
          <cell r="S13">
            <v>7407</v>
          </cell>
          <cell r="T13">
            <v>9017</v>
          </cell>
          <cell r="U13">
            <v>926</v>
          </cell>
          <cell r="V13">
            <v>1534</v>
          </cell>
          <cell r="W13">
            <v>848</v>
          </cell>
          <cell r="Y13">
            <v>956</v>
          </cell>
          <cell r="AF13">
            <v>1755</v>
          </cell>
          <cell r="AG13">
            <v>682</v>
          </cell>
          <cell r="AH13">
            <v>4947</v>
          </cell>
          <cell r="AI13">
            <v>593</v>
          </cell>
          <cell r="AJ13">
            <v>456</v>
          </cell>
          <cell r="AK13">
            <v>20413</v>
          </cell>
          <cell r="AL13">
            <v>210</v>
          </cell>
          <cell r="AN13">
            <v>716</v>
          </cell>
          <cell r="AP13">
            <v>17708</v>
          </cell>
          <cell r="AQ13">
            <v>2297</v>
          </cell>
          <cell r="AS13">
            <v>814</v>
          </cell>
          <cell r="AV13">
            <v>11484</v>
          </cell>
          <cell r="AW13">
            <v>1850</v>
          </cell>
          <cell r="BA13">
            <v>1119</v>
          </cell>
          <cell r="BC13">
            <v>601</v>
          </cell>
          <cell r="BG13">
            <v>4724</v>
          </cell>
          <cell r="BH13">
            <v>386</v>
          </cell>
          <cell r="BK13">
            <v>3727</v>
          </cell>
        </row>
      </sheetData>
      <sheetData sheetId="8">
        <row r="13">
          <cell r="C13">
            <v>354083</v>
          </cell>
          <cell r="D13">
            <v>113901</v>
          </cell>
          <cell r="E13">
            <v>240182</v>
          </cell>
          <cell r="F13">
            <v>13565</v>
          </cell>
          <cell r="G13">
            <v>4814</v>
          </cell>
          <cell r="H13">
            <v>5095</v>
          </cell>
          <cell r="I13">
            <v>862</v>
          </cell>
          <cell r="J13">
            <v>24875</v>
          </cell>
          <cell r="K13">
            <v>3026</v>
          </cell>
          <cell r="L13">
            <v>5668</v>
          </cell>
          <cell r="M13">
            <v>5622</v>
          </cell>
          <cell r="N13">
            <v>2221</v>
          </cell>
          <cell r="P13">
            <v>18657</v>
          </cell>
          <cell r="Q13">
            <v>1426</v>
          </cell>
          <cell r="R13">
            <v>8077</v>
          </cell>
          <cell r="S13">
            <v>19249</v>
          </cell>
          <cell r="T13">
            <v>13939</v>
          </cell>
          <cell r="U13">
            <v>2141</v>
          </cell>
          <cell r="V13">
            <v>2323</v>
          </cell>
          <cell r="W13">
            <v>1358</v>
          </cell>
          <cell r="Y13">
            <v>948</v>
          </cell>
          <cell r="AF13">
            <v>2498</v>
          </cell>
          <cell r="AG13">
            <v>816</v>
          </cell>
          <cell r="AH13">
            <v>4251</v>
          </cell>
          <cell r="AI13">
            <v>722</v>
          </cell>
          <cell r="AJ13">
            <v>788</v>
          </cell>
          <cell r="AK13">
            <v>25327</v>
          </cell>
          <cell r="AL13">
            <v>247</v>
          </cell>
          <cell r="AN13">
            <v>937</v>
          </cell>
          <cell r="AP13">
            <v>15461</v>
          </cell>
          <cell r="AQ13">
            <v>2434</v>
          </cell>
          <cell r="AS13">
            <v>896</v>
          </cell>
          <cell r="AV13">
            <v>14462</v>
          </cell>
          <cell r="AW13">
            <v>2066</v>
          </cell>
          <cell r="BA13">
            <v>3576</v>
          </cell>
          <cell r="BC13">
            <v>395</v>
          </cell>
          <cell r="BG13">
            <v>3825</v>
          </cell>
          <cell r="BH13">
            <v>289</v>
          </cell>
          <cell r="BK13">
            <v>4007</v>
          </cell>
        </row>
      </sheetData>
      <sheetData sheetId="9">
        <row r="13">
          <cell r="C13">
            <v>273188</v>
          </cell>
          <cell r="D13">
            <v>103058</v>
          </cell>
          <cell r="E13">
            <v>170130</v>
          </cell>
          <cell r="F13">
            <v>13366</v>
          </cell>
          <cell r="G13">
            <v>5268</v>
          </cell>
          <cell r="H13">
            <v>4878</v>
          </cell>
          <cell r="I13">
            <v>611</v>
          </cell>
          <cell r="J13">
            <v>18672</v>
          </cell>
          <cell r="K13">
            <v>1683</v>
          </cell>
          <cell r="L13">
            <v>3049</v>
          </cell>
          <cell r="M13">
            <v>4515</v>
          </cell>
          <cell r="N13">
            <v>2046</v>
          </cell>
          <cell r="P13">
            <v>14633</v>
          </cell>
          <cell r="Q13">
            <v>793</v>
          </cell>
          <cell r="R13">
            <v>5201</v>
          </cell>
          <cell r="S13">
            <v>4802</v>
          </cell>
          <cell r="T13">
            <v>5321</v>
          </cell>
          <cell r="U13">
            <v>685</v>
          </cell>
          <cell r="V13">
            <v>2296</v>
          </cell>
          <cell r="W13">
            <v>997</v>
          </cell>
          <cell r="Y13">
            <v>1029</v>
          </cell>
          <cell r="AF13">
            <v>927</v>
          </cell>
          <cell r="AG13">
            <v>528</v>
          </cell>
          <cell r="AH13">
            <v>3527</v>
          </cell>
          <cell r="AI13">
            <v>994</v>
          </cell>
          <cell r="AJ13">
            <v>672</v>
          </cell>
          <cell r="AK13">
            <v>15280</v>
          </cell>
          <cell r="AL13">
            <v>334</v>
          </cell>
          <cell r="AN13">
            <v>628</v>
          </cell>
          <cell r="AP13">
            <v>14125</v>
          </cell>
          <cell r="AQ13">
            <v>2130</v>
          </cell>
          <cell r="AS13">
            <v>912</v>
          </cell>
          <cell r="AV13">
            <v>11143</v>
          </cell>
          <cell r="AW13">
            <v>2897</v>
          </cell>
          <cell r="BA13">
            <v>1268</v>
          </cell>
          <cell r="BC13">
            <v>351</v>
          </cell>
          <cell r="BG13">
            <v>3445</v>
          </cell>
          <cell r="BH13">
            <v>308</v>
          </cell>
          <cell r="BK13">
            <v>3999</v>
          </cell>
        </row>
      </sheetData>
      <sheetData sheetId="10">
        <row r="13">
          <cell r="C13">
            <v>261292</v>
          </cell>
          <cell r="D13">
            <v>120077</v>
          </cell>
          <cell r="E13">
            <v>141215</v>
          </cell>
          <cell r="F13">
            <v>11709</v>
          </cell>
          <cell r="G13">
            <v>4201</v>
          </cell>
          <cell r="H13">
            <v>4231</v>
          </cell>
          <cell r="I13">
            <v>625</v>
          </cell>
          <cell r="J13">
            <v>13809</v>
          </cell>
          <cell r="K13">
            <v>1300</v>
          </cell>
          <cell r="L13">
            <v>1974</v>
          </cell>
          <cell r="M13">
            <v>3852</v>
          </cell>
          <cell r="N13">
            <v>1647</v>
          </cell>
          <cell r="P13">
            <v>11659</v>
          </cell>
          <cell r="Q13">
            <v>1849</v>
          </cell>
          <cell r="R13">
            <v>4074</v>
          </cell>
          <cell r="S13">
            <v>3125</v>
          </cell>
          <cell r="T13">
            <v>3407</v>
          </cell>
          <cell r="U13">
            <v>507</v>
          </cell>
          <cell r="V13">
            <v>1789</v>
          </cell>
          <cell r="W13">
            <v>774</v>
          </cell>
          <cell r="Y13">
            <v>1143</v>
          </cell>
          <cell r="AF13">
            <v>714</v>
          </cell>
          <cell r="AG13">
            <v>897</v>
          </cell>
          <cell r="AH13">
            <v>3958</v>
          </cell>
          <cell r="AI13">
            <v>887</v>
          </cell>
          <cell r="AJ13">
            <v>590</v>
          </cell>
          <cell r="AK13">
            <v>18577</v>
          </cell>
          <cell r="AL13">
            <v>331</v>
          </cell>
          <cell r="AN13">
            <v>429</v>
          </cell>
          <cell r="AP13">
            <v>8205</v>
          </cell>
          <cell r="AQ13">
            <v>1617</v>
          </cell>
          <cell r="AS13">
            <v>685</v>
          </cell>
          <cell r="AV13">
            <v>6602</v>
          </cell>
          <cell r="AW13">
            <v>3185</v>
          </cell>
          <cell r="BA13">
            <v>1059</v>
          </cell>
          <cell r="BC13">
            <v>178</v>
          </cell>
          <cell r="BG13">
            <v>1757</v>
          </cell>
          <cell r="BH13">
            <v>166</v>
          </cell>
          <cell r="BK13">
            <v>3193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jMarras"/>
      <sheetName val="joMarras"/>
      <sheetName val="jouMarras"/>
      <sheetName val="joulMarras"/>
      <sheetName val="jouluMarras"/>
      <sheetName val="jouluarras"/>
      <sheetName val="joulurras"/>
      <sheetName val="jouluras"/>
      <sheetName val="jouluas"/>
      <sheetName val="joulus"/>
      <sheetName val="Tammioulu"/>
      <sheetName val="Tammiulu"/>
      <sheetName val="Tammilu"/>
      <sheetName val="Tammiu"/>
      <sheetName val="t"/>
      <sheetName val="ta"/>
      <sheetName val="tam"/>
      <sheetName val="tamm"/>
      <sheetName val="Tammitammi"/>
      <sheetName val="Tammihelmi"/>
      <sheetName val="h"/>
      <sheetName val="he"/>
      <sheetName val="hel"/>
      <sheetName val="helm"/>
      <sheetName val=""/>
      <sheetName val="m"/>
      <sheetName val="ma"/>
      <sheetName val="maa"/>
      <sheetName val="maal"/>
      <sheetName val="maali"/>
      <sheetName val="hMaalis"/>
      <sheetName val="huMaalis"/>
      <sheetName val="huhMaalis"/>
      <sheetName val="huhtMaalis"/>
      <sheetName val="huhtiMaalis"/>
      <sheetName val="huhtiaalis"/>
      <sheetName val="huhtialis"/>
      <sheetName val="huhtilis"/>
      <sheetName val="huhtiis"/>
      <sheetName val="huhtis"/>
      <sheetName val="tHuhti"/>
      <sheetName val="toHuhti"/>
      <sheetName val="touHuhti"/>
      <sheetName val="toukHuhti"/>
      <sheetName val="toukoHuhti"/>
      <sheetName val="toukouhti"/>
      <sheetName val="toukohti"/>
      <sheetName val="toukoti"/>
      <sheetName val="toukoi"/>
      <sheetName val="kTouko"/>
      <sheetName val="keTouko"/>
      <sheetName val="kesTouko"/>
      <sheetName val="kesäTouko"/>
      <sheetName val="kesäouko"/>
      <sheetName val="kesäuko"/>
      <sheetName val="kesäko"/>
      <sheetName val="kesäo"/>
      <sheetName val="hKesä"/>
      <sheetName val="heKesä"/>
      <sheetName val="heiKesä"/>
      <sheetName val="heinKesä"/>
      <sheetName val="heinesä"/>
      <sheetName val="heinsä"/>
      <sheetName val="eHeinä"/>
      <sheetName val="elHeinä"/>
      <sheetName val="eloHeinä"/>
      <sheetName val="eloeinä"/>
      <sheetName val="eloinä"/>
      <sheetName val="elonä"/>
      <sheetName val="eloä"/>
      <sheetName val="sElo"/>
      <sheetName val="syElo"/>
      <sheetName val="syyElo"/>
      <sheetName val="syysElo"/>
      <sheetName val="syyslo"/>
      <sheetName val="syyso"/>
      <sheetName val="lSyys"/>
      <sheetName val="loSyys"/>
      <sheetName val="lokSyys"/>
      <sheetName val="lokaSyys"/>
      <sheetName val="lokayys"/>
      <sheetName val="lokays"/>
      <sheetName val="lokas"/>
      <sheetName val="mLoka"/>
      <sheetName val="maLoka"/>
      <sheetName val="marLoka"/>
      <sheetName val="marrLoka"/>
      <sheetName val="marraLoka"/>
      <sheetName val="marrasLoka"/>
      <sheetName val="marrasoka"/>
      <sheetName val="marraska"/>
      <sheetName val="marrasa"/>
      <sheetName val="oulu"/>
      <sheetName val="jElo"/>
      <sheetName val="joElo"/>
      <sheetName val="jouElo"/>
      <sheetName val="joulElo"/>
      <sheetName val="jouluElo"/>
      <sheetName val="joululo"/>
      <sheetName val="jouluo"/>
    </sheetNames>
    <sheetDataSet>
      <sheetData sheetId="0">
        <row r="13">
          <cell r="C13">
            <v>2984115</v>
          </cell>
          <cell r="D13">
            <v>1185351</v>
          </cell>
          <cell r="E13">
            <v>1798764</v>
          </cell>
          <cell r="F13">
            <v>134139</v>
          </cell>
          <cell r="G13">
            <v>47585</v>
          </cell>
          <cell r="H13">
            <v>43961</v>
          </cell>
          <cell r="I13">
            <v>6352</v>
          </cell>
          <cell r="J13">
            <v>186574</v>
          </cell>
          <cell r="K13">
            <v>16965</v>
          </cell>
          <cell r="L13">
            <v>36453</v>
          </cell>
          <cell r="M13">
            <v>52493</v>
          </cell>
          <cell r="N13">
            <v>22185</v>
          </cell>
          <cell r="P13">
            <v>163383</v>
          </cell>
          <cell r="Q13">
            <v>9900</v>
          </cell>
          <cell r="R13">
            <v>55891</v>
          </cell>
          <cell r="S13">
            <v>68161</v>
          </cell>
          <cell r="T13">
            <v>64957</v>
          </cell>
          <cell r="U13">
            <v>8485</v>
          </cell>
          <cell r="V13">
            <v>21373</v>
          </cell>
          <cell r="W13">
            <v>8647</v>
          </cell>
          <cell r="Y13">
            <v>9757</v>
          </cell>
          <cell r="AF13">
            <v>13125</v>
          </cell>
          <cell r="AG13">
            <v>6369</v>
          </cell>
          <cell r="AH13">
            <v>53371</v>
          </cell>
          <cell r="AI13">
            <v>9196</v>
          </cell>
          <cell r="AJ13">
            <v>9202</v>
          </cell>
          <cell r="AK13">
            <v>197383</v>
          </cell>
          <cell r="AN13">
            <v>6906</v>
          </cell>
          <cell r="AP13">
            <v>128372</v>
          </cell>
          <cell r="AQ13">
            <v>14926</v>
          </cell>
          <cell r="AS13">
            <v>6066</v>
          </cell>
          <cell r="AV13">
            <v>90422</v>
          </cell>
          <cell r="AW13">
            <v>24320</v>
          </cell>
          <cell r="BA13">
            <v>11213</v>
          </cell>
          <cell r="BC13">
            <v>3601</v>
          </cell>
          <cell r="BG13">
            <v>22627</v>
          </cell>
          <cell r="BH13">
            <v>2272</v>
          </cell>
          <cell r="BK13">
            <v>46499</v>
          </cell>
        </row>
      </sheetData>
      <sheetData sheetId="1">
        <row r="13">
          <cell r="C13">
            <v>200141</v>
          </cell>
          <cell r="D13">
            <v>79315</v>
          </cell>
          <cell r="E13">
            <v>120826</v>
          </cell>
          <cell r="F13">
            <v>8650</v>
          </cell>
          <cell r="G13">
            <v>2506</v>
          </cell>
          <cell r="H13">
            <v>3092</v>
          </cell>
          <cell r="I13">
            <v>417</v>
          </cell>
          <cell r="J13">
            <v>10769</v>
          </cell>
          <cell r="K13">
            <v>840</v>
          </cell>
          <cell r="L13">
            <v>1566</v>
          </cell>
          <cell r="M13">
            <v>2857</v>
          </cell>
          <cell r="N13">
            <v>1454</v>
          </cell>
          <cell r="P13">
            <v>9313</v>
          </cell>
          <cell r="Q13">
            <v>512</v>
          </cell>
          <cell r="R13">
            <v>3292</v>
          </cell>
          <cell r="S13">
            <v>3327</v>
          </cell>
          <cell r="T13">
            <v>1800</v>
          </cell>
          <cell r="U13">
            <v>378</v>
          </cell>
          <cell r="V13">
            <v>1604</v>
          </cell>
          <cell r="W13">
            <v>372</v>
          </cell>
          <cell r="Y13">
            <v>520</v>
          </cell>
          <cell r="AF13">
            <v>871</v>
          </cell>
          <cell r="AG13">
            <v>435</v>
          </cell>
          <cell r="AH13">
            <v>4593</v>
          </cell>
          <cell r="AI13">
            <v>763</v>
          </cell>
          <cell r="AJ13">
            <v>988</v>
          </cell>
          <cell r="AK13">
            <v>32282</v>
          </cell>
          <cell r="AN13">
            <v>527</v>
          </cell>
          <cell r="AP13">
            <v>6227</v>
          </cell>
          <cell r="AQ13">
            <v>766</v>
          </cell>
          <cell r="AS13">
            <v>387</v>
          </cell>
          <cell r="AV13">
            <v>3418</v>
          </cell>
          <cell r="AW13">
            <v>1928</v>
          </cell>
          <cell r="BA13">
            <v>400</v>
          </cell>
          <cell r="BC13">
            <v>153</v>
          </cell>
          <cell r="BG13">
            <v>1259</v>
          </cell>
          <cell r="BH13">
            <v>134</v>
          </cell>
          <cell r="BK13">
            <v>1816</v>
          </cell>
        </row>
      </sheetData>
      <sheetData sheetId="2">
        <row r="13">
          <cell r="C13">
            <v>172044</v>
          </cell>
          <cell r="D13">
            <v>80539</v>
          </cell>
          <cell r="E13">
            <v>91505</v>
          </cell>
          <cell r="F13">
            <v>8107</v>
          </cell>
          <cell r="G13">
            <v>2627</v>
          </cell>
          <cell r="H13">
            <v>2803</v>
          </cell>
          <cell r="I13">
            <v>240</v>
          </cell>
          <cell r="J13">
            <v>9612</v>
          </cell>
          <cell r="K13">
            <v>673</v>
          </cell>
          <cell r="L13">
            <v>1518</v>
          </cell>
          <cell r="M13">
            <v>3611</v>
          </cell>
          <cell r="N13">
            <v>1674</v>
          </cell>
          <cell r="P13">
            <v>9003</v>
          </cell>
          <cell r="Q13">
            <v>467</v>
          </cell>
          <cell r="R13">
            <v>3252</v>
          </cell>
          <cell r="S13">
            <v>2154</v>
          </cell>
          <cell r="T13">
            <v>1751</v>
          </cell>
          <cell r="U13">
            <v>491</v>
          </cell>
          <cell r="V13">
            <v>1220</v>
          </cell>
          <cell r="W13">
            <v>455</v>
          </cell>
          <cell r="Y13">
            <v>593</v>
          </cell>
          <cell r="AF13">
            <v>598</v>
          </cell>
          <cell r="AG13">
            <v>353</v>
          </cell>
          <cell r="AH13">
            <v>3307</v>
          </cell>
          <cell r="AI13">
            <v>633</v>
          </cell>
          <cell r="AJ13">
            <v>683</v>
          </cell>
          <cell r="AK13">
            <v>12370</v>
          </cell>
          <cell r="AN13">
            <v>538</v>
          </cell>
          <cell r="AP13">
            <v>5011</v>
          </cell>
          <cell r="AQ13">
            <v>551</v>
          </cell>
          <cell r="AS13">
            <v>214</v>
          </cell>
          <cell r="AV13">
            <v>4329</v>
          </cell>
          <cell r="AW13">
            <v>1614</v>
          </cell>
          <cell r="BA13">
            <v>376</v>
          </cell>
          <cell r="BC13">
            <v>114</v>
          </cell>
          <cell r="BG13">
            <v>526</v>
          </cell>
          <cell r="BH13">
            <v>101</v>
          </cell>
          <cell r="BK13">
            <v>1563</v>
          </cell>
        </row>
      </sheetData>
      <sheetData sheetId="3">
        <row r="13">
          <cell r="C13">
            <v>213624</v>
          </cell>
          <cell r="D13">
            <v>92113</v>
          </cell>
          <cell r="E13">
            <v>121511</v>
          </cell>
          <cell r="F13">
            <v>10981</v>
          </cell>
          <cell r="G13">
            <v>3446</v>
          </cell>
          <cell r="H13">
            <v>3994</v>
          </cell>
          <cell r="I13">
            <v>445</v>
          </cell>
          <cell r="J13">
            <v>13866</v>
          </cell>
          <cell r="K13">
            <v>851</v>
          </cell>
          <cell r="L13">
            <v>1885</v>
          </cell>
          <cell r="M13">
            <v>4348</v>
          </cell>
          <cell r="N13">
            <v>1936</v>
          </cell>
          <cell r="P13">
            <v>12466</v>
          </cell>
          <cell r="Q13">
            <v>670</v>
          </cell>
          <cell r="R13">
            <v>4141</v>
          </cell>
          <cell r="S13">
            <v>4058</v>
          </cell>
          <cell r="T13">
            <v>3523</v>
          </cell>
          <cell r="U13">
            <v>455</v>
          </cell>
          <cell r="V13">
            <v>1940</v>
          </cell>
          <cell r="W13">
            <v>578</v>
          </cell>
          <cell r="Y13">
            <v>885</v>
          </cell>
          <cell r="AF13">
            <v>702</v>
          </cell>
          <cell r="AG13">
            <v>409</v>
          </cell>
          <cell r="AH13">
            <v>3789</v>
          </cell>
          <cell r="AI13">
            <v>818</v>
          </cell>
          <cell r="AJ13">
            <v>598</v>
          </cell>
          <cell r="AK13">
            <v>13635</v>
          </cell>
          <cell r="AN13">
            <v>798</v>
          </cell>
          <cell r="AP13">
            <v>6513</v>
          </cell>
          <cell r="AQ13">
            <v>801</v>
          </cell>
          <cell r="AS13">
            <v>207</v>
          </cell>
          <cell r="AV13">
            <v>5003</v>
          </cell>
          <cell r="AW13">
            <v>2134</v>
          </cell>
          <cell r="BA13">
            <v>676</v>
          </cell>
          <cell r="BC13">
            <v>306</v>
          </cell>
          <cell r="BG13">
            <v>737</v>
          </cell>
          <cell r="BH13">
            <v>118</v>
          </cell>
          <cell r="BK13">
            <v>2428</v>
          </cell>
        </row>
      </sheetData>
      <sheetData sheetId="4">
        <row r="13">
          <cell r="C13">
            <v>187944</v>
          </cell>
          <cell r="D13">
            <v>75993</v>
          </cell>
          <cell r="E13">
            <v>111951</v>
          </cell>
          <cell r="F13">
            <v>9961</v>
          </cell>
          <cell r="G13">
            <v>3409</v>
          </cell>
          <cell r="H13">
            <v>2397</v>
          </cell>
          <cell r="I13">
            <v>534</v>
          </cell>
          <cell r="J13">
            <v>12022</v>
          </cell>
          <cell r="K13">
            <v>1320</v>
          </cell>
          <cell r="L13">
            <v>1814</v>
          </cell>
          <cell r="M13">
            <v>4022</v>
          </cell>
          <cell r="N13">
            <v>1522</v>
          </cell>
          <cell r="P13">
            <v>9772</v>
          </cell>
          <cell r="Q13">
            <v>567</v>
          </cell>
          <cell r="R13">
            <v>4244</v>
          </cell>
          <cell r="S13">
            <v>3874</v>
          </cell>
          <cell r="T13">
            <v>4181</v>
          </cell>
          <cell r="U13">
            <v>658</v>
          </cell>
          <cell r="V13">
            <v>1058</v>
          </cell>
          <cell r="W13">
            <v>553</v>
          </cell>
          <cell r="Y13">
            <v>858</v>
          </cell>
          <cell r="AF13">
            <v>523</v>
          </cell>
          <cell r="AG13">
            <v>475</v>
          </cell>
          <cell r="AH13">
            <v>4630</v>
          </cell>
          <cell r="AI13">
            <v>618</v>
          </cell>
          <cell r="AJ13">
            <v>679</v>
          </cell>
          <cell r="AK13">
            <v>12588</v>
          </cell>
          <cell r="AN13">
            <v>217</v>
          </cell>
          <cell r="AP13">
            <v>7119</v>
          </cell>
          <cell r="AQ13">
            <v>903</v>
          </cell>
          <cell r="AS13">
            <v>331</v>
          </cell>
          <cell r="AV13">
            <v>3762</v>
          </cell>
          <cell r="AW13">
            <v>1648</v>
          </cell>
          <cell r="BA13">
            <v>413</v>
          </cell>
          <cell r="BC13">
            <v>252</v>
          </cell>
          <cell r="BG13">
            <v>908</v>
          </cell>
          <cell r="BH13">
            <v>79</v>
          </cell>
          <cell r="BK13">
            <v>1916</v>
          </cell>
        </row>
      </sheetData>
      <sheetData sheetId="5">
        <row r="13">
          <cell r="C13">
            <v>258878</v>
          </cell>
          <cell r="D13">
            <v>92224</v>
          </cell>
          <cell r="E13">
            <v>166654</v>
          </cell>
          <cell r="F13">
            <v>13929</v>
          </cell>
          <cell r="G13">
            <v>4595</v>
          </cell>
          <cell r="H13">
            <v>3795</v>
          </cell>
          <cell r="I13">
            <v>1161</v>
          </cell>
          <cell r="J13">
            <v>17909</v>
          </cell>
          <cell r="K13">
            <v>2044</v>
          </cell>
          <cell r="L13">
            <v>3235</v>
          </cell>
          <cell r="M13">
            <v>5322</v>
          </cell>
          <cell r="N13">
            <v>3352</v>
          </cell>
          <cell r="P13">
            <v>16607</v>
          </cell>
          <cell r="Q13">
            <v>1048</v>
          </cell>
          <cell r="R13">
            <v>6224</v>
          </cell>
          <cell r="S13">
            <v>3940</v>
          </cell>
          <cell r="T13">
            <v>4334</v>
          </cell>
          <cell r="U13">
            <v>830</v>
          </cell>
          <cell r="V13">
            <v>2007</v>
          </cell>
          <cell r="W13">
            <v>968</v>
          </cell>
          <cell r="Y13">
            <v>937</v>
          </cell>
          <cell r="AF13">
            <v>1450</v>
          </cell>
          <cell r="AG13">
            <v>950</v>
          </cell>
          <cell r="AH13">
            <v>4718</v>
          </cell>
          <cell r="AI13">
            <v>778</v>
          </cell>
          <cell r="AJ13">
            <v>846</v>
          </cell>
          <cell r="AK13">
            <v>10704</v>
          </cell>
          <cell r="AN13">
            <v>964</v>
          </cell>
          <cell r="AP13">
            <v>12308</v>
          </cell>
          <cell r="AQ13">
            <v>1665</v>
          </cell>
          <cell r="AS13">
            <v>516</v>
          </cell>
          <cell r="AV13">
            <v>6537</v>
          </cell>
          <cell r="AW13">
            <v>2146</v>
          </cell>
          <cell r="BA13">
            <v>796</v>
          </cell>
          <cell r="BC13">
            <v>161</v>
          </cell>
          <cell r="BG13">
            <v>1908</v>
          </cell>
          <cell r="BH13">
            <v>180</v>
          </cell>
          <cell r="BK13">
            <v>3508</v>
          </cell>
        </row>
      </sheetData>
      <sheetData sheetId="6">
        <row r="13">
          <cell r="C13">
            <v>300242</v>
          </cell>
          <cell r="D13">
            <v>102611</v>
          </cell>
          <cell r="E13">
            <v>197631</v>
          </cell>
          <cell r="F13">
            <v>12383</v>
          </cell>
          <cell r="G13">
            <v>4384</v>
          </cell>
          <cell r="H13">
            <v>4253</v>
          </cell>
          <cell r="I13">
            <v>726</v>
          </cell>
          <cell r="J13">
            <v>21964</v>
          </cell>
          <cell r="K13">
            <v>1908</v>
          </cell>
          <cell r="L13">
            <v>4219</v>
          </cell>
          <cell r="M13">
            <v>6588</v>
          </cell>
          <cell r="N13">
            <v>2456</v>
          </cell>
          <cell r="P13">
            <v>21192</v>
          </cell>
          <cell r="Q13">
            <v>925</v>
          </cell>
          <cell r="R13">
            <v>6257</v>
          </cell>
          <cell r="S13">
            <v>6568</v>
          </cell>
          <cell r="T13">
            <v>7255</v>
          </cell>
          <cell r="U13">
            <v>779</v>
          </cell>
          <cell r="V13">
            <v>2248</v>
          </cell>
          <cell r="W13">
            <v>873</v>
          </cell>
          <cell r="Y13">
            <v>1066</v>
          </cell>
          <cell r="AF13">
            <v>2083</v>
          </cell>
          <cell r="AG13">
            <v>718</v>
          </cell>
          <cell r="AH13">
            <v>3930</v>
          </cell>
          <cell r="AI13">
            <v>614</v>
          </cell>
          <cell r="AJ13">
            <v>647</v>
          </cell>
          <cell r="AK13">
            <v>12416</v>
          </cell>
          <cell r="AN13">
            <v>795</v>
          </cell>
          <cell r="AP13">
            <v>18341</v>
          </cell>
          <cell r="AQ13">
            <v>2139</v>
          </cell>
          <cell r="AS13">
            <v>1089</v>
          </cell>
          <cell r="AV13">
            <v>10831</v>
          </cell>
          <cell r="AW13">
            <v>2659</v>
          </cell>
          <cell r="BA13">
            <v>1308</v>
          </cell>
          <cell r="BC13">
            <v>676</v>
          </cell>
          <cell r="BG13">
            <v>3113</v>
          </cell>
          <cell r="BH13">
            <v>335</v>
          </cell>
          <cell r="BK13">
            <v>5085</v>
          </cell>
        </row>
      </sheetData>
      <sheetData sheetId="7">
        <row r="13">
          <cell r="C13">
            <v>330398</v>
          </cell>
          <cell r="D13">
            <v>132096</v>
          </cell>
          <cell r="E13">
            <v>198302</v>
          </cell>
          <cell r="F13">
            <v>10997</v>
          </cell>
          <cell r="G13">
            <v>5246</v>
          </cell>
          <cell r="H13">
            <v>3727</v>
          </cell>
          <cell r="I13">
            <v>338</v>
          </cell>
          <cell r="J13">
            <v>23037</v>
          </cell>
          <cell r="K13">
            <v>2790</v>
          </cell>
          <cell r="L13">
            <v>7630</v>
          </cell>
          <cell r="M13">
            <v>5825</v>
          </cell>
          <cell r="N13">
            <v>2121</v>
          </cell>
          <cell r="P13">
            <v>15994</v>
          </cell>
          <cell r="Q13">
            <v>1061</v>
          </cell>
          <cell r="R13">
            <v>6394</v>
          </cell>
          <cell r="S13">
            <v>8858</v>
          </cell>
          <cell r="T13">
            <v>10610</v>
          </cell>
          <cell r="U13">
            <v>1104</v>
          </cell>
          <cell r="V13">
            <v>1472</v>
          </cell>
          <cell r="W13">
            <v>1161</v>
          </cell>
          <cell r="Y13">
            <v>863</v>
          </cell>
          <cell r="AF13">
            <v>1554</v>
          </cell>
          <cell r="AG13">
            <v>442</v>
          </cell>
          <cell r="AH13">
            <v>4665</v>
          </cell>
          <cell r="AI13">
            <v>802</v>
          </cell>
          <cell r="AJ13">
            <v>648</v>
          </cell>
          <cell r="AK13">
            <v>15949</v>
          </cell>
          <cell r="AN13">
            <v>495</v>
          </cell>
          <cell r="AP13">
            <v>17435</v>
          </cell>
          <cell r="AQ13">
            <v>1699</v>
          </cell>
          <cell r="AS13">
            <v>797</v>
          </cell>
          <cell r="AV13">
            <v>11222</v>
          </cell>
          <cell r="AW13">
            <v>1536</v>
          </cell>
          <cell r="BA13">
            <v>1038</v>
          </cell>
          <cell r="BC13">
            <v>600</v>
          </cell>
          <cell r="BG13">
            <v>3574</v>
          </cell>
          <cell r="BH13">
            <v>279</v>
          </cell>
          <cell r="BK13">
            <v>4905</v>
          </cell>
        </row>
      </sheetData>
      <sheetData sheetId="8">
        <row r="13">
          <cell r="C13">
            <v>361788</v>
          </cell>
          <cell r="D13">
            <v>114019</v>
          </cell>
          <cell r="E13">
            <v>247769</v>
          </cell>
          <cell r="F13">
            <v>14056</v>
          </cell>
          <cell r="G13">
            <v>5557</v>
          </cell>
          <cell r="H13">
            <v>5038</v>
          </cell>
          <cell r="I13">
            <v>606</v>
          </cell>
          <cell r="J13">
            <v>26249</v>
          </cell>
          <cell r="K13">
            <v>2338</v>
          </cell>
          <cell r="L13">
            <v>5526</v>
          </cell>
          <cell r="M13">
            <v>5794</v>
          </cell>
          <cell r="N13">
            <v>2258</v>
          </cell>
          <cell r="P13">
            <v>19342</v>
          </cell>
          <cell r="Q13">
            <v>1621</v>
          </cell>
          <cell r="R13">
            <v>7475</v>
          </cell>
          <cell r="S13">
            <v>19300</v>
          </cell>
          <cell r="T13">
            <v>17348</v>
          </cell>
          <cell r="U13">
            <v>1646</v>
          </cell>
          <cell r="V13">
            <v>1709</v>
          </cell>
          <cell r="W13">
            <v>1109</v>
          </cell>
          <cell r="Y13">
            <v>1073</v>
          </cell>
          <cell r="AF13">
            <v>2167</v>
          </cell>
          <cell r="AG13">
            <v>556</v>
          </cell>
          <cell r="AH13">
            <v>5307</v>
          </cell>
          <cell r="AI13">
            <v>1067</v>
          </cell>
          <cell r="AJ13">
            <v>881</v>
          </cell>
          <cell r="AK13">
            <v>18395</v>
          </cell>
          <cell r="AN13">
            <v>802</v>
          </cell>
          <cell r="AP13">
            <v>18977</v>
          </cell>
          <cell r="AQ13">
            <v>1731</v>
          </cell>
          <cell r="AS13">
            <v>561</v>
          </cell>
          <cell r="AV13">
            <v>14815</v>
          </cell>
          <cell r="AW13">
            <v>2406</v>
          </cell>
          <cell r="BA13">
            <v>3889</v>
          </cell>
          <cell r="BC13">
            <v>531</v>
          </cell>
          <cell r="BG13">
            <v>3302</v>
          </cell>
          <cell r="BH13">
            <v>348</v>
          </cell>
          <cell r="BK13">
            <v>7043</v>
          </cell>
        </row>
      </sheetData>
      <sheetData sheetId="9">
        <row r="13">
          <cell r="C13">
            <v>269031</v>
          </cell>
          <cell r="D13">
            <v>101204</v>
          </cell>
          <cell r="E13">
            <v>167827</v>
          </cell>
          <cell r="F13">
            <v>13113</v>
          </cell>
          <cell r="G13">
            <v>4985</v>
          </cell>
          <cell r="H13">
            <v>4582</v>
          </cell>
          <cell r="I13">
            <v>515</v>
          </cell>
          <cell r="J13">
            <v>15812</v>
          </cell>
          <cell r="K13">
            <v>1361</v>
          </cell>
          <cell r="L13">
            <v>3056</v>
          </cell>
          <cell r="M13">
            <v>3916</v>
          </cell>
          <cell r="N13">
            <v>1430</v>
          </cell>
          <cell r="P13">
            <v>15110</v>
          </cell>
          <cell r="Q13">
            <v>812</v>
          </cell>
          <cell r="R13">
            <v>4518</v>
          </cell>
          <cell r="S13">
            <v>4050</v>
          </cell>
          <cell r="T13">
            <v>5576</v>
          </cell>
          <cell r="U13">
            <v>937</v>
          </cell>
          <cell r="V13">
            <v>2810</v>
          </cell>
          <cell r="W13">
            <v>680</v>
          </cell>
          <cell r="Y13">
            <v>701</v>
          </cell>
          <cell r="AF13">
            <v>812</v>
          </cell>
          <cell r="AG13">
            <v>484</v>
          </cell>
          <cell r="AH13">
            <v>4718</v>
          </cell>
          <cell r="AI13">
            <v>1088</v>
          </cell>
          <cell r="AJ13">
            <v>978</v>
          </cell>
          <cell r="AK13">
            <v>13250</v>
          </cell>
          <cell r="AN13">
            <v>613</v>
          </cell>
          <cell r="AP13">
            <v>15014</v>
          </cell>
          <cell r="AQ13">
            <v>1743</v>
          </cell>
          <cell r="AS13">
            <v>832</v>
          </cell>
          <cell r="AV13">
            <v>11904</v>
          </cell>
          <cell r="AW13">
            <v>2489</v>
          </cell>
          <cell r="BA13">
            <v>915</v>
          </cell>
          <cell r="BC13">
            <v>296</v>
          </cell>
          <cell r="BG13">
            <v>2919</v>
          </cell>
          <cell r="BH13">
            <v>226</v>
          </cell>
          <cell r="BK13">
            <v>5737</v>
          </cell>
        </row>
      </sheetData>
      <sheetData sheetId="10">
        <row r="13">
          <cell r="C13">
            <v>255426</v>
          </cell>
          <cell r="D13">
            <v>115545</v>
          </cell>
          <cell r="E13">
            <v>139881</v>
          </cell>
          <cell r="F13">
            <v>12621</v>
          </cell>
          <cell r="G13">
            <v>5145</v>
          </cell>
          <cell r="H13">
            <v>4383</v>
          </cell>
          <cell r="I13">
            <v>764</v>
          </cell>
          <cell r="J13">
            <v>14130</v>
          </cell>
          <cell r="K13">
            <v>1197</v>
          </cell>
          <cell r="L13">
            <v>2119</v>
          </cell>
          <cell r="M13">
            <v>4275</v>
          </cell>
          <cell r="N13">
            <v>1374</v>
          </cell>
          <cell r="P13">
            <v>12918</v>
          </cell>
          <cell r="Q13">
            <v>721</v>
          </cell>
          <cell r="R13">
            <v>3658</v>
          </cell>
          <cell r="S13">
            <v>3358</v>
          </cell>
          <cell r="T13">
            <v>3608</v>
          </cell>
          <cell r="U13">
            <v>501</v>
          </cell>
          <cell r="V13">
            <v>2036</v>
          </cell>
          <cell r="W13">
            <v>720</v>
          </cell>
          <cell r="Y13">
            <v>1010</v>
          </cell>
          <cell r="AF13">
            <v>559</v>
          </cell>
          <cell r="AG13">
            <v>476</v>
          </cell>
          <cell r="AH13">
            <v>4566</v>
          </cell>
          <cell r="AI13">
            <v>601</v>
          </cell>
          <cell r="AJ13">
            <v>858</v>
          </cell>
          <cell r="AK13">
            <v>14483</v>
          </cell>
          <cell r="AN13">
            <v>349</v>
          </cell>
          <cell r="AP13">
            <v>9447</v>
          </cell>
          <cell r="AQ13">
            <v>983</v>
          </cell>
          <cell r="AS13">
            <v>546</v>
          </cell>
          <cell r="AV13">
            <v>8367</v>
          </cell>
          <cell r="AW13">
            <v>2350</v>
          </cell>
          <cell r="BA13">
            <v>517</v>
          </cell>
          <cell r="BC13">
            <v>310</v>
          </cell>
          <cell r="BG13">
            <v>1794</v>
          </cell>
          <cell r="BH13">
            <v>213</v>
          </cell>
          <cell r="BK13">
            <v>4431</v>
          </cell>
        </row>
      </sheetData>
      <sheetData sheetId="11">
        <row r="13">
          <cell r="C13">
            <v>247875</v>
          </cell>
          <cell r="D13">
            <v>122601</v>
          </cell>
          <cell r="E13">
            <v>125274</v>
          </cell>
          <cell r="F13">
            <v>12481</v>
          </cell>
          <cell r="G13">
            <v>3611</v>
          </cell>
          <cell r="H13">
            <v>3850</v>
          </cell>
          <cell r="I13">
            <v>391</v>
          </cell>
          <cell r="J13">
            <v>10636</v>
          </cell>
          <cell r="K13">
            <v>954</v>
          </cell>
          <cell r="L13">
            <v>1713</v>
          </cell>
          <cell r="M13">
            <v>3294</v>
          </cell>
          <cell r="N13">
            <v>1544</v>
          </cell>
          <cell r="P13">
            <v>11823</v>
          </cell>
          <cell r="Q13">
            <v>808</v>
          </cell>
          <cell r="R13">
            <v>3313</v>
          </cell>
          <cell r="S13">
            <v>3958</v>
          </cell>
          <cell r="T13">
            <v>2531</v>
          </cell>
          <cell r="U13">
            <v>354</v>
          </cell>
          <cell r="V13">
            <v>1623</v>
          </cell>
          <cell r="W13">
            <v>826</v>
          </cell>
          <cell r="Y13">
            <v>748</v>
          </cell>
          <cell r="AF13">
            <v>591</v>
          </cell>
          <cell r="AG13">
            <v>741</v>
          </cell>
          <cell r="AH13">
            <v>5573</v>
          </cell>
          <cell r="AI13">
            <v>768</v>
          </cell>
          <cell r="AJ13">
            <v>705</v>
          </cell>
          <cell r="AK13">
            <v>18702</v>
          </cell>
          <cell r="AN13">
            <v>399</v>
          </cell>
          <cell r="AP13">
            <v>6747</v>
          </cell>
          <cell r="AQ13">
            <v>1015</v>
          </cell>
          <cell r="AS13">
            <v>374</v>
          </cell>
          <cell r="AV13">
            <v>5567</v>
          </cell>
          <cell r="AW13">
            <v>1870</v>
          </cell>
          <cell r="BA13">
            <v>444</v>
          </cell>
          <cell r="BC13">
            <v>132</v>
          </cell>
          <cell r="BG13">
            <v>1098</v>
          </cell>
          <cell r="BH13">
            <v>147</v>
          </cell>
          <cell r="BK13">
            <v>4721</v>
          </cell>
        </row>
      </sheetData>
      <sheetData sheetId="12">
        <row r="13">
          <cell r="C13">
            <v>186724</v>
          </cell>
          <cell r="D13">
            <v>77091</v>
          </cell>
          <cell r="E13">
            <v>109633</v>
          </cell>
          <cell r="F13">
            <v>6860</v>
          </cell>
          <cell r="G13">
            <v>2074</v>
          </cell>
          <cell r="H13">
            <v>2047</v>
          </cell>
          <cell r="I13">
            <v>215</v>
          </cell>
          <cell r="J13">
            <v>10568</v>
          </cell>
          <cell r="K13">
            <v>689</v>
          </cell>
          <cell r="L13">
            <v>2172</v>
          </cell>
          <cell r="M13">
            <v>2641</v>
          </cell>
          <cell r="N13">
            <v>1064</v>
          </cell>
          <cell r="P13">
            <v>9843</v>
          </cell>
          <cell r="Q13">
            <v>688</v>
          </cell>
          <cell r="R13">
            <v>3123</v>
          </cell>
          <cell r="S13">
            <v>4716</v>
          </cell>
          <cell r="T13">
            <v>2440</v>
          </cell>
          <cell r="U13">
            <v>352</v>
          </cell>
          <cell r="V13">
            <v>1646</v>
          </cell>
          <cell r="W13">
            <v>352</v>
          </cell>
          <cell r="Y13">
            <v>503</v>
          </cell>
          <cell r="AF13">
            <v>1215</v>
          </cell>
          <cell r="AG13">
            <v>330</v>
          </cell>
          <cell r="AH13">
            <v>3575</v>
          </cell>
          <cell r="AI13">
            <v>646</v>
          </cell>
          <cell r="AJ13">
            <v>691</v>
          </cell>
          <cell r="AK13">
            <v>22609</v>
          </cell>
          <cell r="AN13">
            <v>409</v>
          </cell>
          <cell r="AP13">
            <v>5233</v>
          </cell>
          <cell r="AQ13">
            <v>930</v>
          </cell>
          <cell r="AS13">
            <v>212</v>
          </cell>
          <cell r="AV13">
            <v>4667</v>
          </cell>
          <cell r="AW13">
            <v>1540</v>
          </cell>
          <cell r="BA13">
            <v>441</v>
          </cell>
          <cell r="BC13">
            <v>70</v>
          </cell>
          <cell r="BG13">
            <v>1489</v>
          </cell>
          <cell r="BH13">
            <v>112</v>
          </cell>
          <cell r="BK13">
            <v>3346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1759669</v>
          </cell>
          <cell r="D15">
            <v>865257</v>
          </cell>
          <cell r="E15">
            <v>894412</v>
          </cell>
          <cell r="F15">
            <v>80643</v>
          </cell>
          <cell r="G15">
            <v>23228</v>
          </cell>
          <cell r="H15">
            <v>24754</v>
          </cell>
          <cell r="I15">
            <v>2513</v>
          </cell>
          <cell r="J15">
            <v>86243</v>
          </cell>
          <cell r="K15">
            <v>8195</v>
          </cell>
          <cell r="L15">
            <v>16289</v>
          </cell>
          <cell r="M15">
            <v>23999</v>
          </cell>
          <cell r="N15">
            <v>9206</v>
          </cell>
          <cell r="P15">
            <v>74054</v>
          </cell>
          <cell r="Q15">
            <v>4284</v>
          </cell>
          <cell r="R15">
            <v>27381</v>
          </cell>
          <cell r="S15">
            <v>29971</v>
          </cell>
          <cell r="T15">
            <v>28680</v>
          </cell>
          <cell r="U15">
            <v>4349</v>
          </cell>
          <cell r="V15">
            <v>7453</v>
          </cell>
          <cell r="W15">
            <v>3864</v>
          </cell>
          <cell r="Y15">
            <v>3899</v>
          </cell>
          <cell r="AF15">
            <v>5549</v>
          </cell>
          <cell r="AG15">
            <v>3343</v>
          </cell>
          <cell r="AH15">
            <v>23556</v>
          </cell>
          <cell r="AI15">
            <v>5246</v>
          </cell>
          <cell r="AJ15">
            <v>4131</v>
          </cell>
          <cell r="AK15">
            <v>149906</v>
          </cell>
          <cell r="AL15">
            <v>1503</v>
          </cell>
          <cell r="AN15">
            <v>2260</v>
          </cell>
          <cell r="AP15">
            <v>50479</v>
          </cell>
          <cell r="AQ15">
            <v>6103</v>
          </cell>
          <cell r="AS15">
            <v>2552</v>
          </cell>
          <cell r="AV15">
            <v>45477</v>
          </cell>
          <cell r="AW15">
            <v>8464</v>
          </cell>
          <cell r="BA15">
            <v>4944</v>
          </cell>
          <cell r="BC15">
            <v>1964</v>
          </cell>
          <cell r="BG15">
            <v>12843</v>
          </cell>
          <cell r="BH15">
            <v>1034</v>
          </cell>
          <cell r="BK15">
            <v>19582</v>
          </cell>
        </row>
      </sheetData>
      <sheetData sheetId="1">
        <row r="15">
          <cell r="C15">
            <v>126895</v>
          </cell>
          <cell r="D15">
            <v>61081</v>
          </cell>
          <cell r="E15">
            <v>65814</v>
          </cell>
          <cell r="F15">
            <v>6085</v>
          </cell>
          <cell r="G15">
            <v>1434</v>
          </cell>
          <cell r="H15">
            <v>1956</v>
          </cell>
          <cell r="I15">
            <v>166</v>
          </cell>
          <cell r="J15">
            <v>5263</v>
          </cell>
          <cell r="K15">
            <v>260</v>
          </cell>
          <cell r="L15">
            <v>692</v>
          </cell>
          <cell r="M15">
            <v>1516</v>
          </cell>
          <cell r="N15">
            <v>636</v>
          </cell>
          <cell r="P15">
            <v>4961</v>
          </cell>
          <cell r="Q15">
            <v>250</v>
          </cell>
          <cell r="R15">
            <v>1653</v>
          </cell>
          <cell r="S15">
            <v>1606</v>
          </cell>
          <cell r="T15">
            <v>940</v>
          </cell>
          <cell r="U15">
            <v>179</v>
          </cell>
          <cell r="V15">
            <v>513</v>
          </cell>
          <cell r="W15">
            <v>293</v>
          </cell>
          <cell r="Y15">
            <v>196</v>
          </cell>
          <cell r="AF15">
            <v>418</v>
          </cell>
          <cell r="AG15">
            <v>175</v>
          </cell>
          <cell r="AH15">
            <v>1992</v>
          </cell>
          <cell r="AI15">
            <v>403</v>
          </cell>
          <cell r="AJ15">
            <v>532</v>
          </cell>
          <cell r="AK15">
            <v>21713</v>
          </cell>
          <cell r="AL15">
            <v>87</v>
          </cell>
          <cell r="AN15">
            <v>109</v>
          </cell>
          <cell r="AP15">
            <v>2143</v>
          </cell>
          <cell r="AQ15">
            <v>226</v>
          </cell>
          <cell r="AS15">
            <v>87</v>
          </cell>
          <cell r="AV15">
            <v>1741</v>
          </cell>
          <cell r="AW15">
            <v>356</v>
          </cell>
          <cell r="BA15">
            <v>204</v>
          </cell>
          <cell r="BC15">
            <v>66</v>
          </cell>
          <cell r="BG15">
            <v>575</v>
          </cell>
          <cell r="BH15">
            <v>41</v>
          </cell>
          <cell r="BK15">
            <v>1056</v>
          </cell>
        </row>
      </sheetData>
      <sheetData sheetId="2">
        <row r="15">
          <cell r="C15">
            <v>123599</v>
          </cell>
          <cell r="D15">
            <v>68967</v>
          </cell>
          <cell r="E15">
            <v>54632</v>
          </cell>
          <cell r="F15">
            <v>5669</v>
          </cell>
          <cell r="G15">
            <v>1413</v>
          </cell>
          <cell r="H15">
            <v>1734</v>
          </cell>
          <cell r="I15">
            <v>117</v>
          </cell>
          <cell r="J15">
            <v>5698</v>
          </cell>
          <cell r="K15">
            <v>278</v>
          </cell>
          <cell r="L15">
            <v>784</v>
          </cell>
          <cell r="M15">
            <v>1877</v>
          </cell>
          <cell r="N15">
            <v>700</v>
          </cell>
          <cell r="P15">
            <v>5232</v>
          </cell>
          <cell r="Q15">
            <v>293</v>
          </cell>
          <cell r="R15">
            <v>1887</v>
          </cell>
          <cell r="S15">
            <v>1341</v>
          </cell>
          <cell r="T15">
            <v>1071</v>
          </cell>
          <cell r="U15">
            <v>185</v>
          </cell>
          <cell r="V15">
            <v>492</v>
          </cell>
          <cell r="W15">
            <v>179</v>
          </cell>
          <cell r="Y15">
            <v>228</v>
          </cell>
          <cell r="AF15">
            <v>180</v>
          </cell>
          <cell r="AG15">
            <v>261</v>
          </cell>
          <cell r="AH15">
            <v>1516</v>
          </cell>
          <cell r="AI15">
            <v>377</v>
          </cell>
          <cell r="AJ15">
            <v>264</v>
          </cell>
          <cell r="AK15">
            <v>11164</v>
          </cell>
          <cell r="AL15">
            <v>113</v>
          </cell>
          <cell r="AN15">
            <v>151</v>
          </cell>
          <cell r="AP15">
            <v>1898</v>
          </cell>
          <cell r="AQ15">
            <v>230</v>
          </cell>
          <cell r="AS15">
            <v>94</v>
          </cell>
          <cell r="AV15">
            <v>2313</v>
          </cell>
          <cell r="AW15">
            <v>549</v>
          </cell>
          <cell r="BA15">
            <v>174</v>
          </cell>
          <cell r="BC15">
            <v>65</v>
          </cell>
          <cell r="BG15">
            <v>357</v>
          </cell>
          <cell r="BH15">
            <v>19</v>
          </cell>
          <cell r="BK15">
            <v>934</v>
          </cell>
        </row>
      </sheetData>
      <sheetData sheetId="3">
        <row r="15">
          <cell r="C15">
            <v>120700</v>
          </cell>
          <cell r="D15">
            <v>60683</v>
          </cell>
          <cell r="E15">
            <v>60017</v>
          </cell>
          <cell r="F15">
            <v>5865</v>
          </cell>
          <cell r="G15">
            <v>1727</v>
          </cell>
          <cell r="H15">
            <v>2221</v>
          </cell>
          <cell r="I15">
            <v>150</v>
          </cell>
          <cell r="J15">
            <v>5618</v>
          </cell>
          <cell r="K15">
            <v>489</v>
          </cell>
          <cell r="L15">
            <v>914</v>
          </cell>
          <cell r="M15">
            <v>1887</v>
          </cell>
          <cell r="N15">
            <v>640</v>
          </cell>
          <cell r="P15">
            <v>5323</v>
          </cell>
          <cell r="Q15">
            <v>392</v>
          </cell>
          <cell r="R15">
            <v>2070</v>
          </cell>
          <cell r="S15">
            <v>1687</v>
          </cell>
          <cell r="T15">
            <v>2306</v>
          </cell>
          <cell r="U15">
            <v>286</v>
          </cell>
          <cell r="V15">
            <v>528</v>
          </cell>
          <cell r="W15">
            <v>248</v>
          </cell>
          <cell r="Y15">
            <v>307</v>
          </cell>
          <cell r="AF15">
            <v>234</v>
          </cell>
          <cell r="AG15">
            <v>265</v>
          </cell>
          <cell r="AH15">
            <v>1647</v>
          </cell>
          <cell r="AI15">
            <v>442</v>
          </cell>
          <cell r="AJ15">
            <v>337</v>
          </cell>
          <cell r="AK15">
            <v>10219</v>
          </cell>
          <cell r="AL15">
            <v>143</v>
          </cell>
          <cell r="AN15">
            <v>231</v>
          </cell>
          <cell r="AP15">
            <v>2603</v>
          </cell>
          <cell r="AQ15">
            <v>309</v>
          </cell>
          <cell r="AS15">
            <v>119</v>
          </cell>
          <cell r="AV15">
            <v>2674</v>
          </cell>
          <cell r="AW15">
            <v>694</v>
          </cell>
          <cell r="BA15">
            <v>203</v>
          </cell>
          <cell r="BC15">
            <v>116</v>
          </cell>
          <cell r="BG15">
            <v>414</v>
          </cell>
          <cell r="BH15">
            <v>45</v>
          </cell>
          <cell r="BK15">
            <v>1306</v>
          </cell>
        </row>
      </sheetData>
      <sheetData sheetId="4">
        <row r="15">
          <cell r="C15">
            <v>136230</v>
          </cell>
          <cell r="D15">
            <v>71538</v>
          </cell>
          <cell r="E15">
            <v>64692</v>
          </cell>
          <cell r="F15">
            <v>7432</v>
          </cell>
          <cell r="G15">
            <v>1936</v>
          </cell>
          <cell r="H15">
            <v>2396</v>
          </cell>
          <cell r="I15">
            <v>256</v>
          </cell>
          <cell r="J15">
            <v>6379</v>
          </cell>
          <cell r="K15">
            <v>394</v>
          </cell>
          <cell r="L15">
            <v>1009</v>
          </cell>
          <cell r="M15">
            <v>2140</v>
          </cell>
          <cell r="N15">
            <v>763</v>
          </cell>
          <cell r="P15">
            <v>6529</v>
          </cell>
          <cell r="Q15">
            <v>289</v>
          </cell>
          <cell r="R15">
            <v>2072</v>
          </cell>
          <cell r="S15">
            <v>1503</v>
          </cell>
          <cell r="T15">
            <v>1405</v>
          </cell>
          <cell r="U15">
            <v>377</v>
          </cell>
          <cell r="V15">
            <v>666</v>
          </cell>
          <cell r="W15">
            <v>218</v>
          </cell>
          <cell r="Y15">
            <v>345</v>
          </cell>
          <cell r="AF15">
            <v>210</v>
          </cell>
          <cell r="AG15">
            <v>265</v>
          </cell>
          <cell r="AH15">
            <v>2155</v>
          </cell>
          <cell r="AI15">
            <v>431</v>
          </cell>
          <cell r="AJ15">
            <v>307</v>
          </cell>
          <cell r="AK15">
            <v>8885</v>
          </cell>
          <cell r="AL15">
            <v>154</v>
          </cell>
          <cell r="AN15">
            <v>141</v>
          </cell>
          <cell r="AP15">
            <v>3330</v>
          </cell>
          <cell r="AQ15">
            <v>466</v>
          </cell>
          <cell r="AS15">
            <v>122</v>
          </cell>
          <cell r="AV15">
            <v>2275</v>
          </cell>
          <cell r="AW15">
            <v>773</v>
          </cell>
          <cell r="BA15">
            <v>318</v>
          </cell>
          <cell r="BC15">
            <v>124</v>
          </cell>
          <cell r="BG15">
            <v>620</v>
          </cell>
          <cell r="BH15">
            <v>36</v>
          </cell>
          <cell r="BK15">
            <v>1503</v>
          </cell>
        </row>
      </sheetData>
      <sheetData sheetId="5">
        <row r="15">
          <cell r="C15">
            <v>150028</v>
          </cell>
          <cell r="D15">
            <v>72515</v>
          </cell>
          <cell r="E15">
            <v>77513</v>
          </cell>
          <cell r="F15">
            <v>7861</v>
          </cell>
          <cell r="G15">
            <v>2038</v>
          </cell>
          <cell r="H15">
            <v>2251</v>
          </cell>
          <cell r="I15">
            <v>295</v>
          </cell>
          <cell r="J15">
            <v>7934</v>
          </cell>
          <cell r="K15">
            <v>757</v>
          </cell>
          <cell r="L15">
            <v>1251</v>
          </cell>
          <cell r="M15">
            <v>2183</v>
          </cell>
          <cell r="N15">
            <v>854</v>
          </cell>
          <cell r="P15">
            <v>7279</v>
          </cell>
          <cell r="Q15">
            <v>441</v>
          </cell>
          <cell r="R15">
            <v>2299</v>
          </cell>
          <cell r="S15">
            <v>1977</v>
          </cell>
          <cell r="T15">
            <v>1849</v>
          </cell>
          <cell r="U15">
            <v>329</v>
          </cell>
          <cell r="V15">
            <v>682</v>
          </cell>
          <cell r="W15">
            <v>371</v>
          </cell>
          <cell r="Y15">
            <v>417</v>
          </cell>
          <cell r="AF15">
            <v>235</v>
          </cell>
          <cell r="AG15">
            <v>413</v>
          </cell>
          <cell r="AH15">
            <v>2009</v>
          </cell>
          <cell r="AI15">
            <v>514</v>
          </cell>
          <cell r="AJ15">
            <v>388</v>
          </cell>
          <cell r="AK15">
            <v>10304</v>
          </cell>
          <cell r="AL15">
            <v>129</v>
          </cell>
          <cell r="AN15">
            <v>130</v>
          </cell>
          <cell r="AP15">
            <v>5425</v>
          </cell>
          <cell r="AQ15">
            <v>529</v>
          </cell>
          <cell r="AS15">
            <v>260</v>
          </cell>
          <cell r="AV15">
            <v>3449</v>
          </cell>
          <cell r="AW15">
            <v>1506</v>
          </cell>
          <cell r="BA15">
            <v>448</v>
          </cell>
          <cell r="BC15">
            <v>140</v>
          </cell>
          <cell r="BG15">
            <v>1265</v>
          </cell>
          <cell r="BH15">
            <v>90</v>
          </cell>
          <cell r="BK15">
            <v>2294</v>
          </cell>
        </row>
      </sheetData>
      <sheetData sheetId="6">
        <row r="15">
          <cell r="C15">
            <v>163225</v>
          </cell>
          <cell r="D15">
            <v>71736</v>
          </cell>
          <cell r="E15">
            <v>91489</v>
          </cell>
          <cell r="F15">
            <v>6831</v>
          </cell>
          <cell r="G15">
            <v>2669</v>
          </cell>
          <cell r="H15">
            <v>2803</v>
          </cell>
          <cell r="I15">
            <v>335</v>
          </cell>
          <cell r="J15">
            <v>9355</v>
          </cell>
          <cell r="K15">
            <v>904</v>
          </cell>
          <cell r="L15">
            <v>1664</v>
          </cell>
          <cell r="M15">
            <v>2358</v>
          </cell>
          <cell r="N15">
            <v>938</v>
          </cell>
          <cell r="P15">
            <v>7686</v>
          </cell>
          <cell r="Q15">
            <v>353</v>
          </cell>
          <cell r="R15">
            <v>2953</v>
          </cell>
          <cell r="S15">
            <v>3007</v>
          </cell>
          <cell r="T15">
            <v>2823</v>
          </cell>
          <cell r="U15">
            <v>484</v>
          </cell>
          <cell r="V15">
            <v>905</v>
          </cell>
          <cell r="W15">
            <v>412</v>
          </cell>
          <cell r="Y15">
            <v>446</v>
          </cell>
          <cell r="AF15">
            <v>443</v>
          </cell>
          <cell r="AG15">
            <v>318</v>
          </cell>
          <cell r="AH15">
            <v>2363</v>
          </cell>
          <cell r="AI15">
            <v>577</v>
          </cell>
          <cell r="AJ15">
            <v>318</v>
          </cell>
          <cell r="AK15">
            <v>9650</v>
          </cell>
          <cell r="AL15">
            <v>106</v>
          </cell>
          <cell r="AN15">
            <v>195</v>
          </cell>
          <cell r="AP15">
            <v>7466</v>
          </cell>
          <cell r="AQ15">
            <v>828</v>
          </cell>
          <cell r="AS15">
            <v>314</v>
          </cell>
          <cell r="AV15">
            <v>5855</v>
          </cell>
          <cell r="AW15">
            <v>1564</v>
          </cell>
          <cell r="BA15">
            <v>664</v>
          </cell>
          <cell r="BC15">
            <v>368</v>
          </cell>
          <cell r="BG15">
            <v>1800</v>
          </cell>
          <cell r="BH15">
            <v>199</v>
          </cell>
          <cell r="BK15">
            <v>2299</v>
          </cell>
        </row>
      </sheetData>
      <sheetData sheetId="7">
        <row r="15">
          <cell r="C15">
            <v>188945</v>
          </cell>
          <cell r="D15">
            <v>90222</v>
          </cell>
          <cell r="E15">
            <v>98723</v>
          </cell>
          <cell r="F15">
            <v>6134</v>
          </cell>
          <cell r="G15">
            <v>2245</v>
          </cell>
          <cell r="H15">
            <v>1869</v>
          </cell>
          <cell r="I15">
            <v>137</v>
          </cell>
          <cell r="J15">
            <v>10551</v>
          </cell>
          <cell r="K15">
            <v>1780</v>
          </cell>
          <cell r="L15">
            <v>3420</v>
          </cell>
          <cell r="M15">
            <v>2456</v>
          </cell>
          <cell r="N15">
            <v>827</v>
          </cell>
          <cell r="P15">
            <v>6518</v>
          </cell>
          <cell r="Q15">
            <v>565</v>
          </cell>
          <cell r="R15">
            <v>3214</v>
          </cell>
          <cell r="S15">
            <v>3636</v>
          </cell>
          <cell r="T15">
            <v>5150</v>
          </cell>
          <cell r="U15">
            <v>546</v>
          </cell>
          <cell r="V15">
            <v>585</v>
          </cell>
          <cell r="W15">
            <v>418</v>
          </cell>
          <cell r="Y15">
            <v>394</v>
          </cell>
          <cell r="AF15">
            <v>815</v>
          </cell>
          <cell r="AG15">
            <v>403</v>
          </cell>
          <cell r="AH15">
            <v>2355</v>
          </cell>
          <cell r="AI15">
            <v>362</v>
          </cell>
          <cell r="AJ15">
            <v>259</v>
          </cell>
          <cell r="AK15">
            <v>11991</v>
          </cell>
          <cell r="AL15">
            <v>96</v>
          </cell>
          <cell r="AN15">
            <v>266</v>
          </cell>
          <cell r="AP15">
            <v>7855</v>
          </cell>
          <cell r="AQ15">
            <v>855</v>
          </cell>
          <cell r="AS15">
            <v>320</v>
          </cell>
          <cell r="AV15">
            <v>6757</v>
          </cell>
          <cell r="AW15">
            <v>480</v>
          </cell>
          <cell r="BA15">
            <v>642</v>
          </cell>
          <cell r="BC15">
            <v>427</v>
          </cell>
          <cell r="BG15">
            <v>2246</v>
          </cell>
          <cell r="BH15">
            <v>171</v>
          </cell>
          <cell r="BK15">
            <v>2122</v>
          </cell>
        </row>
      </sheetData>
      <sheetData sheetId="8">
        <row r="15">
          <cell r="C15">
            <v>190124</v>
          </cell>
          <cell r="D15">
            <v>74114</v>
          </cell>
          <cell r="E15">
            <v>116010</v>
          </cell>
          <cell r="F15">
            <v>8324</v>
          </cell>
          <cell r="G15">
            <v>2174</v>
          </cell>
          <cell r="H15">
            <v>2243</v>
          </cell>
          <cell r="I15">
            <v>409</v>
          </cell>
          <cell r="J15">
            <v>11127</v>
          </cell>
          <cell r="K15">
            <v>1380</v>
          </cell>
          <cell r="L15">
            <v>2637</v>
          </cell>
          <cell r="M15">
            <v>2611</v>
          </cell>
          <cell r="N15">
            <v>983</v>
          </cell>
          <cell r="P15">
            <v>8587</v>
          </cell>
          <cell r="Q15">
            <v>532</v>
          </cell>
          <cell r="R15">
            <v>3735</v>
          </cell>
          <cell r="S15">
            <v>9114</v>
          </cell>
          <cell r="T15">
            <v>7102</v>
          </cell>
          <cell r="U15">
            <v>1185</v>
          </cell>
          <cell r="V15">
            <v>808</v>
          </cell>
          <cell r="W15">
            <v>664</v>
          </cell>
          <cell r="Y15">
            <v>360</v>
          </cell>
          <cell r="AF15">
            <v>1452</v>
          </cell>
          <cell r="AG15">
            <v>339</v>
          </cell>
          <cell r="AH15">
            <v>2167</v>
          </cell>
          <cell r="AI15">
            <v>453</v>
          </cell>
          <cell r="AJ15">
            <v>433</v>
          </cell>
          <cell r="AK15">
            <v>14519</v>
          </cell>
          <cell r="AL15">
            <v>146</v>
          </cell>
          <cell r="AN15">
            <v>431</v>
          </cell>
          <cell r="AP15">
            <v>6754</v>
          </cell>
          <cell r="AQ15">
            <v>895</v>
          </cell>
          <cell r="AS15">
            <v>446</v>
          </cell>
          <cell r="AV15">
            <v>7687</v>
          </cell>
          <cell r="AW15">
            <v>570</v>
          </cell>
          <cell r="BA15">
            <v>982</v>
          </cell>
          <cell r="BC15">
            <v>221</v>
          </cell>
          <cell r="BG15">
            <v>1805</v>
          </cell>
          <cell r="BH15">
            <v>130</v>
          </cell>
          <cell r="BK15">
            <v>2098</v>
          </cell>
        </row>
      </sheetData>
      <sheetData sheetId="9">
        <row r="15">
          <cell r="C15">
            <v>153872</v>
          </cell>
          <cell r="D15">
            <v>71666</v>
          </cell>
          <cell r="E15">
            <v>82206</v>
          </cell>
          <cell r="F15">
            <v>8266</v>
          </cell>
          <cell r="G15">
            <v>2585</v>
          </cell>
          <cell r="H15">
            <v>2277</v>
          </cell>
          <cell r="I15">
            <v>289</v>
          </cell>
          <cell r="J15">
            <v>8714</v>
          </cell>
          <cell r="K15">
            <v>602</v>
          </cell>
          <cell r="L15">
            <v>1301</v>
          </cell>
          <cell r="M15">
            <v>2119</v>
          </cell>
          <cell r="N15">
            <v>913</v>
          </cell>
          <cell r="P15">
            <v>7233</v>
          </cell>
          <cell r="Q15">
            <v>332</v>
          </cell>
          <cell r="R15">
            <v>2245</v>
          </cell>
          <cell r="S15">
            <v>1972</v>
          </cell>
          <cell r="T15">
            <v>2766</v>
          </cell>
          <cell r="U15">
            <v>271</v>
          </cell>
          <cell r="V15">
            <v>749</v>
          </cell>
          <cell r="W15">
            <v>434</v>
          </cell>
          <cell r="Y15">
            <v>416</v>
          </cell>
          <cell r="AF15">
            <v>332</v>
          </cell>
          <cell r="AG15">
            <v>223</v>
          </cell>
          <cell r="AH15">
            <v>1894</v>
          </cell>
          <cell r="AI15">
            <v>449</v>
          </cell>
          <cell r="AJ15">
            <v>344</v>
          </cell>
          <cell r="AK15">
            <v>9394</v>
          </cell>
          <cell r="AL15">
            <v>174</v>
          </cell>
          <cell r="AN15">
            <v>217</v>
          </cell>
          <cell r="AP15">
            <v>6163</v>
          </cell>
          <cell r="AQ15">
            <v>711</v>
          </cell>
          <cell r="AS15">
            <v>396</v>
          </cell>
          <cell r="AV15">
            <v>5310</v>
          </cell>
          <cell r="AW15">
            <v>670</v>
          </cell>
          <cell r="BA15">
            <v>528</v>
          </cell>
          <cell r="BC15">
            <v>201</v>
          </cell>
          <cell r="BG15">
            <v>1676</v>
          </cell>
          <cell r="BH15">
            <v>131</v>
          </cell>
          <cell r="BK15">
            <v>1966</v>
          </cell>
        </row>
      </sheetData>
      <sheetData sheetId="10">
        <row r="15">
          <cell r="C15">
            <v>150820</v>
          </cell>
          <cell r="D15">
            <v>83166</v>
          </cell>
          <cell r="E15">
            <v>67654</v>
          </cell>
          <cell r="F15">
            <v>7353</v>
          </cell>
          <cell r="G15">
            <v>2114</v>
          </cell>
          <cell r="H15">
            <v>2253</v>
          </cell>
          <cell r="I15">
            <v>227</v>
          </cell>
          <cell r="J15">
            <v>6268</v>
          </cell>
          <cell r="K15">
            <v>501</v>
          </cell>
          <cell r="L15">
            <v>934</v>
          </cell>
          <cell r="M15">
            <v>1879</v>
          </cell>
          <cell r="N15">
            <v>785</v>
          </cell>
          <cell r="P15">
            <v>5588</v>
          </cell>
          <cell r="Q15">
            <v>455</v>
          </cell>
          <cell r="R15">
            <v>1842</v>
          </cell>
          <cell r="S15">
            <v>1348</v>
          </cell>
          <cell r="T15">
            <v>1393</v>
          </cell>
          <cell r="U15">
            <v>209</v>
          </cell>
          <cell r="V15">
            <v>553</v>
          </cell>
          <cell r="W15">
            <v>262</v>
          </cell>
          <cell r="Y15">
            <v>379</v>
          </cell>
          <cell r="AF15">
            <v>245</v>
          </cell>
          <cell r="AG15">
            <v>318</v>
          </cell>
          <cell r="AH15">
            <v>1875</v>
          </cell>
          <cell r="AI15">
            <v>529</v>
          </cell>
          <cell r="AJ15">
            <v>301</v>
          </cell>
          <cell r="AK15">
            <v>11452</v>
          </cell>
          <cell r="AL15">
            <v>124</v>
          </cell>
          <cell r="AN15">
            <v>155</v>
          </cell>
          <cell r="AP15">
            <v>3087</v>
          </cell>
          <cell r="AQ15">
            <v>545</v>
          </cell>
          <cell r="AS15">
            <v>236</v>
          </cell>
          <cell r="AV15">
            <v>3259</v>
          </cell>
          <cell r="AW15">
            <v>606</v>
          </cell>
          <cell r="BA15">
            <v>313</v>
          </cell>
          <cell r="BC15">
            <v>91</v>
          </cell>
          <cell r="BG15">
            <v>807</v>
          </cell>
          <cell r="BH15">
            <v>62</v>
          </cell>
          <cell r="BK15">
            <v>1371</v>
          </cell>
        </row>
      </sheetData>
      <sheetData sheetId="11">
        <row r="15">
          <cell r="C15">
            <v>144811</v>
          </cell>
          <cell r="D15">
            <v>85215</v>
          </cell>
          <cell r="E15">
            <v>59596</v>
          </cell>
          <cell r="F15">
            <v>6454</v>
          </cell>
          <cell r="G15">
            <v>1838</v>
          </cell>
          <cell r="H15">
            <v>1700</v>
          </cell>
          <cell r="I15">
            <v>82</v>
          </cell>
          <cell r="J15">
            <v>4650</v>
          </cell>
          <cell r="K15">
            <v>399</v>
          </cell>
          <cell r="L15">
            <v>844</v>
          </cell>
          <cell r="M15">
            <v>1636</v>
          </cell>
          <cell r="N15">
            <v>597</v>
          </cell>
          <cell r="P15">
            <v>4808</v>
          </cell>
          <cell r="Q15">
            <v>194</v>
          </cell>
          <cell r="R15">
            <v>1615</v>
          </cell>
          <cell r="S15">
            <v>1170</v>
          </cell>
          <cell r="T15">
            <v>976</v>
          </cell>
          <cell r="U15">
            <v>143</v>
          </cell>
          <cell r="V15">
            <v>610</v>
          </cell>
          <cell r="W15">
            <v>232</v>
          </cell>
          <cell r="Y15">
            <v>273</v>
          </cell>
          <cell r="AF15">
            <v>193</v>
          </cell>
          <cell r="AG15">
            <v>164</v>
          </cell>
          <cell r="AH15">
            <v>2061</v>
          </cell>
          <cell r="AI15">
            <v>358</v>
          </cell>
          <cell r="AJ15">
            <v>277</v>
          </cell>
          <cell r="AK15">
            <v>14281</v>
          </cell>
          <cell r="AL15">
            <v>110</v>
          </cell>
          <cell r="AN15">
            <v>135</v>
          </cell>
          <cell r="AP15">
            <v>2087</v>
          </cell>
          <cell r="AQ15">
            <v>220</v>
          </cell>
          <cell r="AS15">
            <v>96</v>
          </cell>
          <cell r="AV15">
            <v>1834</v>
          </cell>
          <cell r="AW15">
            <v>427</v>
          </cell>
          <cell r="BA15">
            <v>285</v>
          </cell>
          <cell r="BC15">
            <v>72</v>
          </cell>
          <cell r="BG15">
            <v>415</v>
          </cell>
          <cell r="BH15">
            <v>51</v>
          </cell>
          <cell r="BK15">
            <v>1267</v>
          </cell>
        </row>
      </sheetData>
      <sheetData sheetId="12">
        <row r="15">
          <cell r="C15">
            <v>110420</v>
          </cell>
          <cell r="D15">
            <v>54354</v>
          </cell>
          <cell r="E15">
            <v>56066</v>
          </cell>
          <cell r="F15">
            <v>4369</v>
          </cell>
          <cell r="G15">
            <v>1055</v>
          </cell>
          <cell r="H15">
            <v>1051</v>
          </cell>
          <cell r="I15">
            <v>50</v>
          </cell>
          <cell r="J15">
            <v>4686</v>
          </cell>
          <cell r="K15">
            <v>451</v>
          </cell>
          <cell r="L15">
            <v>839</v>
          </cell>
          <cell r="M15">
            <v>1337</v>
          </cell>
          <cell r="N15">
            <v>570</v>
          </cell>
          <cell r="P15">
            <v>4310</v>
          </cell>
          <cell r="Q15">
            <v>188</v>
          </cell>
          <cell r="R15">
            <v>1796</v>
          </cell>
          <cell r="S15">
            <v>1610</v>
          </cell>
          <cell r="T15">
            <v>899</v>
          </cell>
          <cell r="U15">
            <v>155</v>
          </cell>
          <cell r="V15">
            <v>362</v>
          </cell>
          <cell r="W15">
            <v>133</v>
          </cell>
          <cell r="Y15">
            <v>138</v>
          </cell>
          <cell r="AF15">
            <v>792</v>
          </cell>
          <cell r="AG15">
            <v>199</v>
          </cell>
          <cell r="AH15">
            <v>1522</v>
          </cell>
          <cell r="AI15">
            <v>351</v>
          </cell>
          <cell r="AJ15">
            <v>371</v>
          </cell>
          <cell r="AK15">
            <v>16334</v>
          </cell>
          <cell r="AL15">
            <v>121</v>
          </cell>
          <cell r="AN15">
            <v>99</v>
          </cell>
          <cell r="AP15">
            <v>1668</v>
          </cell>
          <cell r="AQ15">
            <v>289</v>
          </cell>
          <cell r="AS15">
            <v>62</v>
          </cell>
          <cell r="AV15">
            <v>2323</v>
          </cell>
          <cell r="AW15">
            <v>269</v>
          </cell>
          <cell r="BA15">
            <v>183</v>
          </cell>
          <cell r="BC15">
            <v>73</v>
          </cell>
          <cell r="BG15">
            <v>863</v>
          </cell>
          <cell r="BH15">
            <v>59</v>
          </cell>
          <cell r="BK15">
            <v>1366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joulus"/>
      <sheetName val="Maaalis"/>
      <sheetName val="kTouko"/>
      <sheetName val="keTouko"/>
      <sheetName val="kesTouko"/>
      <sheetName val="kesäTouko"/>
      <sheetName val="kesäouko"/>
      <sheetName val="kesäuko"/>
      <sheetName val="kesäko"/>
      <sheetName val="kesäo"/>
      <sheetName val="hTouko"/>
      <sheetName val="heTouko"/>
      <sheetName val="heiTouko"/>
      <sheetName val="heinTouko"/>
      <sheetName val="heinäTouko"/>
      <sheetName val="heinäouko"/>
      <sheetName val="heinäuko"/>
      <sheetName val="heinäko"/>
      <sheetName val="heinäo"/>
    </sheetNames>
    <sheetDataSet>
      <sheetData sheetId="0">
        <row r="13">
          <cell r="C13">
            <v>2539453</v>
          </cell>
          <cell r="D13">
            <v>1023871</v>
          </cell>
          <cell r="E13">
            <v>1515582</v>
          </cell>
          <cell r="F13">
            <v>142568</v>
          </cell>
          <cell r="G13">
            <v>55721</v>
          </cell>
          <cell r="H13">
            <v>41660</v>
          </cell>
          <cell r="I13">
            <v>3504</v>
          </cell>
          <cell r="J13">
            <v>126446</v>
          </cell>
          <cell r="K13">
            <v>12685</v>
          </cell>
          <cell r="L13">
            <v>29110</v>
          </cell>
          <cell r="M13">
            <v>46097</v>
          </cell>
          <cell r="N13">
            <v>16404</v>
          </cell>
          <cell r="P13">
            <v>182480</v>
          </cell>
          <cell r="Q13">
            <v>10693</v>
          </cell>
          <cell r="R13">
            <v>42333</v>
          </cell>
          <cell r="S13">
            <v>57363</v>
          </cell>
          <cell r="T13">
            <v>40642</v>
          </cell>
          <cell r="U13">
            <v>6059</v>
          </cell>
          <cell r="V13">
            <v>10546</v>
          </cell>
          <cell r="W13">
            <v>5511</v>
          </cell>
          <cell r="Y13">
            <v>9096</v>
          </cell>
          <cell r="AF13">
            <v>8356</v>
          </cell>
          <cell r="AG13">
            <v>3842</v>
          </cell>
          <cell r="AH13">
            <v>34792</v>
          </cell>
          <cell r="AI13">
            <v>7776</v>
          </cell>
          <cell r="AJ13">
            <v>4722</v>
          </cell>
          <cell r="AK13">
            <v>155281</v>
          </cell>
          <cell r="AN13">
            <v>6479</v>
          </cell>
          <cell r="AP13">
            <v>134702</v>
          </cell>
          <cell r="AQ13">
            <v>13224</v>
          </cell>
          <cell r="AS13">
            <v>2707</v>
          </cell>
          <cell r="AV13">
            <v>74012</v>
          </cell>
          <cell r="AW13">
            <v>6431</v>
          </cell>
          <cell r="BA13">
            <v>6713</v>
          </cell>
          <cell r="BC13">
            <v>3263</v>
          </cell>
          <cell r="BG13">
            <v>11982</v>
          </cell>
          <cell r="BH13">
            <v>1987</v>
          </cell>
          <cell r="BK13">
            <v>32860</v>
          </cell>
        </row>
      </sheetData>
      <sheetData sheetId="1">
        <row r="13">
          <cell r="C13">
            <v>181519</v>
          </cell>
          <cell r="D13">
            <v>79832</v>
          </cell>
          <cell r="E13">
            <v>101687</v>
          </cell>
          <cell r="F13">
            <v>9105</v>
          </cell>
          <cell r="G13">
            <v>2798</v>
          </cell>
          <cell r="H13">
            <v>2960</v>
          </cell>
          <cell r="I13">
            <v>206</v>
          </cell>
          <cell r="J13">
            <v>6097</v>
          </cell>
          <cell r="K13">
            <v>502</v>
          </cell>
          <cell r="L13">
            <v>1220</v>
          </cell>
          <cell r="M13">
            <v>2640</v>
          </cell>
          <cell r="N13">
            <v>896</v>
          </cell>
          <cell r="P13">
            <v>13110</v>
          </cell>
          <cell r="Q13">
            <v>547</v>
          </cell>
          <cell r="R13">
            <v>2667</v>
          </cell>
          <cell r="S13">
            <v>3128</v>
          </cell>
          <cell r="T13">
            <v>1574</v>
          </cell>
          <cell r="U13">
            <v>258</v>
          </cell>
          <cell r="V13">
            <v>702</v>
          </cell>
          <cell r="W13">
            <v>326</v>
          </cell>
          <cell r="Y13">
            <v>576</v>
          </cell>
          <cell r="AF13">
            <v>491</v>
          </cell>
          <cell r="AG13">
            <v>273</v>
          </cell>
          <cell r="AH13">
            <v>2531</v>
          </cell>
          <cell r="AI13">
            <v>711</v>
          </cell>
          <cell r="AJ13">
            <v>385</v>
          </cell>
          <cell r="AK13">
            <v>23696</v>
          </cell>
          <cell r="AN13">
            <v>197</v>
          </cell>
          <cell r="AP13">
            <v>6726</v>
          </cell>
          <cell r="AQ13">
            <v>615</v>
          </cell>
          <cell r="AS13">
            <v>72</v>
          </cell>
          <cell r="AV13">
            <v>3523</v>
          </cell>
          <cell r="AW13">
            <v>570</v>
          </cell>
          <cell r="BA13">
            <v>203</v>
          </cell>
          <cell r="BC13">
            <v>61</v>
          </cell>
          <cell r="BG13">
            <v>445</v>
          </cell>
          <cell r="BH13">
            <v>67</v>
          </cell>
          <cell r="BK13">
            <v>936</v>
          </cell>
        </row>
      </sheetData>
      <sheetData sheetId="2">
        <row r="13">
          <cell r="C13">
            <v>166894</v>
          </cell>
          <cell r="D13">
            <v>78190</v>
          </cell>
          <cell r="E13">
            <v>88704</v>
          </cell>
          <cell r="F13">
            <v>9879</v>
          </cell>
          <cell r="G13">
            <v>5073</v>
          </cell>
          <cell r="H13">
            <v>2711</v>
          </cell>
          <cell r="I13">
            <v>146</v>
          </cell>
          <cell r="J13">
            <v>6097</v>
          </cell>
          <cell r="K13">
            <v>471</v>
          </cell>
          <cell r="L13">
            <v>1055</v>
          </cell>
          <cell r="M13">
            <v>2593</v>
          </cell>
          <cell r="N13">
            <v>1110</v>
          </cell>
          <cell r="P13">
            <v>13185</v>
          </cell>
          <cell r="Q13">
            <v>584</v>
          </cell>
          <cell r="R13">
            <v>2503</v>
          </cell>
          <cell r="S13">
            <v>2243</v>
          </cell>
          <cell r="T13">
            <v>1672</v>
          </cell>
          <cell r="U13">
            <v>290</v>
          </cell>
          <cell r="V13">
            <v>840</v>
          </cell>
          <cell r="W13">
            <v>239</v>
          </cell>
          <cell r="Y13">
            <v>472</v>
          </cell>
          <cell r="AF13">
            <v>407</v>
          </cell>
          <cell r="AG13">
            <v>259</v>
          </cell>
          <cell r="AH13">
            <v>2128</v>
          </cell>
          <cell r="AI13">
            <v>557</v>
          </cell>
          <cell r="AJ13">
            <v>395</v>
          </cell>
          <cell r="AK13">
            <v>9619</v>
          </cell>
          <cell r="AN13">
            <v>202</v>
          </cell>
          <cell r="AP13">
            <v>6317</v>
          </cell>
          <cell r="AQ13">
            <v>641</v>
          </cell>
          <cell r="AS13">
            <v>127</v>
          </cell>
          <cell r="AV13">
            <v>4055</v>
          </cell>
          <cell r="AW13">
            <v>656</v>
          </cell>
          <cell r="BA13">
            <v>188</v>
          </cell>
          <cell r="BC13">
            <v>84</v>
          </cell>
          <cell r="BG13">
            <v>403</v>
          </cell>
          <cell r="BH13">
            <v>61</v>
          </cell>
          <cell r="BK13">
            <v>796</v>
          </cell>
        </row>
      </sheetData>
      <sheetData sheetId="3">
        <row r="13">
          <cell r="C13">
            <v>191531</v>
          </cell>
          <cell r="D13">
            <v>87830</v>
          </cell>
          <cell r="E13">
            <v>103701</v>
          </cell>
          <cell r="F13">
            <v>11256</v>
          </cell>
          <cell r="G13">
            <v>3234</v>
          </cell>
          <cell r="H13">
            <v>3354</v>
          </cell>
          <cell r="I13">
            <v>244</v>
          </cell>
          <cell r="J13">
            <v>7509</v>
          </cell>
          <cell r="K13">
            <v>732</v>
          </cell>
          <cell r="L13">
            <v>1332</v>
          </cell>
          <cell r="M13">
            <v>3202</v>
          </cell>
          <cell r="N13">
            <v>1174</v>
          </cell>
          <cell r="P13">
            <v>16034</v>
          </cell>
          <cell r="Q13">
            <v>741</v>
          </cell>
          <cell r="R13">
            <v>3137</v>
          </cell>
          <cell r="S13">
            <v>3859</v>
          </cell>
          <cell r="T13">
            <v>2432</v>
          </cell>
          <cell r="U13">
            <v>230</v>
          </cell>
          <cell r="V13">
            <v>879</v>
          </cell>
          <cell r="W13">
            <v>204</v>
          </cell>
          <cell r="Y13">
            <v>893</v>
          </cell>
          <cell r="AF13">
            <v>348</v>
          </cell>
          <cell r="AG13">
            <v>179</v>
          </cell>
          <cell r="AH13">
            <v>2485</v>
          </cell>
          <cell r="AI13">
            <v>702</v>
          </cell>
          <cell r="AJ13">
            <v>454</v>
          </cell>
          <cell r="AK13">
            <v>12054</v>
          </cell>
          <cell r="AN13">
            <v>254</v>
          </cell>
          <cell r="AP13">
            <v>9053</v>
          </cell>
          <cell r="AQ13">
            <v>745</v>
          </cell>
          <cell r="AS13">
            <v>153</v>
          </cell>
          <cell r="AV13">
            <v>3622</v>
          </cell>
          <cell r="AW13">
            <v>526</v>
          </cell>
          <cell r="BA13">
            <v>281</v>
          </cell>
          <cell r="BC13">
            <v>85</v>
          </cell>
          <cell r="BG13">
            <v>631</v>
          </cell>
          <cell r="BH13">
            <v>107</v>
          </cell>
          <cell r="BK13">
            <v>1174</v>
          </cell>
        </row>
      </sheetData>
      <sheetData sheetId="4">
        <row r="13">
          <cell r="C13">
            <v>169543</v>
          </cell>
          <cell r="D13">
            <v>72125</v>
          </cell>
          <cell r="E13">
            <v>97418</v>
          </cell>
          <cell r="F13">
            <v>11442</v>
          </cell>
          <cell r="G13">
            <v>3048</v>
          </cell>
          <cell r="H13">
            <v>2356</v>
          </cell>
          <cell r="I13">
            <v>125</v>
          </cell>
          <cell r="J13">
            <v>6603</v>
          </cell>
          <cell r="K13">
            <v>569</v>
          </cell>
          <cell r="L13">
            <v>1698</v>
          </cell>
          <cell r="M13">
            <v>2642</v>
          </cell>
          <cell r="N13">
            <v>1212</v>
          </cell>
          <cell r="P13">
            <v>12254</v>
          </cell>
          <cell r="Q13">
            <v>706</v>
          </cell>
          <cell r="R13">
            <v>2977</v>
          </cell>
          <cell r="S13">
            <v>3897</v>
          </cell>
          <cell r="T13">
            <v>4111</v>
          </cell>
          <cell r="U13">
            <v>638</v>
          </cell>
          <cell r="V13">
            <v>588</v>
          </cell>
          <cell r="W13">
            <v>560</v>
          </cell>
          <cell r="Y13">
            <v>726</v>
          </cell>
          <cell r="AF13">
            <v>282</v>
          </cell>
          <cell r="AG13">
            <v>226</v>
          </cell>
          <cell r="AH13">
            <v>3389</v>
          </cell>
          <cell r="AI13">
            <v>652</v>
          </cell>
          <cell r="AJ13">
            <v>374</v>
          </cell>
          <cell r="AK13">
            <v>10290</v>
          </cell>
          <cell r="AN13">
            <v>206</v>
          </cell>
          <cell r="AP13">
            <v>7899</v>
          </cell>
          <cell r="AQ13">
            <v>1702</v>
          </cell>
          <cell r="AS13">
            <v>132</v>
          </cell>
          <cell r="AV13">
            <v>3038</v>
          </cell>
          <cell r="AW13">
            <v>600</v>
          </cell>
          <cell r="BA13">
            <v>227</v>
          </cell>
          <cell r="BC13">
            <v>53</v>
          </cell>
          <cell r="BG13">
            <v>781</v>
          </cell>
          <cell r="BH13">
            <v>93</v>
          </cell>
          <cell r="BK13">
            <v>1355</v>
          </cell>
        </row>
      </sheetData>
      <sheetData sheetId="5">
        <row r="13">
          <cell r="C13">
            <v>223669</v>
          </cell>
          <cell r="D13">
            <v>94591</v>
          </cell>
          <cell r="E13">
            <v>129078</v>
          </cell>
          <cell r="F13">
            <v>13872</v>
          </cell>
          <cell r="G13">
            <v>5564</v>
          </cell>
          <cell r="H13">
            <v>4546</v>
          </cell>
          <cell r="I13">
            <v>291</v>
          </cell>
          <cell r="J13">
            <v>10647</v>
          </cell>
          <cell r="K13">
            <v>1322</v>
          </cell>
          <cell r="L13">
            <v>2146</v>
          </cell>
          <cell r="M13">
            <v>3984</v>
          </cell>
          <cell r="N13">
            <v>1712</v>
          </cell>
          <cell r="P13">
            <v>15155</v>
          </cell>
          <cell r="Q13">
            <v>650</v>
          </cell>
          <cell r="R13">
            <v>4139</v>
          </cell>
          <cell r="S13">
            <v>3170</v>
          </cell>
          <cell r="T13">
            <v>2509</v>
          </cell>
          <cell r="U13">
            <v>433</v>
          </cell>
          <cell r="V13">
            <v>966</v>
          </cell>
          <cell r="W13">
            <v>601</v>
          </cell>
          <cell r="Y13">
            <v>645</v>
          </cell>
          <cell r="AF13">
            <v>1279</v>
          </cell>
          <cell r="AG13">
            <v>393</v>
          </cell>
          <cell r="AH13">
            <v>3116</v>
          </cell>
          <cell r="AI13">
            <v>614</v>
          </cell>
          <cell r="AJ13">
            <v>287</v>
          </cell>
          <cell r="AK13">
            <v>9880</v>
          </cell>
          <cell r="AN13">
            <v>379</v>
          </cell>
          <cell r="AP13">
            <v>13427</v>
          </cell>
          <cell r="AQ13">
            <v>844</v>
          </cell>
          <cell r="AS13">
            <v>213</v>
          </cell>
          <cell r="AV13">
            <v>5612</v>
          </cell>
          <cell r="AW13">
            <v>667</v>
          </cell>
          <cell r="BA13">
            <v>528</v>
          </cell>
          <cell r="BC13">
            <v>179</v>
          </cell>
          <cell r="BG13">
            <v>1330</v>
          </cell>
          <cell r="BH13">
            <v>207</v>
          </cell>
          <cell r="BK13">
            <v>2306</v>
          </cell>
        </row>
      </sheetData>
      <sheetData sheetId="6">
        <row r="13">
          <cell r="C13">
            <v>256991</v>
          </cell>
          <cell r="D13">
            <v>85651</v>
          </cell>
          <cell r="E13">
            <v>171340</v>
          </cell>
          <cell r="F13">
            <v>12241</v>
          </cell>
          <cell r="G13">
            <v>5488</v>
          </cell>
          <cell r="H13">
            <v>4322</v>
          </cell>
          <cell r="I13">
            <v>620</v>
          </cell>
          <cell r="J13">
            <v>18114</v>
          </cell>
          <cell r="K13">
            <v>1950</v>
          </cell>
          <cell r="L13">
            <v>4225</v>
          </cell>
          <cell r="M13">
            <v>5845</v>
          </cell>
          <cell r="N13">
            <v>1789</v>
          </cell>
          <cell r="P13">
            <v>18302</v>
          </cell>
          <cell r="Q13">
            <v>1404</v>
          </cell>
          <cell r="R13">
            <v>4618</v>
          </cell>
          <cell r="S13">
            <v>5058</v>
          </cell>
          <cell r="T13">
            <v>4429</v>
          </cell>
          <cell r="U13">
            <v>674</v>
          </cell>
          <cell r="V13">
            <v>1298</v>
          </cell>
          <cell r="W13">
            <v>629</v>
          </cell>
          <cell r="Y13">
            <v>713</v>
          </cell>
          <cell r="AF13">
            <v>752</v>
          </cell>
          <cell r="AG13">
            <v>449</v>
          </cell>
          <cell r="AH13">
            <v>2482</v>
          </cell>
          <cell r="AI13">
            <v>675</v>
          </cell>
          <cell r="AJ13">
            <v>380</v>
          </cell>
          <cell r="AK13">
            <v>10155</v>
          </cell>
          <cell r="AN13">
            <v>1067</v>
          </cell>
          <cell r="AP13">
            <v>21045</v>
          </cell>
          <cell r="AQ13">
            <v>2060</v>
          </cell>
          <cell r="AS13">
            <v>576</v>
          </cell>
          <cell r="AV13">
            <v>11866</v>
          </cell>
          <cell r="AW13">
            <v>852</v>
          </cell>
          <cell r="BA13">
            <v>921</v>
          </cell>
          <cell r="BC13">
            <v>877</v>
          </cell>
          <cell r="BG13">
            <v>1638</v>
          </cell>
          <cell r="BH13">
            <v>263</v>
          </cell>
          <cell r="BK13">
            <v>3004</v>
          </cell>
        </row>
      </sheetData>
      <sheetData sheetId="7">
        <row r="13">
          <cell r="C13">
            <v>271531</v>
          </cell>
          <cell r="D13">
            <v>94265</v>
          </cell>
          <cell r="E13">
            <v>177266</v>
          </cell>
          <cell r="F13">
            <v>12778</v>
          </cell>
          <cell r="G13">
            <v>6676</v>
          </cell>
          <cell r="H13">
            <v>3631</v>
          </cell>
          <cell r="I13">
            <v>199</v>
          </cell>
          <cell r="J13">
            <v>20704</v>
          </cell>
          <cell r="K13">
            <v>1735</v>
          </cell>
          <cell r="L13">
            <v>5751</v>
          </cell>
          <cell r="M13">
            <v>6170</v>
          </cell>
          <cell r="N13">
            <v>1750</v>
          </cell>
          <cell r="P13">
            <v>15695</v>
          </cell>
          <cell r="Q13">
            <v>1786</v>
          </cell>
          <cell r="R13">
            <v>5084</v>
          </cell>
          <cell r="S13">
            <v>7244</v>
          </cell>
          <cell r="T13">
            <v>5899</v>
          </cell>
          <cell r="U13">
            <v>778</v>
          </cell>
          <cell r="V13">
            <v>1119</v>
          </cell>
          <cell r="W13">
            <v>511</v>
          </cell>
          <cell r="Y13">
            <v>711</v>
          </cell>
          <cell r="AF13">
            <v>1346</v>
          </cell>
          <cell r="AG13">
            <v>630</v>
          </cell>
          <cell r="AH13">
            <v>2270</v>
          </cell>
          <cell r="AI13">
            <v>572</v>
          </cell>
          <cell r="AJ13">
            <v>319</v>
          </cell>
          <cell r="AK13">
            <v>10121</v>
          </cell>
          <cell r="AN13">
            <v>1396</v>
          </cell>
          <cell r="AP13">
            <v>20406</v>
          </cell>
          <cell r="AQ13">
            <v>1843</v>
          </cell>
          <cell r="AS13">
            <v>404</v>
          </cell>
          <cell r="AV13">
            <v>12000</v>
          </cell>
          <cell r="AW13">
            <v>356</v>
          </cell>
          <cell r="BA13">
            <v>887</v>
          </cell>
          <cell r="BC13">
            <v>904</v>
          </cell>
          <cell r="BG13">
            <v>2120</v>
          </cell>
          <cell r="BH13">
            <v>340</v>
          </cell>
          <cell r="BK13">
            <v>3557</v>
          </cell>
        </row>
      </sheetData>
      <sheetData sheetId="8">
        <row r="13">
          <cell r="C13">
            <v>312215</v>
          </cell>
          <cell r="D13">
            <v>85478</v>
          </cell>
          <cell r="E13">
            <v>226737</v>
          </cell>
          <cell r="F13">
            <v>17861</v>
          </cell>
          <cell r="G13">
            <v>7566</v>
          </cell>
          <cell r="H13">
            <v>5235</v>
          </cell>
          <cell r="I13">
            <v>342</v>
          </cell>
          <cell r="J13">
            <v>20261</v>
          </cell>
          <cell r="K13">
            <v>2011</v>
          </cell>
          <cell r="L13">
            <v>5043</v>
          </cell>
          <cell r="M13">
            <v>6681</v>
          </cell>
          <cell r="N13">
            <v>2038</v>
          </cell>
          <cell r="P13">
            <v>26521</v>
          </cell>
          <cell r="Q13">
            <v>1064</v>
          </cell>
          <cell r="R13">
            <v>5573</v>
          </cell>
          <cell r="S13">
            <v>17037</v>
          </cell>
          <cell r="T13">
            <v>10179</v>
          </cell>
          <cell r="U13">
            <v>1424</v>
          </cell>
          <cell r="V13">
            <v>1408</v>
          </cell>
          <cell r="W13">
            <v>957</v>
          </cell>
          <cell r="Y13">
            <v>1884</v>
          </cell>
          <cell r="AF13">
            <v>1135</v>
          </cell>
          <cell r="AG13">
            <v>537</v>
          </cell>
          <cell r="AH13">
            <v>3183</v>
          </cell>
          <cell r="AI13">
            <v>807</v>
          </cell>
          <cell r="AJ13">
            <v>467</v>
          </cell>
          <cell r="AK13">
            <v>14506</v>
          </cell>
          <cell r="AN13">
            <v>1645</v>
          </cell>
          <cell r="AP13">
            <v>21011</v>
          </cell>
          <cell r="AQ13">
            <v>1890</v>
          </cell>
          <cell r="AS13">
            <v>395</v>
          </cell>
          <cell r="AV13">
            <v>14403</v>
          </cell>
          <cell r="AW13">
            <v>628</v>
          </cell>
          <cell r="BA13">
            <v>2384</v>
          </cell>
          <cell r="BC13">
            <v>553</v>
          </cell>
          <cell r="BG13">
            <v>2051</v>
          </cell>
          <cell r="BH13">
            <v>321</v>
          </cell>
          <cell r="BK13">
            <v>4712</v>
          </cell>
        </row>
      </sheetData>
      <sheetData sheetId="9">
        <row r="13">
          <cell r="C13">
            <v>222699</v>
          </cell>
          <cell r="D13">
            <v>85096</v>
          </cell>
          <cell r="E13">
            <v>137603</v>
          </cell>
          <cell r="F13">
            <v>14984</v>
          </cell>
          <cell r="G13">
            <v>5198</v>
          </cell>
          <cell r="H13">
            <v>4792</v>
          </cell>
          <cell r="I13">
            <v>732</v>
          </cell>
          <cell r="J13">
            <v>10717</v>
          </cell>
          <cell r="K13">
            <v>1164</v>
          </cell>
          <cell r="L13">
            <v>2342</v>
          </cell>
          <cell r="M13">
            <v>4269</v>
          </cell>
          <cell r="N13">
            <v>1304</v>
          </cell>
          <cell r="P13">
            <v>16244</v>
          </cell>
          <cell r="Q13">
            <v>1060</v>
          </cell>
          <cell r="R13">
            <v>3450</v>
          </cell>
          <cell r="S13">
            <v>3929</v>
          </cell>
          <cell r="T13">
            <v>3432</v>
          </cell>
          <cell r="U13">
            <v>464</v>
          </cell>
          <cell r="V13">
            <v>887</v>
          </cell>
          <cell r="W13">
            <v>409</v>
          </cell>
          <cell r="Y13">
            <v>699</v>
          </cell>
          <cell r="AF13">
            <v>898</v>
          </cell>
          <cell r="AG13">
            <v>375</v>
          </cell>
          <cell r="AH13">
            <v>3622</v>
          </cell>
          <cell r="AI13">
            <v>768</v>
          </cell>
          <cell r="AJ13">
            <v>605</v>
          </cell>
          <cell r="AK13">
            <v>10970</v>
          </cell>
          <cell r="AN13">
            <v>353</v>
          </cell>
          <cell r="AP13">
            <v>12492</v>
          </cell>
          <cell r="AQ13">
            <v>815</v>
          </cell>
          <cell r="AS13">
            <v>201</v>
          </cell>
          <cell r="AV13">
            <v>7570</v>
          </cell>
          <cell r="AW13">
            <v>519</v>
          </cell>
          <cell r="BA13">
            <v>407</v>
          </cell>
          <cell r="BC13">
            <v>193</v>
          </cell>
          <cell r="BG13">
            <v>1129</v>
          </cell>
          <cell r="BH13">
            <v>182</v>
          </cell>
          <cell r="BK13">
            <v>3981</v>
          </cell>
        </row>
      </sheetData>
      <sheetData sheetId="10">
        <row r="13">
          <cell r="C13">
            <v>198085</v>
          </cell>
          <cell r="D13">
            <v>96319</v>
          </cell>
          <cell r="E13">
            <v>101766</v>
          </cell>
          <cell r="F13">
            <v>11620</v>
          </cell>
          <cell r="G13">
            <v>5137</v>
          </cell>
          <cell r="H13">
            <v>3125</v>
          </cell>
          <cell r="I13">
            <v>262</v>
          </cell>
          <cell r="J13">
            <v>7050</v>
          </cell>
          <cell r="K13">
            <v>853</v>
          </cell>
          <cell r="L13">
            <v>1696</v>
          </cell>
          <cell r="M13">
            <v>3219</v>
          </cell>
          <cell r="N13">
            <v>1383</v>
          </cell>
          <cell r="P13">
            <v>13548</v>
          </cell>
          <cell r="Q13">
            <v>903</v>
          </cell>
          <cell r="R13">
            <v>2962</v>
          </cell>
          <cell r="S13">
            <v>2216</v>
          </cell>
          <cell r="T13">
            <v>1873</v>
          </cell>
          <cell r="U13">
            <v>378</v>
          </cell>
          <cell r="V13">
            <v>651</v>
          </cell>
          <cell r="W13">
            <v>441</v>
          </cell>
          <cell r="Y13">
            <v>645</v>
          </cell>
          <cell r="AF13">
            <v>582</v>
          </cell>
          <cell r="AG13">
            <v>207</v>
          </cell>
          <cell r="AH13">
            <v>3528</v>
          </cell>
          <cell r="AI13">
            <v>600</v>
          </cell>
          <cell r="AJ13">
            <v>510</v>
          </cell>
          <cell r="AK13">
            <v>10410</v>
          </cell>
          <cell r="AN13">
            <v>306</v>
          </cell>
          <cell r="AP13">
            <v>7346</v>
          </cell>
          <cell r="AQ13">
            <v>895</v>
          </cell>
          <cell r="AS13">
            <v>182</v>
          </cell>
          <cell r="AV13">
            <v>3286</v>
          </cell>
          <cell r="AW13">
            <v>446</v>
          </cell>
          <cell r="BA13">
            <v>279</v>
          </cell>
          <cell r="BC13">
            <v>81</v>
          </cell>
          <cell r="BG13">
            <v>601</v>
          </cell>
          <cell r="BH13">
            <v>112</v>
          </cell>
          <cell r="BK13">
            <v>3217</v>
          </cell>
        </row>
      </sheetData>
      <sheetData sheetId="11">
        <row r="13">
          <cell r="C13">
            <v>194733</v>
          </cell>
          <cell r="D13">
            <v>101884</v>
          </cell>
          <cell r="E13">
            <v>92849</v>
          </cell>
          <cell r="F13">
            <v>10591</v>
          </cell>
          <cell r="G13">
            <v>3709</v>
          </cell>
          <cell r="H13">
            <v>2942</v>
          </cell>
          <cell r="I13">
            <v>219</v>
          </cell>
          <cell r="J13">
            <v>6458</v>
          </cell>
          <cell r="K13">
            <v>852</v>
          </cell>
          <cell r="L13">
            <v>1091</v>
          </cell>
          <cell r="M13">
            <v>2511</v>
          </cell>
          <cell r="N13">
            <v>1052</v>
          </cell>
          <cell r="P13">
            <v>12421</v>
          </cell>
          <cell r="Q13">
            <v>753</v>
          </cell>
          <cell r="R13">
            <v>2591</v>
          </cell>
          <cell r="S13">
            <v>2354</v>
          </cell>
          <cell r="T13">
            <v>1064</v>
          </cell>
          <cell r="U13">
            <v>265</v>
          </cell>
          <cell r="V13">
            <v>559</v>
          </cell>
          <cell r="W13">
            <v>390</v>
          </cell>
          <cell r="Y13">
            <v>636</v>
          </cell>
          <cell r="AF13">
            <v>418</v>
          </cell>
          <cell r="AG13">
            <v>158</v>
          </cell>
          <cell r="AH13">
            <v>3412</v>
          </cell>
          <cell r="AI13">
            <v>566</v>
          </cell>
          <cell r="AJ13">
            <v>335</v>
          </cell>
          <cell r="AK13">
            <v>14025</v>
          </cell>
          <cell r="AN13">
            <v>217</v>
          </cell>
          <cell r="AP13">
            <v>4933</v>
          </cell>
          <cell r="AQ13">
            <v>641</v>
          </cell>
          <cell r="AS13">
            <v>88</v>
          </cell>
          <cell r="AV13">
            <v>2134</v>
          </cell>
          <cell r="AW13">
            <v>363</v>
          </cell>
          <cell r="BA13">
            <v>287</v>
          </cell>
          <cell r="BC13">
            <v>133</v>
          </cell>
          <cell r="BG13">
            <v>382</v>
          </cell>
          <cell r="BH13">
            <v>122</v>
          </cell>
          <cell r="BK13">
            <v>4328</v>
          </cell>
        </row>
      </sheetData>
      <sheetData sheetId="12">
        <row r="13">
          <cell r="C13">
            <v>150043</v>
          </cell>
          <cell r="D13">
            <v>62610</v>
          </cell>
          <cell r="E13">
            <v>87433</v>
          </cell>
          <cell r="F13">
            <v>6939</v>
          </cell>
          <cell r="G13">
            <v>2230</v>
          </cell>
          <cell r="H13">
            <v>1686</v>
          </cell>
          <cell r="I13">
            <v>118</v>
          </cell>
          <cell r="J13">
            <v>6189</v>
          </cell>
          <cell r="K13">
            <v>524</v>
          </cell>
          <cell r="L13">
            <v>1511</v>
          </cell>
          <cell r="M13">
            <v>2341</v>
          </cell>
          <cell r="N13">
            <v>984</v>
          </cell>
          <cell r="P13">
            <v>10011</v>
          </cell>
          <cell r="Q13">
            <v>495</v>
          </cell>
          <cell r="R13">
            <v>2632</v>
          </cell>
          <cell r="S13">
            <v>3228</v>
          </cell>
          <cell r="T13">
            <v>1468</v>
          </cell>
          <cell r="U13">
            <v>227</v>
          </cell>
          <cell r="V13">
            <v>649</v>
          </cell>
          <cell r="W13">
            <v>244</v>
          </cell>
          <cell r="Y13">
            <v>496</v>
          </cell>
          <cell r="AF13">
            <v>418</v>
          </cell>
          <cell r="AG13">
            <v>156</v>
          </cell>
          <cell r="AH13">
            <v>2646</v>
          </cell>
          <cell r="AI13">
            <v>552</v>
          </cell>
          <cell r="AJ13">
            <v>211</v>
          </cell>
          <cell r="AK13">
            <v>19555</v>
          </cell>
          <cell r="AN13">
            <v>257</v>
          </cell>
          <cell r="AP13">
            <v>4047</v>
          </cell>
          <cell r="AQ13">
            <v>533</v>
          </cell>
          <cell r="AS13">
            <v>164</v>
          </cell>
          <cell r="AV13">
            <v>2903</v>
          </cell>
          <cell r="AW13">
            <v>248</v>
          </cell>
          <cell r="BA13">
            <v>121</v>
          </cell>
          <cell r="BC13">
            <v>60</v>
          </cell>
          <cell r="BG13">
            <v>471</v>
          </cell>
          <cell r="BH13">
            <v>112</v>
          </cell>
          <cell r="BK13">
            <v>3494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3">
          <cell r="C13">
            <v>1410906</v>
          </cell>
          <cell r="D13">
            <v>633974</v>
          </cell>
          <cell r="E13">
            <v>776932</v>
          </cell>
          <cell r="F13">
            <v>86768</v>
          </cell>
          <cell r="G13">
            <v>28179</v>
          </cell>
          <cell r="H13">
            <v>22476</v>
          </cell>
          <cell r="I13">
            <v>1565</v>
          </cell>
          <cell r="J13">
            <v>61194</v>
          </cell>
          <cell r="K13">
            <v>5605</v>
          </cell>
          <cell r="L13">
            <v>13687</v>
          </cell>
          <cell r="M13">
            <v>24763</v>
          </cell>
          <cell r="N13">
            <v>8050</v>
          </cell>
          <cell r="P13">
            <v>87116</v>
          </cell>
          <cell r="Q13">
            <v>4641</v>
          </cell>
          <cell r="R13">
            <v>21283</v>
          </cell>
          <cell r="S13">
            <v>27306</v>
          </cell>
          <cell r="T13">
            <v>20928</v>
          </cell>
          <cell r="U13">
            <v>2922</v>
          </cell>
          <cell r="V13">
            <v>4283</v>
          </cell>
          <cell r="W13">
            <v>2303</v>
          </cell>
          <cell r="Y13">
            <v>3373</v>
          </cell>
          <cell r="AF13">
            <v>3614</v>
          </cell>
          <cell r="AG13">
            <v>1401</v>
          </cell>
          <cell r="AH13">
            <v>18031</v>
          </cell>
          <cell r="AI13">
            <v>4372</v>
          </cell>
          <cell r="AJ13">
            <v>2451</v>
          </cell>
          <cell r="AK13">
            <v>76640</v>
          </cell>
          <cell r="AN13">
            <v>3409</v>
          </cell>
          <cell r="AP13">
            <v>61704</v>
          </cell>
          <cell r="AQ13">
            <v>5070</v>
          </cell>
          <cell r="AS13">
            <v>1321</v>
          </cell>
          <cell r="AV13">
            <v>48881</v>
          </cell>
          <cell r="AW13">
            <v>2058</v>
          </cell>
          <cell r="BA13">
            <v>2955</v>
          </cell>
          <cell r="BC13">
            <v>2140</v>
          </cell>
          <cell r="BG13">
            <v>5442</v>
          </cell>
          <cell r="BH13">
            <v>994</v>
          </cell>
          <cell r="BK13">
            <v>18080</v>
          </cell>
        </row>
      </sheetData>
      <sheetData sheetId="1">
        <row r="13">
          <cell r="C13">
            <v>98681</v>
          </cell>
          <cell r="D13">
            <v>48084</v>
          </cell>
          <cell r="E13">
            <v>50597</v>
          </cell>
          <cell r="F13">
            <v>5611</v>
          </cell>
          <cell r="G13">
            <v>1462</v>
          </cell>
          <cell r="H13">
            <v>1653</v>
          </cell>
          <cell r="I13">
            <v>90</v>
          </cell>
          <cell r="J13">
            <v>2837</v>
          </cell>
          <cell r="K13">
            <v>238</v>
          </cell>
          <cell r="L13">
            <v>527</v>
          </cell>
          <cell r="M13">
            <v>1565</v>
          </cell>
          <cell r="N13">
            <v>495</v>
          </cell>
          <cell r="P13">
            <v>6556</v>
          </cell>
          <cell r="Q13">
            <v>226</v>
          </cell>
          <cell r="R13">
            <v>1365</v>
          </cell>
          <cell r="S13">
            <v>1419</v>
          </cell>
          <cell r="T13">
            <v>897</v>
          </cell>
          <cell r="U13">
            <v>88</v>
          </cell>
          <cell r="V13">
            <v>225</v>
          </cell>
          <cell r="W13">
            <v>100</v>
          </cell>
          <cell r="Y13">
            <v>200</v>
          </cell>
          <cell r="AF13">
            <v>181</v>
          </cell>
          <cell r="AG13">
            <v>120</v>
          </cell>
          <cell r="AH13">
            <v>1507</v>
          </cell>
          <cell r="AI13">
            <v>374</v>
          </cell>
          <cell r="AJ13">
            <v>177</v>
          </cell>
          <cell r="AK13">
            <v>10104</v>
          </cell>
          <cell r="AN13">
            <v>83</v>
          </cell>
          <cell r="AP13">
            <v>2822</v>
          </cell>
          <cell r="AQ13">
            <v>180</v>
          </cell>
          <cell r="AS13">
            <v>30</v>
          </cell>
          <cell r="AV13">
            <v>2326</v>
          </cell>
          <cell r="AW13">
            <v>167</v>
          </cell>
          <cell r="BA13">
            <v>85</v>
          </cell>
          <cell r="BC13">
            <v>10</v>
          </cell>
          <cell r="BG13">
            <v>239</v>
          </cell>
          <cell r="BH13">
            <v>22</v>
          </cell>
          <cell r="BK13">
            <v>354</v>
          </cell>
        </row>
      </sheetData>
      <sheetData sheetId="2">
        <row r="13">
          <cell r="C13">
            <v>93985</v>
          </cell>
          <cell r="D13">
            <v>48071</v>
          </cell>
          <cell r="E13">
            <v>45914</v>
          </cell>
          <cell r="F13">
            <v>6176</v>
          </cell>
          <cell r="G13">
            <v>2396</v>
          </cell>
          <cell r="H13">
            <v>1518</v>
          </cell>
          <cell r="I13">
            <v>79</v>
          </cell>
          <cell r="J13">
            <v>3033</v>
          </cell>
          <cell r="K13">
            <v>226</v>
          </cell>
          <cell r="L13">
            <v>548</v>
          </cell>
          <cell r="M13">
            <v>1405</v>
          </cell>
          <cell r="N13">
            <v>607</v>
          </cell>
          <cell r="P13">
            <v>6715</v>
          </cell>
          <cell r="Q13">
            <v>255</v>
          </cell>
          <cell r="R13">
            <v>1332</v>
          </cell>
          <cell r="S13">
            <v>1040</v>
          </cell>
          <cell r="T13">
            <v>871</v>
          </cell>
          <cell r="U13">
            <v>178</v>
          </cell>
          <cell r="V13">
            <v>331</v>
          </cell>
          <cell r="W13">
            <v>96</v>
          </cell>
          <cell r="Y13">
            <v>197</v>
          </cell>
          <cell r="AF13">
            <v>122</v>
          </cell>
          <cell r="AG13">
            <v>87</v>
          </cell>
          <cell r="AH13">
            <v>1236</v>
          </cell>
          <cell r="AI13">
            <v>292</v>
          </cell>
          <cell r="AJ13">
            <v>235</v>
          </cell>
          <cell r="AK13">
            <v>4788</v>
          </cell>
          <cell r="AN13">
            <v>92</v>
          </cell>
          <cell r="AP13">
            <v>2685</v>
          </cell>
          <cell r="AQ13">
            <v>224</v>
          </cell>
          <cell r="AS13">
            <v>48</v>
          </cell>
          <cell r="AV13">
            <v>2669</v>
          </cell>
          <cell r="AW13">
            <v>126</v>
          </cell>
          <cell r="BA13">
            <v>101</v>
          </cell>
          <cell r="BC13">
            <v>18</v>
          </cell>
          <cell r="BG13">
            <v>150</v>
          </cell>
          <cell r="BH13">
            <v>27</v>
          </cell>
          <cell r="BK13">
            <v>264</v>
          </cell>
        </row>
      </sheetData>
      <sheetData sheetId="3">
        <row r="13">
          <cell r="C13">
            <v>107265</v>
          </cell>
          <cell r="D13">
            <v>54627</v>
          </cell>
          <cell r="E13">
            <v>52638</v>
          </cell>
          <cell r="F13">
            <v>6910</v>
          </cell>
          <cell r="G13">
            <v>1840</v>
          </cell>
          <cell r="H13">
            <v>1883</v>
          </cell>
          <cell r="I13">
            <v>116</v>
          </cell>
          <cell r="J13">
            <v>3721</v>
          </cell>
          <cell r="K13">
            <v>329</v>
          </cell>
          <cell r="L13">
            <v>663</v>
          </cell>
          <cell r="M13">
            <v>1813</v>
          </cell>
          <cell r="N13">
            <v>569</v>
          </cell>
          <cell r="P13">
            <v>7862</v>
          </cell>
          <cell r="Q13">
            <v>294</v>
          </cell>
          <cell r="R13">
            <v>1630</v>
          </cell>
          <cell r="S13">
            <v>1567</v>
          </cell>
          <cell r="T13">
            <v>1315</v>
          </cell>
          <cell r="U13">
            <v>117</v>
          </cell>
          <cell r="V13">
            <v>328</v>
          </cell>
          <cell r="W13">
            <v>84</v>
          </cell>
          <cell r="Y13">
            <v>318</v>
          </cell>
          <cell r="AF13">
            <v>161</v>
          </cell>
          <cell r="AG13">
            <v>83</v>
          </cell>
          <cell r="AH13">
            <v>1392</v>
          </cell>
          <cell r="AI13">
            <v>383</v>
          </cell>
          <cell r="AJ13">
            <v>184</v>
          </cell>
          <cell r="AK13">
            <v>5786</v>
          </cell>
          <cell r="AN13">
            <v>139</v>
          </cell>
          <cell r="AP13">
            <v>3768</v>
          </cell>
          <cell r="AQ13">
            <v>288</v>
          </cell>
          <cell r="AS13">
            <v>42</v>
          </cell>
          <cell r="AV13">
            <v>2181</v>
          </cell>
          <cell r="AW13">
            <v>132</v>
          </cell>
          <cell r="BA13">
            <v>90</v>
          </cell>
          <cell r="BC13">
            <v>35</v>
          </cell>
          <cell r="BG13">
            <v>244</v>
          </cell>
          <cell r="BH13">
            <v>50</v>
          </cell>
          <cell r="BK13">
            <v>494</v>
          </cell>
        </row>
      </sheetData>
      <sheetData sheetId="4">
        <row r="13">
          <cell r="C13">
            <v>92858</v>
          </cell>
          <cell r="D13">
            <v>45154</v>
          </cell>
          <cell r="E13">
            <v>47704</v>
          </cell>
          <cell r="F13">
            <v>6715</v>
          </cell>
          <cell r="G13">
            <v>1636</v>
          </cell>
          <cell r="H13">
            <v>1355</v>
          </cell>
          <cell r="I13">
            <v>86</v>
          </cell>
          <cell r="J13">
            <v>2907</v>
          </cell>
          <cell r="K13">
            <v>251</v>
          </cell>
          <cell r="L13">
            <v>697</v>
          </cell>
          <cell r="M13">
            <v>1371</v>
          </cell>
          <cell r="N13">
            <v>548</v>
          </cell>
          <cell r="P13">
            <v>5919</v>
          </cell>
          <cell r="Q13">
            <v>285</v>
          </cell>
          <cell r="R13">
            <v>1461</v>
          </cell>
          <cell r="S13">
            <v>1516</v>
          </cell>
          <cell r="T13">
            <v>1779</v>
          </cell>
          <cell r="U13">
            <v>205</v>
          </cell>
          <cell r="V13">
            <v>261</v>
          </cell>
          <cell r="W13">
            <v>215</v>
          </cell>
          <cell r="Y13">
            <v>259</v>
          </cell>
          <cell r="AF13">
            <v>101</v>
          </cell>
          <cell r="AG13">
            <v>74</v>
          </cell>
          <cell r="AH13">
            <v>1685</v>
          </cell>
          <cell r="AI13">
            <v>346</v>
          </cell>
          <cell r="AJ13">
            <v>222</v>
          </cell>
          <cell r="AK13">
            <v>5171</v>
          </cell>
          <cell r="AN13">
            <v>119</v>
          </cell>
          <cell r="AP13">
            <v>3319</v>
          </cell>
          <cell r="AQ13">
            <v>563</v>
          </cell>
          <cell r="AS13">
            <v>57</v>
          </cell>
          <cell r="AV13">
            <v>1719</v>
          </cell>
          <cell r="AW13">
            <v>156</v>
          </cell>
          <cell r="BA13">
            <v>110</v>
          </cell>
          <cell r="BC13">
            <v>31</v>
          </cell>
          <cell r="BG13">
            <v>279</v>
          </cell>
          <cell r="BH13">
            <v>45</v>
          </cell>
          <cell r="BK13">
            <v>552</v>
          </cell>
        </row>
      </sheetData>
      <sheetData sheetId="5">
        <row r="13">
          <cell r="C13">
            <v>124586</v>
          </cell>
          <cell r="D13">
            <v>59247</v>
          </cell>
          <cell r="E13">
            <v>65339</v>
          </cell>
          <cell r="F13">
            <v>8724</v>
          </cell>
          <cell r="G13">
            <v>2797</v>
          </cell>
          <cell r="H13">
            <v>2356</v>
          </cell>
          <cell r="I13">
            <v>132</v>
          </cell>
          <cell r="J13">
            <v>4968</v>
          </cell>
          <cell r="K13">
            <v>536</v>
          </cell>
          <cell r="L13">
            <v>968</v>
          </cell>
          <cell r="M13">
            <v>2001</v>
          </cell>
          <cell r="N13">
            <v>756</v>
          </cell>
          <cell r="P13">
            <v>7514</v>
          </cell>
          <cell r="Q13">
            <v>291</v>
          </cell>
          <cell r="R13">
            <v>1950</v>
          </cell>
          <cell r="S13">
            <v>1530</v>
          </cell>
          <cell r="T13">
            <v>1124</v>
          </cell>
          <cell r="U13">
            <v>209</v>
          </cell>
          <cell r="V13">
            <v>378</v>
          </cell>
          <cell r="W13">
            <v>237</v>
          </cell>
          <cell r="Y13">
            <v>244</v>
          </cell>
          <cell r="AF13">
            <v>470</v>
          </cell>
          <cell r="AG13">
            <v>133</v>
          </cell>
          <cell r="AH13">
            <v>1619</v>
          </cell>
          <cell r="AI13">
            <v>322</v>
          </cell>
          <cell r="AJ13">
            <v>178</v>
          </cell>
          <cell r="AK13">
            <v>4833</v>
          </cell>
          <cell r="AN13">
            <v>174</v>
          </cell>
          <cell r="AP13">
            <v>6119</v>
          </cell>
          <cell r="AQ13">
            <v>335</v>
          </cell>
          <cell r="AS13">
            <v>73</v>
          </cell>
          <cell r="AV13">
            <v>3821</v>
          </cell>
          <cell r="AW13">
            <v>232</v>
          </cell>
          <cell r="BA13">
            <v>288</v>
          </cell>
          <cell r="BC13">
            <v>80</v>
          </cell>
          <cell r="BG13">
            <v>531</v>
          </cell>
          <cell r="BH13">
            <v>87</v>
          </cell>
          <cell r="BK13">
            <v>1313</v>
          </cell>
        </row>
      </sheetData>
      <sheetData sheetId="6">
        <row r="13">
          <cell r="C13">
            <v>142529</v>
          </cell>
          <cell r="D13">
            <v>51776</v>
          </cell>
          <cell r="E13">
            <v>90753</v>
          </cell>
          <cell r="F13">
            <v>7264</v>
          </cell>
          <cell r="G13">
            <v>2657</v>
          </cell>
          <cell r="H13">
            <v>2296</v>
          </cell>
          <cell r="I13">
            <v>228</v>
          </cell>
          <cell r="J13">
            <v>9186</v>
          </cell>
          <cell r="K13">
            <v>806</v>
          </cell>
          <cell r="L13">
            <v>2152</v>
          </cell>
          <cell r="M13">
            <v>3206</v>
          </cell>
          <cell r="N13">
            <v>874</v>
          </cell>
          <cell r="P13">
            <v>8806</v>
          </cell>
          <cell r="Q13">
            <v>770</v>
          </cell>
          <cell r="R13">
            <v>2620</v>
          </cell>
          <cell r="S13">
            <v>2380</v>
          </cell>
          <cell r="T13">
            <v>2167</v>
          </cell>
          <cell r="U13">
            <v>312</v>
          </cell>
          <cell r="V13">
            <v>612</v>
          </cell>
          <cell r="W13">
            <v>315</v>
          </cell>
          <cell r="Y13">
            <v>300</v>
          </cell>
          <cell r="AF13">
            <v>293</v>
          </cell>
          <cell r="AG13">
            <v>148</v>
          </cell>
          <cell r="AH13">
            <v>1303</v>
          </cell>
          <cell r="AI13">
            <v>437</v>
          </cell>
          <cell r="AJ13">
            <v>238</v>
          </cell>
          <cell r="AK13">
            <v>5071</v>
          </cell>
          <cell r="AN13">
            <v>605</v>
          </cell>
          <cell r="AP13">
            <v>10543</v>
          </cell>
          <cell r="AQ13">
            <v>822</v>
          </cell>
          <cell r="AS13">
            <v>316</v>
          </cell>
          <cell r="AV13">
            <v>8520</v>
          </cell>
          <cell r="AW13">
            <v>313</v>
          </cell>
          <cell r="BA13">
            <v>586</v>
          </cell>
          <cell r="BC13">
            <v>621</v>
          </cell>
          <cell r="BG13">
            <v>788</v>
          </cell>
          <cell r="BH13">
            <v>166</v>
          </cell>
          <cell r="BK13">
            <v>1772</v>
          </cell>
        </row>
      </sheetData>
      <sheetData sheetId="7">
        <row r="13">
          <cell r="C13">
            <v>149846</v>
          </cell>
          <cell r="D13">
            <v>55029</v>
          </cell>
          <cell r="E13">
            <v>94817</v>
          </cell>
          <cell r="F13">
            <v>7533</v>
          </cell>
          <cell r="G13">
            <v>3213</v>
          </cell>
          <cell r="H13">
            <v>1965</v>
          </cell>
          <cell r="I13">
            <v>123</v>
          </cell>
          <cell r="J13">
            <v>10670</v>
          </cell>
          <cell r="K13">
            <v>881</v>
          </cell>
          <cell r="L13">
            <v>2790</v>
          </cell>
          <cell r="M13">
            <v>3431</v>
          </cell>
          <cell r="N13">
            <v>784</v>
          </cell>
          <cell r="P13">
            <v>6900</v>
          </cell>
          <cell r="Q13">
            <v>709</v>
          </cell>
          <cell r="R13">
            <v>2496</v>
          </cell>
          <cell r="S13">
            <v>4155</v>
          </cell>
          <cell r="T13">
            <v>3150</v>
          </cell>
          <cell r="U13">
            <v>378</v>
          </cell>
          <cell r="V13">
            <v>567</v>
          </cell>
          <cell r="W13">
            <v>316</v>
          </cell>
          <cell r="Y13">
            <v>234</v>
          </cell>
          <cell r="AF13">
            <v>646</v>
          </cell>
          <cell r="AG13">
            <v>261</v>
          </cell>
          <cell r="AH13">
            <v>1153</v>
          </cell>
          <cell r="AI13">
            <v>403</v>
          </cell>
          <cell r="AJ13">
            <v>232</v>
          </cell>
          <cell r="AK13">
            <v>5234</v>
          </cell>
          <cell r="AN13">
            <v>833</v>
          </cell>
          <cell r="AP13">
            <v>10014</v>
          </cell>
          <cell r="AQ13">
            <v>720</v>
          </cell>
          <cell r="AS13">
            <v>232</v>
          </cell>
          <cell r="AV13">
            <v>8531</v>
          </cell>
          <cell r="AW13">
            <v>143</v>
          </cell>
          <cell r="BA13">
            <v>580</v>
          </cell>
          <cell r="BC13">
            <v>718</v>
          </cell>
          <cell r="BG13">
            <v>1031</v>
          </cell>
          <cell r="BH13">
            <v>203</v>
          </cell>
          <cell r="BK13">
            <v>2443</v>
          </cell>
        </row>
      </sheetData>
      <sheetData sheetId="8">
        <row r="13">
          <cell r="C13">
            <v>165624</v>
          </cell>
          <cell r="D13">
            <v>51015</v>
          </cell>
          <cell r="E13">
            <v>114609</v>
          </cell>
          <cell r="F13">
            <v>10485</v>
          </cell>
          <cell r="G13">
            <v>3632</v>
          </cell>
          <cell r="H13">
            <v>2555</v>
          </cell>
          <cell r="I13">
            <v>155</v>
          </cell>
          <cell r="J13">
            <v>9291</v>
          </cell>
          <cell r="K13">
            <v>943</v>
          </cell>
          <cell r="L13">
            <v>2306</v>
          </cell>
          <cell r="M13">
            <v>3729</v>
          </cell>
          <cell r="N13">
            <v>977</v>
          </cell>
          <cell r="P13">
            <v>11639</v>
          </cell>
          <cell r="Q13">
            <v>454</v>
          </cell>
          <cell r="R13">
            <v>2632</v>
          </cell>
          <cell r="S13">
            <v>8386</v>
          </cell>
          <cell r="T13">
            <v>5876</v>
          </cell>
          <cell r="U13">
            <v>816</v>
          </cell>
          <cell r="V13">
            <v>525</v>
          </cell>
          <cell r="W13">
            <v>346</v>
          </cell>
          <cell r="Y13">
            <v>786</v>
          </cell>
          <cell r="AF13">
            <v>666</v>
          </cell>
          <cell r="AG13">
            <v>149</v>
          </cell>
          <cell r="AH13">
            <v>1567</v>
          </cell>
          <cell r="AI13">
            <v>426</v>
          </cell>
          <cell r="AJ13">
            <v>221</v>
          </cell>
          <cell r="AK13">
            <v>7304</v>
          </cell>
          <cell r="AN13">
            <v>903</v>
          </cell>
          <cell r="AP13">
            <v>9743</v>
          </cell>
          <cell r="AQ13">
            <v>735</v>
          </cell>
          <cell r="AS13">
            <v>254</v>
          </cell>
          <cell r="AV13">
            <v>9627</v>
          </cell>
          <cell r="AW13">
            <v>238</v>
          </cell>
          <cell r="BA13">
            <v>532</v>
          </cell>
          <cell r="BC13">
            <v>356</v>
          </cell>
          <cell r="BG13">
            <v>925</v>
          </cell>
          <cell r="BH13">
            <v>159</v>
          </cell>
          <cell r="BK13">
            <v>2958</v>
          </cell>
        </row>
      </sheetData>
      <sheetData sheetId="9">
        <row r="13">
          <cell r="C13">
            <v>123540</v>
          </cell>
          <cell r="D13">
            <v>53431</v>
          </cell>
          <cell r="E13">
            <v>70109</v>
          </cell>
          <cell r="F13">
            <v>8576</v>
          </cell>
          <cell r="G13">
            <v>2776</v>
          </cell>
          <cell r="H13">
            <v>2462</v>
          </cell>
          <cell r="I13">
            <v>260</v>
          </cell>
          <cell r="J13">
            <v>4927</v>
          </cell>
          <cell r="K13">
            <v>498</v>
          </cell>
          <cell r="L13">
            <v>1107</v>
          </cell>
          <cell r="M13">
            <v>1939</v>
          </cell>
          <cell r="N13">
            <v>660</v>
          </cell>
          <cell r="P13">
            <v>7708</v>
          </cell>
          <cell r="Q13">
            <v>447</v>
          </cell>
          <cell r="R13">
            <v>1753</v>
          </cell>
          <cell r="S13">
            <v>1953</v>
          </cell>
          <cell r="T13">
            <v>1632</v>
          </cell>
          <cell r="U13">
            <v>242</v>
          </cell>
          <cell r="V13">
            <v>338</v>
          </cell>
          <cell r="W13">
            <v>136</v>
          </cell>
          <cell r="Y13">
            <v>274</v>
          </cell>
          <cell r="AF13">
            <v>369</v>
          </cell>
          <cell r="AG13">
            <v>142</v>
          </cell>
          <cell r="AH13">
            <v>1684</v>
          </cell>
          <cell r="AI13">
            <v>383</v>
          </cell>
          <cell r="AJ13">
            <v>271</v>
          </cell>
          <cell r="AK13">
            <v>5266</v>
          </cell>
          <cell r="AN13">
            <v>154</v>
          </cell>
          <cell r="AP13">
            <v>5675</v>
          </cell>
          <cell r="AQ13">
            <v>363</v>
          </cell>
          <cell r="AS13">
            <v>111</v>
          </cell>
          <cell r="AV13">
            <v>4979</v>
          </cell>
          <cell r="AW13">
            <v>191</v>
          </cell>
          <cell r="BA13">
            <v>246</v>
          </cell>
          <cell r="BC13">
            <v>148</v>
          </cell>
          <cell r="BG13">
            <v>567</v>
          </cell>
          <cell r="BH13">
            <v>81</v>
          </cell>
          <cell r="BK13">
            <v>2582</v>
          </cell>
        </row>
      </sheetData>
      <sheetData sheetId="10">
        <row r="13">
          <cell r="C13">
            <v>113779</v>
          </cell>
          <cell r="D13">
            <v>61270</v>
          </cell>
          <cell r="E13">
            <v>52509</v>
          </cell>
          <cell r="F13">
            <v>7349</v>
          </cell>
          <cell r="G13">
            <v>2567</v>
          </cell>
          <cell r="H13">
            <v>1770</v>
          </cell>
          <cell r="I13">
            <v>134</v>
          </cell>
          <cell r="J13">
            <v>3529</v>
          </cell>
          <cell r="K13">
            <v>335</v>
          </cell>
          <cell r="L13">
            <v>765</v>
          </cell>
          <cell r="M13">
            <v>1602</v>
          </cell>
          <cell r="N13">
            <v>682</v>
          </cell>
          <cell r="P13">
            <v>6687</v>
          </cell>
          <cell r="Q13">
            <v>357</v>
          </cell>
          <cell r="R13">
            <v>1516</v>
          </cell>
          <cell r="S13">
            <v>1001</v>
          </cell>
          <cell r="T13">
            <v>918</v>
          </cell>
          <cell r="U13">
            <v>146</v>
          </cell>
          <cell r="V13">
            <v>279</v>
          </cell>
          <cell r="W13">
            <v>178</v>
          </cell>
          <cell r="Y13">
            <v>213</v>
          </cell>
          <cell r="AF13">
            <v>229</v>
          </cell>
          <cell r="AG13">
            <v>83</v>
          </cell>
          <cell r="AH13">
            <v>1749</v>
          </cell>
          <cell r="AI13">
            <v>337</v>
          </cell>
          <cell r="AJ13">
            <v>217</v>
          </cell>
          <cell r="AK13">
            <v>5292</v>
          </cell>
          <cell r="AN13">
            <v>137</v>
          </cell>
          <cell r="AP13">
            <v>3359</v>
          </cell>
          <cell r="AQ13">
            <v>372</v>
          </cell>
          <cell r="AS13">
            <v>66</v>
          </cell>
          <cell r="AV13">
            <v>1800</v>
          </cell>
          <cell r="AW13">
            <v>139</v>
          </cell>
          <cell r="BA13">
            <v>134</v>
          </cell>
          <cell r="BC13">
            <v>32</v>
          </cell>
          <cell r="BG13">
            <v>277</v>
          </cell>
          <cell r="BH13">
            <v>43</v>
          </cell>
          <cell r="BK13">
            <v>2026</v>
          </cell>
        </row>
      </sheetData>
      <sheetData sheetId="11">
        <row r="13">
          <cell r="C13">
            <v>113634</v>
          </cell>
          <cell r="D13">
            <v>66944</v>
          </cell>
          <cell r="E13">
            <v>46690</v>
          </cell>
          <cell r="F13">
            <v>7011</v>
          </cell>
          <cell r="G13">
            <v>2010</v>
          </cell>
          <cell r="H13">
            <v>1683</v>
          </cell>
          <cell r="I13">
            <v>104</v>
          </cell>
          <cell r="J13">
            <v>3212</v>
          </cell>
          <cell r="K13">
            <v>343</v>
          </cell>
          <cell r="L13">
            <v>490</v>
          </cell>
          <cell r="M13">
            <v>1424</v>
          </cell>
          <cell r="N13">
            <v>564</v>
          </cell>
          <cell r="P13">
            <v>6006</v>
          </cell>
          <cell r="Q13">
            <v>330</v>
          </cell>
          <cell r="R13">
            <v>1298</v>
          </cell>
          <cell r="S13">
            <v>922</v>
          </cell>
          <cell r="T13">
            <v>463</v>
          </cell>
          <cell r="U13">
            <v>112</v>
          </cell>
          <cell r="V13">
            <v>258</v>
          </cell>
          <cell r="W13">
            <v>174</v>
          </cell>
          <cell r="Y13">
            <v>194</v>
          </cell>
          <cell r="AF13">
            <v>206</v>
          </cell>
          <cell r="AG13">
            <v>57</v>
          </cell>
          <cell r="AH13">
            <v>1715</v>
          </cell>
          <cell r="AI13">
            <v>311</v>
          </cell>
          <cell r="AJ13">
            <v>170</v>
          </cell>
          <cell r="AK13">
            <v>6954</v>
          </cell>
          <cell r="AN13">
            <v>74</v>
          </cell>
          <cell r="AP13">
            <v>2014</v>
          </cell>
          <cell r="AQ13">
            <v>219</v>
          </cell>
          <cell r="AS13">
            <v>48</v>
          </cell>
          <cell r="AV13">
            <v>1100</v>
          </cell>
          <cell r="AW13">
            <v>141</v>
          </cell>
          <cell r="BA13">
            <v>135</v>
          </cell>
          <cell r="BC13">
            <v>55</v>
          </cell>
          <cell r="BG13">
            <v>180</v>
          </cell>
          <cell r="BH13">
            <v>52</v>
          </cell>
          <cell r="BK13">
            <v>1399</v>
          </cell>
        </row>
      </sheetData>
      <sheetData sheetId="12">
        <row r="13">
          <cell r="C13">
            <v>84579</v>
          </cell>
          <cell r="D13">
            <v>39326</v>
          </cell>
          <cell r="E13">
            <v>45253</v>
          </cell>
          <cell r="F13">
            <v>4414</v>
          </cell>
          <cell r="G13">
            <v>1193</v>
          </cell>
          <cell r="H13">
            <v>980</v>
          </cell>
          <cell r="I13">
            <v>58</v>
          </cell>
          <cell r="J13">
            <v>2913</v>
          </cell>
          <cell r="K13">
            <v>219</v>
          </cell>
          <cell r="L13">
            <v>674</v>
          </cell>
          <cell r="M13">
            <v>1277</v>
          </cell>
          <cell r="N13">
            <v>534</v>
          </cell>
          <cell r="P13">
            <v>4804</v>
          </cell>
          <cell r="Q13">
            <v>223</v>
          </cell>
          <cell r="R13">
            <v>1230</v>
          </cell>
          <cell r="S13">
            <v>1437</v>
          </cell>
          <cell r="T13">
            <v>736</v>
          </cell>
          <cell r="U13">
            <v>119</v>
          </cell>
          <cell r="V13">
            <v>181</v>
          </cell>
          <cell r="W13">
            <v>106</v>
          </cell>
          <cell r="Y13">
            <v>154</v>
          </cell>
          <cell r="AF13">
            <v>170</v>
          </cell>
          <cell r="AG13">
            <v>64</v>
          </cell>
          <cell r="AH13">
            <v>1421</v>
          </cell>
          <cell r="AI13">
            <v>358</v>
          </cell>
          <cell r="AJ13">
            <v>106</v>
          </cell>
          <cell r="AK13">
            <v>10837</v>
          </cell>
          <cell r="AN13">
            <v>96</v>
          </cell>
          <cell r="AP13">
            <v>1643</v>
          </cell>
          <cell r="AQ13">
            <v>249</v>
          </cell>
          <cell r="AS13">
            <v>44</v>
          </cell>
          <cell r="AV13">
            <v>1608</v>
          </cell>
          <cell r="AW13">
            <v>80</v>
          </cell>
          <cell r="BA13">
            <v>68</v>
          </cell>
          <cell r="BC13">
            <v>36</v>
          </cell>
          <cell r="BG13">
            <v>231</v>
          </cell>
          <cell r="BH13">
            <v>59</v>
          </cell>
          <cell r="BK13">
            <v>1923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3">
          <cell r="C13">
            <v>2504411</v>
          </cell>
          <cell r="D13">
            <v>985739</v>
          </cell>
          <cell r="E13">
            <v>1518672</v>
          </cell>
          <cell r="F13">
            <v>134550</v>
          </cell>
          <cell r="G13">
            <v>58502</v>
          </cell>
          <cell r="H13">
            <v>40451</v>
          </cell>
          <cell r="I13">
            <v>3308</v>
          </cell>
          <cell r="J13">
            <v>131442</v>
          </cell>
          <cell r="K13">
            <v>13705</v>
          </cell>
          <cell r="L13">
            <v>30384</v>
          </cell>
          <cell r="M13">
            <v>51242</v>
          </cell>
          <cell r="N13">
            <v>17513</v>
          </cell>
          <cell r="P13">
            <v>165179</v>
          </cell>
          <cell r="Q13">
            <v>11029</v>
          </cell>
          <cell r="R13">
            <v>45925</v>
          </cell>
          <cell r="S13">
            <v>59408</v>
          </cell>
          <cell r="T13">
            <v>49295</v>
          </cell>
          <cell r="U13">
            <v>5992</v>
          </cell>
          <cell r="V13">
            <v>13298</v>
          </cell>
          <cell r="W13">
            <v>6523</v>
          </cell>
          <cell r="Y13">
            <v>9755</v>
          </cell>
          <cell r="AF13">
            <v>8795</v>
          </cell>
          <cell r="AG13">
            <v>3976</v>
          </cell>
          <cell r="AH13">
            <v>33573</v>
          </cell>
          <cell r="AI13">
            <v>8608</v>
          </cell>
          <cell r="AJ13">
            <v>5929</v>
          </cell>
          <cell r="AK13">
            <v>146227</v>
          </cell>
          <cell r="AN13">
            <v>4286</v>
          </cell>
          <cell r="AP13">
            <v>125508</v>
          </cell>
          <cell r="AQ13">
            <v>12952</v>
          </cell>
          <cell r="AS13">
            <v>3636</v>
          </cell>
          <cell r="AV13">
            <v>74581</v>
          </cell>
          <cell r="AW13">
            <v>7235</v>
          </cell>
          <cell r="BA13">
            <v>6141</v>
          </cell>
          <cell r="BC13">
            <v>2999</v>
          </cell>
          <cell r="BG13">
            <v>12653</v>
          </cell>
          <cell r="BH13">
            <v>2140</v>
          </cell>
          <cell r="BK13">
            <v>58528</v>
          </cell>
        </row>
      </sheetData>
      <sheetData sheetId="1">
        <row r="13">
          <cell r="C13">
            <v>173643</v>
          </cell>
          <cell r="D13">
            <v>79533</v>
          </cell>
          <cell r="E13">
            <v>94110</v>
          </cell>
          <cell r="F13">
            <v>7617</v>
          </cell>
          <cell r="G13">
            <v>2731</v>
          </cell>
          <cell r="H13">
            <v>2708</v>
          </cell>
          <cell r="I13">
            <v>143</v>
          </cell>
          <cell r="J13">
            <v>5473</v>
          </cell>
          <cell r="K13">
            <v>415</v>
          </cell>
          <cell r="L13">
            <v>1233</v>
          </cell>
          <cell r="M13">
            <v>2501</v>
          </cell>
          <cell r="N13">
            <v>1144</v>
          </cell>
          <cell r="P13">
            <v>9706</v>
          </cell>
          <cell r="Q13">
            <v>499</v>
          </cell>
          <cell r="R13">
            <v>2510</v>
          </cell>
          <cell r="S13">
            <v>2739</v>
          </cell>
          <cell r="T13">
            <v>1283</v>
          </cell>
          <cell r="U13">
            <v>235</v>
          </cell>
          <cell r="V13">
            <v>922</v>
          </cell>
          <cell r="W13">
            <v>304</v>
          </cell>
          <cell r="Y13">
            <v>538</v>
          </cell>
          <cell r="AF13">
            <v>520</v>
          </cell>
          <cell r="AG13">
            <v>162</v>
          </cell>
          <cell r="AH13">
            <v>2469</v>
          </cell>
          <cell r="AI13">
            <v>728</v>
          </cell>
          <cell r="AJ13">
            <v>395</v>
          </cell>
          <cell r="AK13">
            <v>25113</v>
          </cell>
          <cell r="AN13">
            <v>232</v>
          </cell>
          <cell r="AP13">
            <v>5647</v>
          </cell>
          <cell r="AQ13">
            <v>427</v>
          </cell>
          <cell r="AS13">
            <v>103</v>
          </cell>
          <cell r="AV13">
            <v>2585</v>
          </cell>
          <cell r="AW13">
            <v>392</v>
          </cell>
          <cell r="BA13">
            <v>192</v>
          </cell>
          <cell r="BC13">
            <v>31</v>
          </cell>
          <cell r="BG13">
            <v>557</v>
          </cell>
          <cell r="BH13">
            <v>67</v>
          </cell>
          <cell r="BK13">
            <v>2457</v>
          </cell>
        </row>
      </sheetData>
      <sheetData sheetId="2">
        <row r="13">
          <cell r="C13">
            <v>157812</v>
          </cell>
          <cell r="D13">
            <v>76094</v>
          </cell>
          <cell r="E13">
            <v>81718</v>
          </cell>
          <cell r="F13">
            <v>8045</v>
          </cell>
          <cell r="G13">
            <v>2790</v>
          </cell>
          <cell r="H13">
            <v>2650</v>
          </cell>
          <cell r="I13">
            <v>120</v>
          </cell>
          <cell r="J13">
            <v>6041</v>
          </cell>
          <cell r="K13">
            <v>562</v>
          </cell>
          <cell r="L13">
            <v>1120</v>
          </cell>
          <cell r="M13">
            <v>2578</v>
          </cell>
          <cell r="N13">
            <v>1375</v>
          </cell>
          <cell r="P13">
            <v>11147</v>
          </cell>
          <cell r="Q13">
            <v>579</v>
          </cell>
          <cell r="R13">
            <v>2598</v>
          </cell>
          <cell r="S13">
            <v>1967</v>
          </cell>
          <cell r="T13">
            <v>1465</v>
          </cell>
          <cell r="U13">
            <v>232</v>
          </cell>
          <cell r="V13">
            <v>1018</v>
          </cell>
          <cell r="W13">
            <v>193</v>
          </cell>
          <cell r="Y13">
            <v>519</v>
          </cell>
          <cell r="AF13">
            <v>276</v>
          </cell>
          <cell r="AG13">
            <v>120</v>
          </cell>
          <cell r="AH13">
            <v>1961</v>
          </cell>
          <cell r="AI13">
            <v>653</v>
          </cell>
          <cell r="AJ13">
            <v>397</v>
          </cell>
          <cell r="AK13">
            <v>10350</v>
          </cell>
          <cell r="AN13">
            <v>191</v>
          </cell>
          <cell r="AP13">
            <v>5034</v>
          </cell>
          <cell r="AQ13">
            <v>472</v>
          </cell>
          <cell r="AS13">
            <v>154</v>
          </cell>
          <cell r="AV13">
            <v>3644</v>
          </cell>
          <cell r="AW13">
            <v>432</v>
          </cell>
          <cell r="BA13">
            <v>169</v>
          </cell>
          <cell r="BC13">
            <v>183</v>
          </cell>
          <cell r="BG13">
            <v>341</v>
          </cell>
          <cell r="BH13">
            <v>54</v>
          </cell>
          <cell r="BK13">
            <v>3339</v>
          </cell>
        </row>
      </sheetData>
      <sheetData sheetId="3">
        <row r="13">
          <cell r="C13">
            <v>176146</v>
          </cell>
          <cell r="D13">
            <v>79482</v>
          </cell>
          <cell r="E13">
            <v>96664</v>
          </cell>
          <cell r="F13">
            <v>9482</v>
          </cell>
          <cell r="G13">
            <v>3153</v>
          </cell>
          <cell r="H13">
            <v>2852</v>
          </cell>
          <cell r="I13">
            <v>148</v>
          </cell>
          <cell r="J13">
            <v>7338</v>
          </cell>
          <cell r="K13">
            <v>747</v>
          </cell>
          <cell r="L13">
            <v>1403</v>
          </cell>
          <cell r="M13">
            <v>3025</v>
          </cell>
          <cell r="N13">
            <v>1574</v>
          </cell>
          <cell r="P13">
            <v>12152</v>
          </cell>
          <cell r="Q13">
            <v>742</v>
          </cell>
          <cell r="R13">
            <v>3059</v>
          </cell>
          <cell r="S13">
            <v>3330</v>
          </cell>
          <cell r="T13">
            <v>3225</v>
          </cell>
          <cell r="U13">
            <v>449</v>
          </cell>
          <cell r="V13">
            <v>1209</v>
          </cell>
          <cell r="W13">
            <v>263</v>
          </cell>
          <cell r="Y13">
            <v>721</v>
          </cell>
          <cell r="AF13">
            <v>341</v>
          </cell>
          <cell r="AG13">
            <v>128</v>
          </cell>
          <cell r="AH13">
            <v>2771</v>
          </cell>
          <cell r="AI13">
            <v>824</v>
          </cell>
          <cell r="AJ13">
            <v>348</v>
          </cell>
          <cell r="AK13">
            <v>10985</v>
          </cell>
          <cell r="AN13">
            <v>320</v>
          </cell>
          <cell r="AP13">
            <v>6298</v>
          </cell>
          <cell r="AQ13">
            <v>655</v>
          </cell>
          <cell r="AS13">
            <v>213</v>
          </cell>
          <cell r="AV13">
            <v>3440</v>
          </cell>
          <cell r="AW13">
            <v>401</v>
          </cell>
          <cell r="BA13">
            <v>281</v>
          </cell>
          <cell r="BC13">
            <v>96</v>
          </cell>
          <cell r="BG13">
            <v>558</v>
          </cell>
          <cell r="BH13">
            <v>78</v>
          </cell>
          <cell r="BK13">
            <v>3059</v>
          </cell>
        </row>
      </sheetData>
      <sheetData sheetId="4">
        <row r="13">
          <cell r="C13">
            <v>180286</v>
          </cell>
          <cell r="D13">
            <v>79295</v>
          </cell>
          <cell r="E13">
            <v>100991</v>
          </cell>
          <cell r="F13">
            <v>11369</v>
          </cell>
          <cell r="G13">
            <v>3830</v>
          </cell>
          <cell r="H13">
            <v>2902</v>
          </cell>
          <cell r="I13">
            <v>324</v>
          </cell>
          <cell r="J13">
            <v>7097</v>
          </cell>
          <cell r="K13">
            <v>812</v>
          </cell>
          <cell r="L13">
            <v>1799</v>
          </cell>
          <cell r="M13">
            <v>4000</v>
          </cell>
          <cell r="N13">
            <v>1274</v>
          </cell>
          <cell r="P13">
            <v>10400</v>
          </cell>
          <cell r="Q13">
            <v>527</v>
          </cell>
          <cell r="R13">
            <v>3026</v>
          </cell>
          <cell r="S13">
            <v>3351</v>
          </cell>
          <cell r="T13">
            <v>2747</v>
          </cell>
          <cell r="U13">
            <v>253</v>
          </cell>
          <cell r="V13">
            <v>1315</v>
          </cell>
          <cell r="W13">
            <v>581</v>
          </cell>
          <cell r="Y13">
            <v>667</v>
          </cell>
          <cell r="AF13">
            <v>447</v>
          </cell>
          <cell r="AG13">
            <v>226</v>
          </cell>
          <cell r="AH13">
            <v>3005</v>
          </cell>
          <cell r="AI13">
            <v>526</v>
          </cell>
          <cell r="AJ13">
            <v>388</v>
          </cell>
          <cell r="AK13">
            <v>9598</v>
          </cell>
          <cell r="AN13">
            <v>258</v>
          </cell>
          <cell r="AP13">
            <v>6855</v>
          </cell>
          <cell r="AQ13">
            <v>1083</v>
          </cell>
          <cell r="AS13">
            <v>113</v>
          </cell>
          <cell r="AV13">
            <v>2925</v>
          </cell>
          <cell r="AW13">
            <v>422</v>
          </cell>
          <cell r="BA13">
            <v>694</v>
          </cell>
          <cell r="BC13">
            <v>154</v>
          </cell>
          <cell r="BG13">
            <v>562</v>
          </cell>
          <cell r="BH13">
            <v>84</v>
          </cell>
          <cell r="BK13">
            <v>4320</v>
          </cell>
        </row>
      </sheetData>
      <sheetData sheetId="5">
        <row r="13">
          <cell r="C13">
            <v>223566</v>
          </cell>
          <cell r="D13">
            <v>85625</v>
          </cell>
          <cell r="E13">
            <v>137941</v>
          </cell>
          <cell r="F13">
            <v>14890</v>
          </cell>
          <cell r="G13">
            <v>5597</v>
          </cell>
          <cell r="H13">
            <v>4778</v>
          </cell>
          <cell r="I13">
            <v>519</v>
          </cell>
          <cell r="J13">
            <v>12324</v>
          </cell>
          <cell r="K13">
            <v>1802</v>
          </cell>
          <cell r="L13">
            <v>3652</v>
          </cell>
          <cell r="M13">
            <v>4057</v>
          </cell>
          <cell r="N13">
            <v>1627</v>
          </cell>
          <cell r="P13">
            <v>14603</v>
          </cell>
          <cell r="Q13">
            <v>701</v>
          </cell>
          <cell r="R13">
            <v>4463</v>
          </cell>
          <cell r="S13">
            <v>3965</v>
          </cell>
          <cell r="T13">
            <v>2692</v>
          </cell>
          <cell r="U13">
            <v>441</v>
          </cell>
          <cell r="V13">
            <v>1197</v>
          </cell>
          <cell r="W13">
            <v>881</v>
          </cell>
          <cell r="Y13">
            <v>980</v>
          </cell>
          <cell r="AF13">
            <v>746</v>
          </cell>
          <cell r="AG13">
            <v>431</v>
          </cell>
          <cell r="AH13">
            <v>3051</v>
          </cell>
          <cell r="AI13">
            <v>968</v>
          </cell>
          <cell r="AJ13">
            <v>280</v>
          </cell>
          <cell r="AK13">
            <v>11095</v>
          </cell>
          <cell r="AN13">
            <v>319</v>
          </cell>
          <cell r="AP13">
            <v>12380</v>
          </cell>
          <cell r="AQ13">
            <v>1237</v>
          </cell>
          <cell r="AS13">
            <v>367</v>
          </cell>
          <cell r="AV13">
            <v>5579</v>
          </cell>
          <cell r="AW13">
            <v>601</v>
          </cell>
          <cell r="BA13">
            <v>480</v>
          </cell>
          <cell r="BC13">
            <v>153</v>
          </cell>
          <cell r="BG13">
            <v>1391</v>
          </cell>
          <cell r="BH13">
            <v>221</v>
          </cell>
          <cell r="BK13">
            <v>5058</v>
          </cell>
        </row>
      </sheetData>
      <sheetData sheetId="6">
        <row r="13">
          <cell r="C13">
            <v>256667</v>
          </cell>
          <cell r="D13">
            <v>82715</v>
          </cell>
          <cell r="E13">
            <v>173952</v>
          </cell>
          <cell r="F13">
            <v>10982</v>
          </cell>
          <cell r="G13">
            <v>6760</v>
          </cell>
          <cell r="H13">
            <v>4044</v>
          </cell>
          <cell r="I13">
            <v>359</v>
          </cell>
          <cell r="J13">
            <v>18997</v>
          </cell>
          <cell r="K13">
            <v>2081</v>
          </cell>
          <cell r="L13">
            <v>3461</v>
          </cell>
          <cell r="M13">
            <v>8187</v>
          </cell>
          <cell r="N13">
            <v>2029</v>
          </cell>
          <cell r="P13">
            <v>18814</v>
          </cell>
          <cell r="Q13">
            <v>1110</v>
          </cell>
          <cell r="R13">
            <v>6141</v>
          </cell>
          <cell r="S13">
            <v>6338</v>
          </cell>
          <cell r="T13">
            <v>5173</v>
          </cell>
          <cell r="U13">
            <v>672</v>
          </cell>
          <cell r="V13">
            <v>1550</v>
          </cell>
          <cell r="W13">
            <v>718</v>
          </cell>
          <cell r="Y13">
            <v>1176</v>
          </cell>
          <cell r="AF13">
            <v>962</v>
          </cell>
          <cell r="AG13">
            <v>831</v>
          </cell>
          <cell r="AH13">
            <v>2319</v>
          </cell>
          <cell r="AI13">
            <v>600</v>
          </cell>
          <cell r="AJ13">
            <v>323</v>
          </cell>
          <cell r="AK13">
            <v>9034</v>
          </cell>
          <cell r="AN13">
            <v>509</v>
          </cell>
          <cell r="AP13">
            <v>20867</v>
          </cell>
          <cell r="AQ13">
            <v>1826</v>
          </cell>
          <cell r="AS13">
            <v>482</v>
          </cell>
          <cell r="AV13">
            <v>10625</v>
          </cell>
          <cell r="AW13">
            <v>1080</v>
          </cell>
          <cell r="BA13">
            <v>777</v>
          </cell>
          <cell r="BC13">
            <v>408</v>
          </cell>
          <cell r="BG13">
            <v>1743</v>
          </cell>
          <cell r="BH13">
            <v>250</v>
          </cell>
          <cell r="BK13">
            <v>6097</v>
          </cell>
        </row>
      </sheetData>
      <sheetData sheetId="7">
        <row r="13">
          <cell r="C13">
            <v>278265</v>
          </cell>
          <cell r="D13">
            <v>97906</v>
          </cell>
          <cell r="E13">
            <v>180359</v>
          </cell>
          <cell r="F13">
            <v>13048</v>
          </cell>
          <cell r="G13">
            <v>8691</v>
          </cell>
          <cell r="H13">
            <v>3149</v>
          </cell>
          <cell r="I13">
            <v>119</v>
          </cell>
          <cell r="J13">
            <v>21447</v>
          </cell>
          <cell r="K13">
            <v>2347</v>
          </cell>
          <cell r="L13">
            <v>6576</v>
          </cell>
          <cell r="M13">
            <v>7016</v>
          </cell>
          <cell r="N13">
            <v>1855</v>
          </cell>
          <cell r="P13">
            <v>16826</v>
          </cell>
          <cell r="Q13">
            <v>978</v>
          </cell>
          <cell r="R13">
            <v>5744</v>
          </cell>
          <cell r="S13">
            <v>7245</v>
          </cell>
          <cell r="T13">
            <v>8212</v>
          </cell>
          <cell r="U13">
            <v>1087</v>
          </cell>
          <cell r="V13">
            <v>963</v>
          </cell>
          <cell r="W13">
            <v>880</v>
          </cell>
          <cell r="Y13">
            <v>896</v>
          </cell>
          <cell r="AF13">
            <v>1786</v>
          </cell>
          <cell r="AG13">
            <v>338</v>
          </cell>
          <cell r="AH13">
            <v>2173</v>
          </cell>
          <cell r="AI13">
            <v>500</v>
          </cell>
          <cell r="AJ13">
            <v>360</v>
          </cell>
          <cell r="AK13">
            <v>9545</v>
          </cell>
          <cell r="AN13">
            <v>532</v>
          </cell>
          <cell r="AP13">
            <v>17445</v>
          </cell>
          <cell r="AQ13">
            <v>1556</v>
          </cell>
          <cell r="AS13">
            <v>330</v>
          </cell>
          <cell r="AV13">
            <v>11140</v>
          </cell>
          <cell r="AW13">
            <v>656</v>
          </cell>
          <cell r="BA13">
            <v>928</v>
          </cell>
          <cell r="BC13">
            <v>409</v>
          </cell>
          <cell r="BG13">
            <v>2081</v>
          </cell>
          <cell r="BH13">
            <v>445</v>
          </cell>
          <cell r="BK13">
            <v>6015</v>
          </cell>
        </row>
      </sheetData>
      <sheetData sheetId="8">
        <row r="13">
          <cell r="C13">
            <v>300683</v>
          </cell>
          <cell r="D13">
            <v>85024</v>
          </cell>
          <cell r="E13">
            <v>215659</v>
          </cell>
          <cell r="F13">
            <v>15809</v>
          </cell>
          <cell r="G13">
            <v>6977</v>
          </cell>
          <cell r="H13">
            <v>4238</v>
          </cell>
          <cell r="I13">
            <v>344</v>
          </cell>
          <cell r="J13">
            <v>19722</v>
          </cell>
          <cell r="K13">
            <v>1792</v>
          </cell>
          <cell r="L13">
            <v>4622</v>
          </cell>
          <cell r="M13">
            <v>6956</v>
          </cell>
          <cell r="N13">
            <v>1950</v>
          </cell>
          <cell r="P13">
            <v>19919</v>
          </cell>
          <cell r="Q13">
            <v>2490</v>
          </cell>
          <cell r="R13">
            <v>6454</v>
          </cell>
          <cell r="S13">
            <v>15689</v>
          </cell>
          <cell r="T13">
            <v>14468</v>
          </cell>
          <cell r="U13">
            <v>1300</v>
          </cell>
          <cell r="V13">
            <v>1342</v>
          </cell>
          <cell r="W13">
            <v>880</v>
          </cell>
          <cell r="Y13">
            <v>1517</v>
          </cell>
          <cell r="AF13">
            <v>1100</v>
          </cell>
          <cell r="AG13">
            <v>602</v>
          </cell>
          <cell r="AH13">
            <v>3203</v>
          </cell>
          <cell r="AI13">
            <v>932</v>
          </cell>
          <cell r="AJ13">
            <v>914</v>
          </cell>
          <cell r="AK13">
            <v>14338</v>
          </cell>
          <cell r="AN13">
            <v>898</v>
          </cell>
          <cell r="AP13">
            <v>17790</v>
          </cell>
          <cell r="AQ13">
            <v>1750</v>
          </cell>
          <cell r="AS13">
            <v>673</v>
          </cell>
          <cell r="AV13">
            <v>13442</v>
          </cell>
          <cell r="AW13">
            <v>801</v>
          </cell>
          <cell r="BA13">
            <v>1408</v>
          </cell>
          <cell r="BC13">
            <v>684</v>
          </cell>
          <cell r="BG13">
            <v>1978</v>
          </cell>
          <cell r="BH13">
            <v>427</v>
          </cell>
          <cell r="BK13">
            <v>6686</v>
          </cell>
        </row>
      </sheetData>
      <sheetData sheetId="9">
        <row r="13">
          <cell r="C13">
            <v>224172</v>
          </cell>
          <cell r="D13">
            <v>75215</v>
          </cell>
          <cell r="E13">
            <v>148957</v>
          </cell>
          <cell r="F13">
            <v>12331</v>
          </cell>
          <cell r="G13">
            <v>6026</v>
          </cell>
          <cell r="H13">
            <v>3946</v>
          </cell>
          <cell r="I13">
            <v>371</v>
          </cell>
          <cell r="J13">
            <v>12243</v>
          </cell>
          <cell r="K13">
            <v>1198</v>
          </cell>
          <cell r="L13">
            <v>2219</v>
          </cell>
          <cell r="M13">
            <v>4288</v>
          </cell>
          <cell r="N13">
            <v>1382</v>
          </cell>
          <cell r="P13">
            <v>18980</v>
          </cell>
          <cell r="Q13">
            <v>1302</v>
          </cell>
          <cell r="R13">
            <v>3804</v>
          </cell>
          <cell r="S13">
            <v>5132</v>
          </cell>
          <cell r="T13">
            <v>4364</v>
          </cell>
          <cell r="U13">
            <v>477</v>
          </cell>
          <cell r="V13">
            <v>1079</v>
          </cell>
          <cell r="W13">
            <v>584</v>
          </cell>
          <cell r="Y13">
            <v>800</v>
          </cell>
          <cell r="AF13">
            <v>574</v>
          </cell>
          <cell r="AG13">
            <v>281</v>
          </cell>
          <cell r="AH13">
            <v>3759</v>
          </cell>
          <cell r="AI13">
            <v>1023</v>
          </cell>
          <cell r="AJ13">
            <v>742</v>
          </cell>
          <cell r="AK13">
            <v>9502</v>
          </cell>
          <cell r="AN13">
            <v>433</v>
          </cell>
          <cell r="AP13">
            <v>15050</v>
          </cell>
          <cell r="AQ13">
            <v>1284</v>
          </cell>
          <cell r="AS13">
            <v>772</v>
          </cell>
          <cell r="AV13">
            <v>9692</v>
          </cell>
          <cell r="AW13">
            <v>856</v>
          </cell>
          <cell r="BA13">
            <v>354</v>
          </cell>
          <cell r="BC13">
            <v>626</v>
          </cell>
          <cell r="BG13">
            <v>1436</v>
          </cell>
          <cell r="BH13">
            <v>233</v>
          </cell>
          <cell r="BK13">
            <v>7220</v>
          </cell>
        </row>
      </sheetData>
      <sheetData sheetId="10">
        <row r="13">
          <cell r="C13">
            <v>204321</v>
          </cell>
          <cell r="D13">
            <v>91005</v>
          </cell>
          <cell r="E13">
            <v>113316</v>
          </cell>
          <cell r="F13">
            <v>12719</v>
          </cell>
          <cell r="G13">
            <v>5318</v>
          </cell>
          <cell r="H13">
            <v>4530</v>
          </cell>
          <cell r="I13">
            <v>380</v>
          </cell>
          <cell r="J13">
            <v>8174</v>
          </cell>
          <cell r="K13">
            <v>872</v>
          </cell>
          <cell r="L13">
            <v>1696</v>
          </cell>
          <cell r="M13">
            <v>3666</v>
          </cell>
          <cell r="N13">
            <v>1229</v>
          </cell>
          <cell r="P13">
            <v>12674</v>
          </cell>
          <cell r="Q13">
            <v>1105</v>
          </cell>
          <cell r="R13">
            <v>2820</v>
          </cell>
          <cell r="S13">
            <v>3672</v>
          </cell>
          <cell r="T13">
            <v>2720</v>
          </cell>
          <cell r="U13">
            <v>439</v>
          </cell>
          <cell r="V13">
            <v>996</v>
          </cell>
          <cell r="W13">
            <v>606</v>
          </cell>
          <cell r="Y13">
            <v>804</v>
          </cell>
          <cell r="AF13">
            <v>432</v>
          </cell>
          <cell r="AG13">
            <v>323</v>
          </cell>
          <cell r="AH13">
            <v>3607</v>
          </cell>
          <cell r="AI13">
            <v>618</v>
          </cell>
          <cell r="AJ13">
            <v>673</v>
          </cell>
          <cell r="AK13">
            <v>9605</v>
          </cell>
          <cell r="AN13">
            <v>189</v>
          </cell>
          <cell r="AP13">
            <v>8199</v>
          </cell>
          <cell r="AQ13">
            <v>1075</v>
          </cell>
          <cell r="AS13">
            <v>204</v>
          </cell>
          <cell r="AV13">
            <v>5225</v>
          </cell>
          <cell r="AW13">
            <v>635</v>
          </cell>
          <cell r="BA13">
            <v>353</v>
          </cell>
          <cell r="BC13">
            <v>129</v>
          </cell>
          <cell r="BG13">
            <v>816</v>
          </cell>
          <cell r="BH13">
            <v>101</v>
          </cell>
          <cell r="BK13">
            <v>5792</v>
          </cell>
        </row>
      </sheetData>
      <sheetData sheetId="11">
        <row r="13">
          <cell r="C13">
            <v>192543</v>
          </cell>
          <cell r="D13">
            <v>97406</v>
          </cell>
          <cell r="E13">
            <v>95137</v>
          </cell>
          <cell r="F13">
            <v>11553</v>
          </cell>
          <cell r="G13">
            <v>4492</v>
          </cell>
          <cell r="H13">
            <v>2752</v>
          </cell>
          <cell r="I13">
            <v>380</v>
          </cell>
          <cell r="J13">
            <v>6229</v>
          </cell>
          <cell r="K13">
            <v>640</v>
          </cell>
          <cell r="L13">
            <v>1171</v>
          </cell>
          <cell r="M13">
            <v>2679</v>
          </cell>
          <cell r="N13">
            <v>1196</v>
          </cell>
          <cell r="P13">
            <v>11727</v>
          </cell>
          <cell r="Q13">
            <v>573</v>
          </cell>
          <cell r="R13">
            <v>2779</v>
          </cell>
          <cell r="S13">
            <v>2653</v>
          </cell>
          <cell r="T13">
            <v>1525</v>
          </cell>
          <cell r="U13">
            <v>196</v>
          </cell>
          <cell r="V13">
            <v>934</v>
          </cell>
          <cell r="W13">
            <v>462</v>
          </cell>
          <cell r="Y13">
            <v>617</v>
          </cell>
          <cell r="AF13">
            <v>544</v>
          </cell>
          <cell r="AG13">
            <v>309</v>
          </cell>
          <cell r="AH13">
            <v>3358</v>
          </cell>
          <cell r="AI13">
            <v>605</v>
          </cell>
          <cell r="AJ13">
            <v>656</v>
          </cell>
          <cell r="AK13">
            <v>12168</v>
          </cell>
          <cell r="AN13">
            <v>238</v>
          </cell>
          <cell r="AP13">
            <v>5416</v>
          </cell>
          <cell r="AQ13">
            <v>937</v>
          </cell>
          <cell r="AS13">
            <v>148</v>
          </cell>
          <cell r="AV13">
            <v>3130</v>
          </cell>
          <cell r="AW13">
            <v>480</v>
          </cell>
          <cell r="BA13">
            <v>216</v>
          </cell>
          <cell r="BC13">
            <v>57</v>
          </cell>
          <cell r="BG13">
            <v>532</v>
          </cell>
          <cell r="BH13">
            <v>62</v>
          </cell>
          <cell r="BK13">
            <v>5192</v>
          </cell>
        </row>
      </sheetData>
      <sheetData sheetId="12">
        <row r="13">
          <cell r="C13">
            <v>136307</v>
          </cell>
          <cell r="D13">
            <v>56439</v>
          </cell>
          <cell r="E13">
            <v>79868</v>
          </cell>
          <cell r="F13">
            <v>6705</v>
          </cell>
          <cell r="G13">
            <v>2137</v>
          </cell>
          <cell r="H13">
            <v>1902</v>
          </cell>
          <cell r="I13">
            <v>101</v>
          </cell>
          <cell r="J13">
            <v>6357</v>
          </cell>
          <cell r="K13">
            <v>437</v>
          </cell>
          <cell r="L13">
            <v>1432</v>
          </cell>
          <cell r="M13">
            <v>2289</v>
          </cell>
          <cell r="N13">
            <v>878</v>
          </cell>
          <cell r="P13">
            <v>8231</v>
          </cell>
          <cell r="Q13">
            <v>423</v>
          </cell>
          <cell r="R13">
            <v>2527</v>
          </cell>
          <cell r="S13">
            <v>3327</v>
          </cell>
          <cell r="T13">
            <v>1421</v>
          </cell>
          <cell r="U13">
            <v>211</v>
          </cell>
          <cell r="V13">
            <v>773</v>
          </cell>
          <cell r="W13">
            <v>171</v>
          </cell>
          <cell r="Y13">
            <v>520</v>
          </cell>
          <cell r="AF13">
            <v>1067</v>
          </cell>
          <cell r="AG13">
            <v>225</v>
          </cell>
          <cell r="AH13">
            <v>1897</v>
          </cell>
          <cell r="AI13">
            <v>631</v>
          </cell>
          <cell r="AJ13">
            <v>453</v>
          </cell>
          <cell r="AK13">
            <v>14894</v>
          </cell>
          <cell r="AN13">
            <v>167</v>
          </cell>
          <cell r="AP13">
            <v>4527</v>
          </cell>
          <cell r="AQ13">
            <v>650</v>
          </cell>
          <cell r="AS13">
            <v>77</v>
          </cell>
          <cell r="AV13">
            <v>3154</v>
          </cell>
          <cell r="AW13">
            <v>479</v>
          </cell>
          <cell r="BA13">
            <v>289</v>
          </cell>
          <cell r="BC13">
            <v>69</v>
          </cell>
          <cell r="BG13">
            <v>658</v>
          </cell>
          <cell r="BH13">
            <v>118</v>
          </cell>
          <cell r="BK13">
            <v>3293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3">
          <cell r="C13">
            <v>1379409</v>
          </cell>
          <cell r="D13">
            <v>613770</v>
          </cell>
          <cell r="E13">
            <v>765639</v>
          </cell>
          <cell r="F13">
            <v>82752</v>
          </cell>
          <cell r="G13">
            <v>28559</v>
          </cell>
          <cell r="H13">
            <v>21760</v>
          </cell>
          <cell r="I13">
            <v>1428</v>
          </cell>
          <cell r="J13">
            <v>61502</v>
          </cell>
          <cell r="K13">
            <v>5844</v>
          </cell>
          <cell r="L13">
            <v>13471</v>
          </cell>
          <cell r="M13">
            <v>27221</v>
          </cell>
          <cell r="N13">
            <v>8656</v>
          </cell>
          <cell r="P13">
            <v>75396</v>
          </cell>
          <cell r="Q13">
            <v>5030</v>
          </cell>
          <cell r="R13">
            <v>22341</v>
          </cell>
          <cell r="S13">
            <v>27540</v>
          </cell>
          <cell r="T13">
            <v>25954</v>
          </cell>
          <cell r="U13">
            <v>2939</v>
          </cell>
          <cell r="V13">
            <v>4831</v>
          </cell>
          <cell r="W13">
            <v>2850</v>
          </cell>
          <cell r="Y13">
            <v>3270</v>
          </cell>
          <cell r="AF13">
            <v>3814</v>
          </cell>
          <cell r="AG13">
            <v>1438</v>
          </cell>
          <cell r="AH13">
            <v>17682</v>
          </cell>
          <cell r="AI13">
            <v>4815</v>
          </cell>
          <cell r="AJ13">
            <v>2339</v>
          </cell>
          <cell r="AK13">
            <v>75263</v>
          </cell>
          <cell r="AN13">
            <v>1950</v>
          </cell>
          <cell r="AP13">
            <v>54125</v>
          </cell>
          <cell r="AQ13">
            <v>5070</v>
          </cell>
          <cell r="AS13">
            <v>1675</v>
          </cell>
          <cell r="AV13">
            <v>45127</v>
          </cell>
          <cell r="AW13">
            <v>1956</v>
          </cell>
          <cell r="BA13">
            <v>3126</v>
          </cell>
          <cell r="BC13">
            <v>1519</v>
          </cell>
          <cell r="BG13">
            <v>6070</v>
          </cell>
          <cell r="BH13">
            <v>1045</v>
          </cell>
          <cell r="BK13">
            <v>36017</v>
          </cell>
        </row>
      </sheetData>
      <sheetData sheetId="1">
        <row r="13">
          <cell r="C13">
            <v>95777</v>
          </cell>
          <cell r="D13">
            <v>48843</v>
          </cell>
          <cell r="E13">
            <v>46934</v>
          </cell>
          <cell r="F13">
            <v>4982</v>
          </cell>
          <cell r="G13">
            <v>1388</v>
          </cell>
          <cell r="H13">
            <v>1576</v>
          </cell>
          <cell r="I13">
            <v>74</v>
          </cell>
          <cell r="J13">
            <v>2565</v>
          </cell>
          <cell r="K13">
            <v>208</v>
          </cell>
          <cell r="L13">
            <v>566</v>
          </cell>
          <cell r="M13">
            <v>1405</v>
          </cell>
          <cell r="N13">
            <v>585</v>
          </cell>
          <cell r="P13">
            <v>4641</v>
          </cell>
          <cell r="Q13">
            <v>193</v>
          </cell>
          <cell r="R13">
            <v>1251</v>
          </cell>
          <cell r="S13">
            <v>1203</v>
          </cell>
          <cell r="T13">
            <v>620</v>
          </cell>
          <cell r="U13">
            <v>100</v>
          </cell>
          <cell r="V13">
            <v>270</v>
          </cell>
          <cell r="W13">
            <v>124</v>
          </cell>
          <cell r="Y13">
            <v>171</v>
          </cell>
          <cell r="AF13">
            <v>166</v>
          </cell>
          <cell r="AG13">
            <v>63</v>
          </cell>
          <cell r="AH13">
            <v>1510</v>
          </cell>
          <cell r="AI13">
            <v>425</v>
          </cell>
          <cell r="AJ13">
            <v>140</v>
          </cell>
          <cell r="AK13">
            <v>11858</v>
          </cell>
          <cell r="AN13">
            <v>89</v>
          </cell>
          <cell r="AP13">
            <v>2083</v>
          </cell>
          <cell r="AQ13">
            <v>179</v>
          </cell>
          <cell r="AS13">
            <v>64</v>
          </cell>
          <cell r="AV13">
            <v>1457</v>
          </cell>
          <cell r="AW13">
            <v>132</v>
          </cell>
          <cell r="BA13">
            <v>75</v>
          </cell>
          <cell r="BC13">
            <v>12</v>
          </cell>
          <cell r="BG13">
            <v>232</v>
          </cell>
          <cell r="BH13">
            <v>25</v>
          </cell>
          <cell r="BK13">
            <v>1534</v>
          </cell>
        </row>
      </sheetData>
      <sheetData sheetId="2">
        <row r="13">
          <cell r="C13">
            <v>91965</v>
          </cell>
          <cell r="D13">
            <v>48957</v>
          </cell>
          <cell r="E13">
            <v>43008</v>
          </cell>
          <cell r="F13">
            <v>5253</v>
          </cell>
          <cell r="G13">
            <v>1449</v>
          </cell>
          <cell r="H13">
            <v>1455</v>
          </cell>
          <cell r="I13">
            <v>73</v>
          </cell>
          <cell r="J13">
            <v>3009</v>
          </cell>
          <cell r="K13">
            <v>233</v>
          </cell>
          <cell r="L13">
            <v>505</v>
          </cell>
          <cell r="M13">
            <v>1402</v>
          </cell>
          <cell r="N13">
            <v>729</v>
          </cell>
          <cell r="P13">
            <v>5468</v>
          </cell>
          <cell r="Q13">
            <v>272</v>
          </cell>
          <cell r="R13">
            <v>1331</v>
          </cell>
          <cell r="S13">
            <v>895</v>
          </cell>
          <cell r="T13">
            <v>859</v>
          </cell>
          <cell r="U13">
            <v>117</v>
          </cell>
          <cell r="V13">
            <v>249</v>
          </cell>
          <cell r="W13">
            <v>74</v>
          </cell>
          <cell r="Y13">
            <v>166</v>
          </cell>
          <cell r="AF13">
            <v>111</v>
          </cell>
          <cell r="AG13">
            <v>52</v>
          </cell>
          <cell r="AH13">
            <v>1278</v>
          </cell>
          <cell r="AI13">
            <v>366</v>
          </cell>
          <cell r="AJ13">
            <v>150</v>
          </cell>
          <cell r="AK13">
            <v>5365</v>
          </cell>
          <cell r="AN13">
            <v>88</v>
          </cell>
          <cell r="AP13">
            <v>1928</v>
          </cell>
          <cell r="AQ13">
            <v>202</v>
          </cell>
          <cell r="AS13">
            <v>63</v>
          </cell>
          <cell r="AV13">
            <v>2227</v>
          </cell>
          <cell r="AW13">
            <v>119</v>
          </cell>
          <cell r="BA13">
            <v>88</v>
          </cell>
          <cell r="BC13">
            <v>33</v>
          </cell>
          <cell r="BG13">
            <v>141</v>
          </cell>
          <cell r="BH13">
            <v>24</v>
          </cell>
          <cell r="BK13">
            <v>2210</v>
          </cell>
        </row>
      </sheetData>
      <sheetData sheetId="3">
        <row r="13">
          <cell r="C13">
            <v>99496</v>
          </cell>
          <cell r="D13">
            <v>50436</v>
          </cell>
          <cell r="E13">
            <v>49060</v>
          </cell>
          <cell r="F13">
            <v>6188</v>
          </cell>
          <cell r="G13">
            <v>1628</v>
          </cell>
          <cell r="H13">
            <v>1592</v>
          </cell>
          <cell r="I13">
            <v>72</v>
          </cell>
          <cell r="J13">
            <v>3276</v>
          </cell>
          <cell r="K13">
            <v>326</v>
          </cell>
          <cell r="L13">
            <v>707</v>
          </cell>
          <cell r="M13">
            <v>1622</v>
          </cell>
          <cell r="N13">
            <v>809</v>
          </cell>
          <cell r="P13">
            <v>5565</v>
          </cell>
          <cell r="Q13">
            <v>287</v>
          </cell>
          <cell r="R13">
            <v>1580</v>
          </cell>
          <cell r="S13">
            <v>1648</v>
          </cell>
          <cell r="T13">
            <v>1734</v>
          </cell>
          <cell r="U13">
            <v>182</v>
          </cell>
          <cell r="V13">
            <v>418</v>
          </cell>
          <cell r="W13">
            <v>112</v>
          </cell>
          <cell r="Y13">
            <v>259</v>
          </cell>
          <cell r="AF13">
            <v>152</v>
          </cell>
          <cell r="AG13">
            <v>63</v>
          </cell>
          <cell r="AH13">
            <v>1693</v>
          </cell>
          <cell r="AI13">
            <v>441</v>
          </cell>
          <cell r="AJ13">
            <v>173</v>
          </cell>
          <cell r="AK13">
            <v>5653</v>
          </cell>
          <cell r="AN13">
            <v>129</v>
          </cell>
          <cell r="AP13">
            <v>2370</v>
          </cell>
          <cell r="AQ13">
            <v>319</v>
          </cell>
          <cell r="AS13">
            <v>77</v>
          </cell>
          <cell r="AV13">
            <v>1887</v>
          </cell>
          <cell r="AW13">
            <v>128</v>
          </cell>
          <cell r="BA13">
            <v>96</v>
          </cell>
          <cell r="BC13">
            <v>37</v>
          </cell>
          <cell r="BG13">
            <v>254</v>
          </cell>
          <cell r="BH13">
            <v>43</v>
          </cell>
          <cell r="BK13">
            <v>1754</v>
          </cell>
        </row>
      </sheetData>
      <sheetData sheetId="4">
        <row r="13">
          <cell r="C13">
            <v>97600</v>
          </cell>
          <cell r="D13">
            <v>48839</v>
          </cell>
          <cell r="E13">
            <v>48761</v>
          </cell>
          <cell r="F13">
            <v>6865</v>
          </cell>
          <cell r="G13">
            <v>1986</v>
          </cell>
          <cell r="H13">
            <v>1701</v>
          </cell>
          <cell r="I13">
            <v>121</v>
          </cell>
          <cell r="J13">
            <v>3318</v>
          </cell>
          <cell r="K13">
            <v>320</v>
          </cell>
          <cell r="L13">
            <v>757</v>
          </cell>
          <cell r="M13">
            <v>1780</v>
          </cell>
          <cell r="N13">
            <v>610</v>
          </cell>
          <cell r="P13">
            <v>4853</v>
          </cell>
          <cell r="Q13">
            <v>241</v>
          </cell>
          <cell r="R13">
            <v>1498</v>
          </cell>
          <cell r="S13">
            <v>1328</v>
          </cell>
          <cell r="T13">
            <v>1245</v>
          </cell>
          <cell r="U13">
            <v>137</v>
          </cell>
          <cell r="V13">
            <v>403</v>
          </cell>
          <cell r="W13">
            <v>239</v>
          </cell>
          <cell r="Y13">
            <v>200</v>
          </cell>
          <cell r="AF13">
            <v>175</v>
          </cell>
          <cell r="AG13">
            <v>103</v>
          </cell>
          <cell r="AH13">
            <v>1378</v>
          </cell>
          <cell r="AI13">
            <v>248</v>
          </cell>
          <cell r="AJ13">
            <v>174</v>
          </cell>
          <cell r="AK13">
            <v>4731</v>
          </cell>
          <cell r="AN13">
            <v>151</v>
          </cell>
          <cell r="AP13">
            <v>2486</v>
          </cell>
          <cell r="AQ13">
            <v>385</v>
          </cell>
          <cell r="AS13">
            <v>49</v>
          </cell>
          <cell r="AV13">
            <v>1656</v>
          </cell>
          <cell r="AW13">
            <v>125</v>
          </cell>
          <cell r="BA13">
            <v>303</v>
          </cell>
          <cell r="BC13">
            <v>115</v>
          </cell>
          <cell r="BG13">
            <v>277</v>
          </cell>
          <cell r="BH13">
            <v>40</v>
          </cell>
          <cell r="BK13">
            <v>2330</v>
          </cell>
        </row>
      </sheetData>
      <sheetData sheetId="5">
        <row r="13">
          <cell r="C13">
            <v>120634</v>
          </cell>
          <cell r="D13">
            <v>54614</v>
          </cell>
          <cell r="E13">
            <v>66020</v>
          </cell>
          <cell r="F13">
            <v>8630</v>
          </cell>
          <cell r="G13">
            <v>2727</v>
          </cell>
          <cell r="H13">
            <v>2351</v>
          </cell>
          <cell r="I13">
            <v>303</v>
          </cell>
          <cell r="J13">
            <v>5143</v>
          </cell>
          <cell r="K13">
            <v>602</v>
          </cell>
          <cell r="L13">
            <v>1444</v>
          </cell>
          <cell r="M13">
            <v>2124</v>
          </cell>
          <cell r="N13">
            <v>735</v>
          </cell>
          <cell r="P13">
            <v>6586</v>
          </cell>
          <cell r="Q13">
            <v>322</v>
          </cell>
          <cell r="R13">
            <v>2053</v>
          </cell>
          <cell r="S13">
            <v>1497</v>
          </cell>
          <cell r="T13">
            <v>1189</v>
          </cell>
          <cell r="U13">
            <v>200</v>
          </cell>
          <cell r="V13">
            <v>349</v>
          </cell>
          <cell r="W13">
            <v>312</v>
          </cell>
          <cell r="Y13">
            <v>326</v>
          </cell>
          <cell r="AF13">
            <v>277</v>
          </cell>
          <cell r="AG13">
            <v>105</v>
          </cell>
          <cell r="AH13">
            <v>1419</v>
          </cell>
          <cell r="AI13">
            <v>434</v>
          </cell>
          <cell r="AJ13">
            <v>158</v>
          </cell>
          <cell r="AK13">
            <v>5854</v>
          </cell>
          <cell r="AN13">
            <v>135</v>
          </cell>
          <cell r="AP13">
            <v>5503</v>
          </cell>
          <cell r="AQ13">
            <v>480</v>
          </cell>
          <cell r="AS13">
            <v>207</v>
          </cell>
          <cell r="AV13">
            <v>3197</v>
          </cell>
          <cell r="AW13">
            <v>170</v>
          </cell>
          <cell r="BA13">
            <v>300</v>
          </cell>
          <cell r="BC13">
            <v>105</v>
          </cell>
          <cell r="BG13">
            <v>595</v>
          </cell>
          <cell r="BH13">
            <v>108</v>
          </cell>
          <cell r="BK13">
            <v>2951</v>
          </cell>
        </row>
      </sheetData>
      <sheetData sheetId="6">
        <row r="13">
          <cell r="C13">
            <v>134162</v>
          </cell>
          <cell r="D13">
            <v>47447</v>
          </cell>
          <cell r="E13">
            <v>86715</v>
          </cell>
          <cell r="F13">
            <v>6752</v>
          </cell>
          <cell r="G13">
            <v>3317</v>
          </cell>
          <cell r="H13">
            <v>2072</v>
          </cell>
          <cell r="I13">
            <v>153</v>
          </cell>
          <cell r="J13">
            <v>8633</v>
          </cell>
          <cell r="K13">
            <v>876</v>
          </cell>
          <cell r="L13">
            <v>1577</v>
          </cell>
          <cell r="M13">
            <v>4295</v>
          </cell>
          <cell r="N13">
            <v>922</v>
          </cell>
          <cell r="P13">
            <v>8474</v>
          </cell>
          <cell r="Q13">
            <v>456</v>
          </cell>
          <cell r="R13">
            <v>3033</v>
          </cell>
          <cell r="S13">
            <v>3004</v>
          </cell>
          <cell r="T13">
            <v>2742</v>
          </cell>
          <cell r="U13">
            <v>340</v>
          </cell>
          <cell r="V13">
            <v>778</v>
          </cell>
          <cell r="W13">
            <v>303</v>
          </cell>
          <cell r="Y13">
            <v>421</v>
          </cell>
          <cell r="AF13">
            <v>365</v>
          </cell>
          <cell r="AG13">
            <v>234</v>
          </cell>
          <cell r="AH13">
            <v>1091</v>
          </cell>
          <cell r="AI13">
            <v>340</v>
          </cell>
          <cell r="AJ13">
            <v>192</v>
          </cell>
          <cell r="AK13">
            <v>4722</v>
          </cell>
          <cell r="AN13">
            <v>214</v>
          </cell>
          <cell r="AP13">
            <v>9496</v>
          </cell>
          <cell r="AQ13">
            <v>723</v>
          </cell>
          <cell r="AS13">
            <v>227</v>
          </cell>
          <cell r="AV13">
            <v>6550</v>
          </cell>
          <cell r="AW13">
            <v>281</v>
          </cell>
          <cell r="BA13">
            <v>422</v>
          </cell>
          <cell r="BC13">
            <v>299</v>
          </cell>
          <cell r="BG13">
            <v>870</v>
          </cell>
          <cell r="BH13">
            <v>120</v>
          </cell>
          <cell r="BK13">
            <v>3652</v>
          </cell>
        </row>
      </sheetData>
      <sheetData sheetId="7">
        <row r="13">
          <cell r="C13">
            <v>150406</v>
          </cell>
          <cell r="D13">
            <v>54769</v>
          </cell>
          <cell r="E13">
            <v>95637</v>
          </cell>
          <cell r="F13">
            <v>7934</v>
          </cell>
          <cell r="G13">
            <v>3965</v>
          </cell>
          <cell r="H13">
            <v>1658</v>
          </cell>
          <cell r="I13">
            <v>45</v>
          </cell>
          <cell r="J13">
            <v>10933</v>
          </cell>
          <cell r="K13">
            <v>1186</v>
          </cell>
          <cell r="L13">
            <v>2893</v>
          </cell>
          <cell r="M13">
            <v>3910</v>
          </cell>
          <cell r="N13">
            <v>884</v>
          </cell>
          <cell r="P13">
            <v>7335</v>
          </cell>
          <cell r="Q13">
            <v>416</v>
          </cell>
          <cell r="R13">
            <v>2852</v>
          </cell>
          <cell r="S13">
            <v>3467</v>
          </cell>
          <cell r="T13">
            <v>4556</v>
          </cell>
          <cell r="U13">
            <v>553</v>
          </cell>
          <cell r="V13">
            <v>521</v>
          </cell>
          <cell r="W13">
            <v>576</v>
          </cell>
          <cell r="Y13">
            <v>302</v>
          </cell>
          <cell r="AF13">
            <v>841</v>
          </cell>
          <cell r="AG13">
            <v>134</v>
          </cell>
          <cell r="AH13">
            <v>1199</v>
          </cell>
          <cell r="AI13">
            <v>306</v>
          </cell>
          <cell r="AJ13">
            <v>209</v>
          </cell>
          <cell r="AK13">
            <v>5144</v>
          </cell>
          <cell r="AN13">
            <v>278</v>
          </cell>
          <cell r="AP13">
            <v>8153</v>
          </cell>
          <cell r="AQ13">
            <v>663</v>
          </cell>
          <cell r="AS13">
            <v>170</v>
          </cell>
          <cell r="AV13">
            <v>7356</v>
          </cell>
          <cell r="AW13">
            <v>235</v>
          </cell>
          <cell r="BA13">
            <v>567</v>
          </cell>
          <cell r="BC13">
            <v>272</v>
          </cell>
          <cell r="BG13">
            <v>1060</v>
          </cell>
          <cell r="BH13">
            <v>219</v>
          </cell>
          <cell r="BK13">
            <v>4440</v>
          </cell>
        </row>
      </sheetData>
      <sheetData sheetId="8">
        <row r="13">
          <cell r="C13">
            <v>159975</v>
          </cell>
          <cell r="D13">
            <v>51779</v>
          </cell>
          <cell r="E13">
            <v>108196</v>
          </cell>
          <cell r="F13">
            <v>9085</v>
          </cell>
          <cell r="G13">
            <v>3120</v>
          </cell>
          <cell r="H13">
            <v>2114</v>
          </cell>
          <cell r="I13">
            <v>115</v>
          </cell>
          <cell r="J13">
            <v>9222</v>
          </cell>
          <cell r="K13">
            <v>756</v>
          </cell>
          <cell r="L13">
            <v>2028</v>
          </cell>
          <cell r="M13">
            <v>3706</v>
          </cell>
          <cell r="N13">
            <v>840</v>
          </cell>
          <cell r="P13">
            <v>8588</v>
          </cell>
          <cell r="Q13">
            <v>1271</v>
          </cell>
          <cell r="R13">
            <v>2906</v>
          </cell>
          <cell r="S13">
            <v>8032</v>
          </cell>
          <cell r="T13">
            <v>8372</v>
          </cell>
          <cell r="U13">
            <v>727</v>
          </cell>
          <cell r="V13">
            <v>491</v>
          </cell>
          <cell r="W13">
            <v>393</v>
          </cell>
          <cell r="Y13">
            <v>482</v>
          </cell>
          <cell r="AF13">
            <v>524</v>
          </cell>
          <cell r="AG13">
            <v>222</v>
          </cell>
          <cell r="AH13">
            <v>1575</v>
          </cell>
          <cell r="AI13">
            <v>606</v>
          </cell>
          <cell r="AJ13">
            <v>316</v>
          </cell>
          <cell r="AK13">
            <v>7249</v>
          </cell>
          <cell r="AN13">
            <v>405</v>
          </cell>
          <cell r="AP13">
            <v>7961</v>
          </cell>
          <cell r="AQ13">
            <v>740</v>
          </cell>
          <cell r="AS13">
            <v>284</v>
          </cell>
          <cell r="AV13">
            <v>8577</v>
          </cell>
          <cell r="AW13">
            <v>188</v>
          </cell>
          <cell r="BA13">
            <v>569</v>
          </cell>
          <cell r="BC13">
            <v>354</v>
          </cell>
          <cell r="BG13">
            <v>1135</v>
          </cell>
          <cell r="BH13">
            <v>203</v>
          </cell>
          <cell r="BK13">
            <v>4448</v>
          </cell>
        </row>
      </sheetData>
      <sheetData sheetId="9">
        <row r="13">
          <cell r="C13">
            <v>122734</v>
          </cell>
          <cell r="D13">
            <v>48182</v>
          </cell>
          <cell r="E13">
            <v>74552</v>
          </cell>
          <cell r="F13">
            <v>7769</v>
          </cell>
          <cell r="G13">
            <v>3071</v>
          </cell>
          <cell r="H13">
            <v>2138</v>
          </cell>
          <cell r="I13">
            <v>161</v>
          </cell>
          <cell r="J13">
            <v>5515</v>
          </cell>
          <cell r="K13">
            <v>504</v>
          </cell>
          <cell r="L13">
            <v>1013</v>
          </cell>
          <cell r="M13">
            <v>2285</v>
          </cell>
          <cell r="N13">
            <v>740</v>
          </cell>
          <cell r="P13">
            <v>8682</v>
          </cell>
          <cell r="Q13">
            <v>643</v>
          </cell>
          <cell r="R13">
            <v>1778</v>
          </cell>
          <cell r="S13">
            <v>2238</v>
          </cell>
          <cell r="T13">
            <v>2029</v>
          </cell>
          <cell r="U13">
            <v>229</v>
          </cell>
          <cell r="V13">
            <v>403</v>
          </cell>
          <cell r="W13">
            <v>187</v>
          </cell>
          <cell r="Y13">
            <v>290</v>
          </cell>
          <cell r="AF13">
            <v>219</v>
          </cell>
          <cell r="AG13">
            <v>98</v>
          </cell>
          <cell r="AH13">
            <v>1828</v>
          </cell>
          <cell r="AI13">
            <v>490</v>
          </cell>
          <cell r="AJ13">
            <v>221</v>
          </cell>
          <cell r="AK13">
            <v>5018</v>
          </cell>
          <cell r="AN13">
            <v>163</v>
          </cell>
          <cell r="AP13">
            <v>6973</v>
          </cell>
          <cell r="AQ13">
            <v>449</v>
          </cell>
          <cell r="AS13">
            <v>337</v>
          </cell>
          <cell r="AV13">
            <v>6101</v>
          </cell>
          <cell r="AW13">
            <v>188</v>
          </cell>
          <cell r="BA13">
            <v>207</v>
          </cell>
          <cell r="BC13">
            <v>180</v>
          </cell>
          <cell r="BG13">
            <v>661</v>
          </cell>
          <cell r="BH13">
            <v>116</v>
          </cell>
          <cell r="BK13">
            <v>4578</v>
          </cell>
        </row>
      </sheetData>
      <sheetData sheetId="10">
        <row r="13">
          <cell r="C13">
            <v>114504</v>
          </cell>
          <cell r="D13">
            <v>58912</v>
          </cell>
          <cell r="E13">
            <v>55592</v>
          </cell>
          <cell r="F13">
            <v>7648</v>
          </cell>
          <cell r="G13">
            <v>2541</v>
          </cell>
          <cell r="H13">
            <v>2342</v>
          </cell>
          <cell r="I13">
            <v>160</v>
          </cell>
          <cell r="J13">
            <v>3684</v>
          </cell>
          <cell r="K13">
            <v>389</v>
          </cell>
          <cell r="L13">
            <v>800</v>
          </cell>
          <cell r="M13">
            <v>1832</v>
          </cell>
          <cell r="N13">
            <v>666</v>
          </cell>
          <cell r="P13">
            <v>5594</v>
          </cell>
          <cell r="Q13">
            <v>493</v>
          </cell>
          <cell r="R13">
            <v>1400</v>
          </cell>
          <cell r="S13">
            <v>1516</v>
          </cell>
          <cell r="T13">
            <v>1256</v>
          </cell>
          <cell r="U13">
            <v>171</v>
          </cell>
          <cell r="V13">
            <v>351</v>
          </cell>
          <cell r="W13">
            <v>244</v>
          </cell>
          <cell r="Y13">
            <v>277</v>
          </cell>
          <cell r="AF13">
            <v>164</v>
          </cell>
          <cell r="AG13">
            <v>141</v>
          </cell>
          <cell r="AH13">
            <v>1674</v>
          </cell>
          <cell r="AI13">
            <v>320</v>
          </cell>
          <cell r="AJ13">
            <v>156</v>
          </cell>
          <cell r="AK13">
            <v>5065</v>
          </cell>
          <cell r="AN13">
            <v>96</v>
          </cell>
          <cell r="AP13">
            <v>3182</v>
          </cell>
          <cell r="AQ13">
            <v>380</v>
          </cell>
          <cell r="AS13">
            <v>113</v>
          </cell>
          <cell r="AV13">
            <v>2777</v>
          </cell>
          <cell r="AW13">
            <v>169</v>
          </cell>
          <cell r="BA13">
            <v>246</v>
          </cell>
          <cell r="BC13">
            <v>52</v>
          </cell>
          <cell r="BG13">
            <v>344</v>
          </cell>
          <cell r="BH13">
            <v>58</v>
          </cell>
          <cell r="BK13">
            <v>3473</v>
          </cell>
        </row>
      </sheetData>
      <sheetData sheetId="11">
        <row r="13">
          <cell r="C13">
            <v>114809</v>
          </cell>
          <cell r="D13">
            <v>65836</v>
          </cell>
          <cell r="E13">
            <v>48973</v>
          </cell>
          <cell r="F13">
            <v>7449</v>
          </cell>
          <cell r="G13">
            <v>2262</v>
          </cell>
          <cell r="H13">
            <v>1623</v>
          </cell>
          <cell r="I13">
            <v>111</v>
          </cell>
          <cell r="J13">
            <v>3165</v>
          </cell>
          <cell r="K13">
            <v>266</v>
          </cell>
          <cell r="L13">
            <v>567</v>
          </cell>
          <cell r="M13">
            <v>1524</v>
          </cell>
          <cell r="N13">
            <v>644</v>
          </cell>
          <cell r="P13">
            <v>5668</v>
          </cell>
          <cell r="Q13">
            <v>262</v>
          </cell>
          <cell r="R13">
            <v>1427</v>
          </cell>
          <cell r="S13">
            <v>1101</v>
          </cell>
          <cell r="T13">
            <v>625</v>
          </cell>
          <cell r="U13">
            <v>74</v>
          </cell>
          <cell r="V13">
            <v>371</v>
          </cell>
          <cell r="W13">
            <v>211</v>
          </cell>
          <cell r="Y13">
            <v>193</v>
          </cell>
          <cell r="AF13">
            <v>225</v>
          </cell>
          <cell r="AG13">
            <v>148</v>
          </cell>
          <cell r="AH13">
            <v>1725</v>
          </cell>
          <cell r="AI13">
            <v>376</v>
          </cell>
          <cell r="AJ13">
            <v>204</v>
          </cell>
          <cell r="AK13">
            <v>6242</v>
          </cell>
          <cell r="AN13">
            <v>124</v>
          </cell>
          <cell r="AP13">
            <v>2286</v>
          </cell>
          <cell r="AQ13">
            <v>335</v>
          </cell>
          <cell r="AS13">
            <v>60</v>
          </cell>
          <cell r="AV13">
            <v>1587</v>
          </cell>
          <cell r="AW13">
            <v>110</v>
          </cell>
          <cell r="BA13">
            <v>121</v>
          </cell>
          <cell r="BC13">
            <v>32</v>
          </cell>
          <cell r="BG13">
            <v>205</v>
          </cell>
          <cell r="BH13">
            <v>31</v>
          </cell>
          <cell r="BK13">
            <v>2781</v>
          </cell>
        </row>
      </sheetData>
      <sheetData sheetId="12">
        <row r="13">
          <cell r="C13">
            <v>77347</v>
          </cell>
          <cell r="D13">
            <v>35156</v>
          </cell>
          <cell r="E13">
            <v>42191</v>
          </cell>
          <cell r="F13">
            <v>4197</v>
          </cell>
          <cell r="G13">
            <v>1105</v>
          </cell>
          <cell r="H13">
            <v>1138</v>
          </cell>
          <cell r="I13">
            <v>40</v>
          </cell>
          <cell r="J13">
            <v>3039</v>
          </cell>
          <cell r="K13">
            <v>178</v>
          </cell>
          <cell r="L13">
            <v>614</v>
          </cell>
          <cell r="M13">
            <v>1336</v>
          </cell>
          <cell r="N13">
            <v>492</v>
          </cell>
          <cell r="P13">
            <v>3942</v>
          </cell>
          <cell r="Q13">
            <v>174</v>
          </cell>
          <cell r="R13">
            <v>1232</v>
          </cell>
          <cell r="S13">
            <v>1611</v>
          </cell>
          <cell r="T13">
            <v>727</v>
          </cell>
          <cell r="U13">
            <v>109</v>
          </cell>
          <cell r="V13">
            <v>227</v>
          </cell>
          <cell r="W13">
            <v>75</v>
          </cell>
          <cell r="Y13">
            <v>183</v>
          </cell>
          <cell r="AF13">
            <v>595</v>
          </cell>
          <cell r="AG13">
            <v>75</v>
          </cell>
          <cell r="AH13">
            <v>1312</v>
          </cell>
          <cell r="AI13">
            <v>463</v>
          </cell>
          <cell r="AJ13">
            <v>246</v>
          </cell>
          <cell r="AK13">
            <v>8362</v>
          </cell>
          <cell r="AN13">
            <v>78</v>
          </cell>
          <cell r="AP13">
            <v>1704</v>
          </cell>
          <cell r="AQ13">
            <v>215</v>
          </cell>
          <cell r="AS13">
            <v>24</v>
          </cell>
          <cell r="AV13">
            <v>1755</v>
          </cell>
          <cell r="AW13">
            <v>111</v>
          </cell>
          <cell r="BA13">
            <v>132</v>
          </cell>
          <cell r="BC13">
            <v>28</v>
          </cell>
          <cell r="BG13">
            <v>296</v>
          </cell>
          <cell r="BH13">
            <v>58</v>
          </cell>
          <cell r="BK13">
            <v>1866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tammi"/>
      <sheetName val="marrras"/>
    </sheetNames>
    <sheetDataSet>
      <sheetData sheetId="0">
        <row r="15">
          <cell r="C15">
            <v>3363971</v>
          </cell>
          <cell r="D15">
            <v>1542952</v>
          </cell>
          <cell r="E15">
            <v>1821019</v>
          </cell>
          <cell r="F15">
            <v>132471</v>
          </cell>
          <cell r="G15">
            <v>47880</v>
          </cell>
          <cell r="H15">
            <v>42421</v>
          </cell>
          <cell r="I15">
            <v>6081</v>
          </cell>
          <cell r="J15">
            <v>175834</v>
          </cell>
          <cell r="K15">
            <v>22818</v>
          </cell>
          <cell r="L15">
            <v>41346</v>
          </cell>
          <cell r="M15">
            <v>45313</v>
          </cell>
          <cell r="N15">
            <v>20420</v>
          </cell>
          <cell r="P15">
            <v>140106</v>
          </cell>
          <cell r="Q15">
            <v>7997</v>
          </cell>
          <cell r="R15">
            <v>61509</v>
          </cell>
          <cell r="S15">
            <v>62579</v>
          </cell>
          <cell r="T15">
            <v>62255</v>
          </cell>
          <cell r="U15">
            <v>10802</v>
          </cell>
          <cell r="V15">
            <v>20541</v>
          </cell>
          <cell r="W15">
            <v>12310</v>
          </cell>
          <cell r="Y15">
            <v>8366</v>
          </cell>
          <cell r="AF15">
            <v>9877</v>
          </cell>
          <cell r="AG15">
            <v>9837</v>
          </cell>
          <cell r="AH15">
            <v>49960</v>
          </cell>
          <cell r="AI15">
            <v>8782</v>
          </cell>
          <cell r="AJ15">
            <v>7274</v>
          </cell>
          <cell r="AK15">
            <v>305754</v>
          </cell>
          <cell r="AL15">
            <v>4691</v>
          </cell>
          <cell r="AN15">
            <v>5326</v>
          </cell>
          <cell r="AP15">
            <v>118637</v>
          </cell>
          <cell r="AQ15">
            <v>18976</v>
          </cell>
          <cell r="AS15">
            <v>11148</v>
          </cell>
          <cell r="AV15">
            <v>80109</v>
          </cell>
          <cell r="AW15">
            <v>26102</v>
          </cell>
          <cell r="BA15">
            <v>16657</v>
          </cell>
          <cell r="BC15">
            <v>4501</v>
          </cell>
          <cell r="BG15">
            <v>24522</v>
          </cell>
          <cell r="BH15">
            <v>2183</v>
          </cell>
          <cell r="BK15">
            <v>46303</v>
          </cell>
        </row>
      </sheetData>
      <sheetData sheetId="1">
        <row r="15">
          <cell r="C15">
            <v>232110</v>
          </cell>
          <cell r="D15">
            <v>101328</v>
          </cell>
          <cell r="E15">
            <v>130782</v>
          </cell>
          <cell r="F15">
            <v>7934</v>
          </cell>
          <cell r="G15">
            <v>2699</v>
          </cell>
          <cell r="H15">
            <v>2551</v>
          </cell>
          <cell r="I15">
            <v>202</v>
          </cell>
          <cell r="J15">
            <v>8464</v>
          </cell>
          <cell r="K15">
            <v>864</v>
          </cell>
          <cell r="L15">
            <v>1741</v>
          </cell>
          <cell r="M15">
            <v>2271</v>
          </cell>
          <cell r="N15">
            <v>859</v>
          </cell>
          <cell r="P15">
            <v>9144</v>
          </cell>
          <cell r="Q15">
            <v>378</v>
          </cell>
          <cell r="R15">
            <v>3177</v>
          </cell>
          <cell r="S15">
            <v>2922</v>
          </cell>
          <cell r="T15">
            <v>2618</v>
          </cell>
          <cell r="U15">
            <v>643</v>
          </cell>
          <cell r="V15">
            <v>1337</v>
          </cell>
          <cell r="W15">
            <v>540</v>
          </cell>
          <cell r="Y15">
            <v>624</v>
          </cell>
          <cell r="AF15">
            <v>589</v>
          </cell>
          <cell r="AG15">
            <v>573</v>
          </cell>
          <cell r="AH15">
            <v>4323</v>
          </cell>
          <cell r="AI15">
            <v>670</v>
          </cell>
          <cell r="AJ15">
            <v>454</v>
          </cell>
          <cell r="AK15">
            <v>52269</v>
          </cell>
          <cell r="AL15">
            <v>333</v>
          </cell>
          <cell r="AN15">
            <v>244</v>
          </cell>
          <cell r="AP15">
            <v>4928</v>
          </cell>
          <cell r="AQ15">
            <v>612</v>
          </cell>
          <cell r="AS15">
            <v>439</v>
          </cell>
          <cell r="AV15">
            <v>2865</v>
          </cell>
          <cell r="AW15">
            <v>1543</v>
          </cell>
          <cell r="BA15">
            <v>985</v>
          </cell>
          <cell r="BC15">
            <v>84</v>
          </cell>
          <cell r="BG15">
            <v>964</v>
          </cell>
          <cell r="BH15">
            <v>60</v>
          </cell>
          <cell r="BK15">
            <v>1614</v>
          </cell>
        </row>
      </sheetData>
      <sheetData sheetId="2">
        <row r="15">
          <cell r="C15">
            <v>202341</v>
          </cell>
          <cell r="D15">
            <v>104689</v>
          </cell>
          <cell r="E15">
            <v>97652</v>
          </cell>
          <cell r="F15">
            <v>8466</v>
          </cell>
          <cell r="G15">
            <v>2435</v>
          </cell>
          <cell r="H15">
            <v>2659</v>
          </cell>
          <cell r="I15">
            <v>154</v>
          </cell>
          <cell r="J15">
            <v>8776</v>
          </cell>
          <cell r="K15">
            <v>1625</v>
          </cell>
          <cell r="L15">
            <v>1488</v>
          </cell>
          <cell r="M15">
            <v>2680</v>
          </cell>
          <cell r="N15">
            <v>1312</v>
          </cell>
          <cell r="P15">
            <v>9407</v>
          </cell>
          <cell r="Q15">
            <v>391</v>
          </cell>
          <cell r="R15">
            <v>4154</v>
          </cell>
          <cell r="S15">
            <v>2414</v>
          </cell>
          <cell r="T15">
            <v>2650</v>
          </cell>
          <cell r="U15">
            <v>588</v>
          </cell>
          <cell r="V15">
            <v>1341</v>
          </cell>
          <cell r="W15">
            <v>562</v>
          </cell>
          <cell r="Y15">
            <v>512</v>
          </cell>
          <cell r="AF15">
            <v>333</v>
          </cell>
          <cell r="AG15">
            <v>621</v>
          </cell>
          <cell r="AH15">
            <v>3340</v>
          </cell>
          <cell r="AI15">
            <v>469</v>
          </cell>
          <cell r="AJ15">
            <v>399</v>
          </cell>
          <cell r="AK15">
            <v>16556</v>
          </cell>
          <cell r="AL15">
            <v>208</v>
          </cell>
          <cell r="AN15">
            <v>214</v>
          </cell>
          <cell r="AP15">
            <v>4848</v>
          </cell>
          <cell r="AQ15">
            <v>581</v>
          </cell>
          <cell r="AS15">
            <v>278</v>
          </cell>
          <cell r="AV15">
            <v>4532</v>
          </cell>
          <cell r="AW15">
            <v>1546</v>
          </cell>
          <cell r="BA15">
            <v>754</v>
          </cell>
          <cell r="BC15">
            <v>72</v>
          </cell>
          <cell r="BG15">
            <v>578</v>
          </cell>
          <cell r="BH15">
            <v>109</v>
          </cell>
          <cell r="BK15">
            <v>1260</v>
          </cell>
        </row>
      </sheetData>
      <sheetData sheetId="3">
        <row r="15">
          <cell r="C15">
            <v>233422</v>
          </cell>
          <cell r="D15">
            <v>113611</v>
          </cell>
          <cell r="E15">
            <v>119811</v>
          </cell>
          <cell r="F15">
            <v>10558</v>
          </cell>
          <cell r="G15">
            <v>3228</v>
          </cell>
          <cell r="H15">
            <v>3270</v>
          </cell>
          <cell r="I15">
            <v>185</v>
          </cell>
          <cell r="J15">
            <v>10932</v>
          </cell>
          <cell r="K15">
            <v>1421</v>
          </cell>
          <cell r="L15">
            <v>1615</v>
          </cell>
          <cell r="M15">
            <v>3133</v>
          </cell>
          <cell r="N15">
            <v>1369</v>
          </cell>
          <cell r="P15">
            <v>11723</v>
          </cell>
          <cell r="Q15">
            <v>635</v>
          </cell>
          <cell r="R15">
            <v>4850</v>
          </cell>
          <cell r="S15">
            <v>3074</v>
          </cell>
          <cell r="T15">
            <v>3268</v>
          </cell>
          <cell r="U15">
            <v>932</v>
          </cell>
          <cell r="V15">
            <v>1597</v>
          </cell>
          <cell r="W15">
            <v>851</v>
          </cell>
          <cell r="Y15">
            <v>572</v>
          </cell>
          <cell r="AF15">
            <v>603</v>
          </cell>
          <cell r="AG15">
            <v>613</v>
          </cell>
          <cell r="AH15">
            <v>3859</v>
          </cell>
          <cell r="AI15">
            <v>553</v>
          </cell>
          <cell r="AJ15">
            <v>780</v>
          </cell>
          <cell r="AK15">
            <v>22136</v>
          </cell>
          <cell r="AL15">
            <v>515</v>
          </cell>
          <cell r="AN15">
            <v>322</v>
          </cell>
          <cell r="AP15">
            <v>7344</v>
          </cell>
          <cell r="AQ15">
            <v>774</v>
          </cell>
          <cell r="AS15">
            <v>431</v>
          </cell>
          <cell r="AV15">
            <v>5027</v>
          </cell>
          <cell r="AW15">
            <v>1840</v>
          </cell>
          <cell r="BA15">
            <v>614</v>
          </cell>
          <cell r="BC15">
            <v>127</v>
          </cell>
          <cell r="BG15">
            <v>697</v>
          </cell>
          <cell r="BH15">
            <v>96</v>
          </cell>
          <cell r="BK15">
            <v>2704</v>
          </cell>
        </row>
      </sheetData>
      <sheetData sheetId="4">
        <row r="15">
          <cell r="C15">
            <v>236562</v>
          </cell>
          <cell r="D15">
            <v>109091</v>
          </cell>
          <cell r="E15">
            <v>127471</v>
          </cell>
          <cell r="F15">
            <v>10757</v>
          </cell>
          <cell r="G15">
            <v>3271</v>
          </cell>
          <cell r="H15">
            <v>2640</v>
          </cell>
          <cell r="I15">
            <v>305</v>
          </cell>
          <cell r="J15">
            <v>12356</v>
          </cell>
          <cell r="K15">
            <v>1620</v>
          </cell>
          <cell r="L15">
            <v>2974</v>
          </cell>
          <cell r="M15">
            <v>3256</v>
          </cell>
          <cell r="N15">
            <v>1919</v>
          </cell>
          <cell r="P15">
            <v>11311</v>
          </cell>
          <cell r="Q15">
            <v>965</v>
          </cell>
          <cell r="R15">
            <v>4578</v>
          </cell>
          <cell r="S15">
            <v>3821</v>
          </cell>
          <cell r="T15">
            <v>4830</v>
          </cell>
          <cell r="U15">
            <v>961</v>
          </cell>
          <cell r="V15">
            <v>1291</v>
          </cell>
          <cell r="W15">
            <v>1230</v>
          </cell>
          <cell r="Y15">
            <v>615</v>
          </cell>
          <cell r="AF15">
            <v>474</v>
          </cell>
          <cell r="AG15">
            <v>549</v>
          </cell>
          <cell r="AH15">
            <v>3329</v>
          </cell>
          <cell r="AI15">
            <v>803</v>
          </cell>
          <cell r="AJ15">
            <v>403</v>
          </cell>
          <cell r="AK15">
            <v>22453</v>
          </cell>
          <cell r="AL15">
            <v>310</v>
          </cell>
          <cell r="AN15">
            <v>280</v>
          </cell>
          <cell r="AP15">
            <v>7727</v>
          </cell>
          <cell r="AQ15">
            <v>3247</v>
          </cell>
          <cell r="AS15">
            <v>518</v>
          </cell>
          <cell r="AV15">
            <v>3355</v>
          </cell>
          <cell r="AW15">
            <v>2003</v>
          </cell>
          <cell r="BA15">
            <v>883</v>
          </cell>
          <cell r="BC15">
            <v>253</v>
          </cell>
          <cell r="BG15">
            <v>1273</v>
          </cell>
          <cell r="BH15">
            <v>108</v>
          </cell>
          <cell r="BK15">
            <v>2252</v>
          </cell>
        </row>
      </sheetData>
      <sheetData sheetId="5">
        <row r="15">
          <cell r="C15">
            <v>281980</v>
          </cell>
          <cell r="D15">
            <v>128193</v>
          </cell>
          <cell r="E15">
            <v>153787</v>
          </cell>
          <cell r="F15">
            <v>12579</v>
          </cell>
          <cell r="G15">
            <v>4275</v>
          </cell>
          <cell r="H15">
            <v>4164</v>
          </cell>
          <cell r="I15">
            <v>684</v>
          </cell>
          <cell r="J15">
            <v>14361</v>
          </cell>
          <cell r="K15">
            <v>1730</v>
          </cell>
          <cell r="L15">
            <v>2829</v>
          </cell>
          <cell r="M15">
            <v>4236</v>
          </cell>
          <cell r="N15">
            <v>1738</v>
          </cell>
          <cell r="P15">
            <v>13222</v>
          </cell>
          <cell r="Q15">
            <v>729</v>
          </cell>
          <cell r="R15">
            <v>6151</v>
          </cell>
          <cell r="S15">
            <v>3593</v>
          </cell>
          <cell r="T15">
            <v>4505</v>
          </cell>
          <cell r="U15">
            <v>1027</v>
          </cell>
          <cell r="V15">
            <v>1766</v>
          </cell>
          <cell r="W15">
            <v>1272</v>
          </cell>
          <cell r="Y15">
            <v>787</v>
          </cell>
          <cell r="AF15">
            <v>903</v>
          </cell>
          <cell r="AG15">
            <v>854</v>
          </cell>
          <cell r="AH15">
            <v>3995</v>
          </cell>
          <cell r="AI15">
            <v>636</v>
          </cell>
          <cell r="AJ15">
            <v>512</v>
          </cell>
          <cell r="AK15">
            <v>21023</v>
          </cell>
          <cell r="AL15">
            <v>551</v>
          </cell>
          <cell r="AN15">
            <v>321</v>
          </cell>
          <cell r="AP15">
            <v>12041</v>
          </cell>
          <cell r="AQ15">
            <v>1942</v>
          </cell>
          <cell r="AS15">
            <v>1065</v>
          </cell>
          <cell r="AV15">
            <v>5488</v>
          </cell>
          <cell r="AW15">
            <v>3130</v>
          </cell>
          <cell r="BA15">
            <v>1456</v>
          </cell>
          <cell r="BC15">
            <v>316</v>
          </cell>
          <cell r="BG15">
            <v>2141</v>
          </cell>
          <cell r="BH15">
            <v>209</v>
          </cell>
          <cell r="BK15">
            <v>4071</v>
          </cell>
        </row>
      </sheetData>
      <sheetData sheetId="6">
        <row r="15">
          <cell r="C15">
            <v>324969</v>
          </cell>
          <cell r="D15">
            <v>131727</v>
          </cell>
          <cell r="E15">
            <v>193242</v>
          </cell>
          <cell r="F15">
            <v>11152</v>
          </cell>
          <cell r="G15">
            <v>5064</v>
          </cell>
          <cell r="H15">
            <v>4146</v>
          </cell>
          <cell r="I15">
            <v>1618</v>
          </cell>
          <cell r="J15">
            <v>23746</v>
          </cell>
          <cell r="K15">
            <v>2666</v>
          </cell>
          <cell r="L15">
            <v>5431</v>
          </cell>
          <cell r="M15">
            <v>4816</v>
          </cell>
          <cell r="N15">
            <v>2107</v>
          </cell>
          <cell r="P15">
            <v>16029</v>
          </cell>
          <cell r="Q15">
            <v>900</v>
          </cell>
          <cell r="R15">
            <v>6396</v>
          </cell>
          <cell r="S15">
            <v>6397</v>
          </cell>
          <cell r="T15">
            <v>6297</v>
          </cell>
          <cell r="U15">
            <v>1186</v>
          </cell>
          <cell r="V15">
            <v>2489</v>
          </cell>
          <cell r="W15">
            <v>1226</v>
          </cell>
          <cell r="Y15">
            <v>655</v>
          </cell>
          <cell r="AF15">
            <v>1500</v>
          </cell>
          <cell r="AG15">
            <v>1635</v>
          </cell>
          <cell r="AH15">
            <v>3802</v>
          </cell>
          <cell r="AI15">
            <v>805</v>
          </cell>
          <cell r="AJ15">
            <v>718</v>
          </cell>
          <cell r="AK15">
            <v>18979</v>
          </cell>
          <cell r="AL15">
            <v>421</v>
          </cell>
          <cell r="AN15">
            <v>691</v>
          </cell>
          <cell r="AP15">
            <v>16634</v>
          </cell>
          <cell r="AQ15">
            <v>2278</v>
          </cell>
          <cell r="AS15">
            <v>1488</v>
          </cell>
          <cell r="AV15">
            <v>9051</v>
          </cell>
          <cell r="AW15">
            <v>3598</v>
          </cell>
          <cell r="BA15">
            <v>1698</v>
          </cell>
          <cell r="BC15">
            <v>924</v>
          </cell>
          <cell r="BG15">
            <v>4054</v>
          </cell>
          <cell r="BH15">
            <v>383</v>
          </cell>
          <cell r="BK15">
            <v>6264</v>
          </cell>
        </row>
      </sheetData>
      <sheetData sheetId="7">
        <row r="15">
          <cell r="C15">
            <v>399545</v>
          </cell>
          <cell r="D15">
            <v>191283</v>
          </cell>
          <cell r="E15">
            <v>208262</v>
          </cell>
          <cell r="F15">
            <v>11917</v>
          </cell>
          <cell r="G15">
            <v>6697</v>
          </cell>
          <cell r="H15">
            <v>4324</v>
          </cell>
          <cell r="I15">
            <v>187</v>
          </cell>
          <cell r="J15">
            <v>22478</v>
          </cell>
          <cell r="K15">
            <v>3298</v>
          </cell>
          <cell r="L15">
            <v>8210</v>
          </cell>
          <cell r="M15">
            <v>5506</v>
          </cell>
          <cell r="N15">
            <v>2540</v>
          </cell>
          <cell r="P15">
            <v>13488</v>
          </cell>
          <cell r="Q15">
            <v>761</v>
          </cell>
          <cell r="R15">
            <v>7879</v>
          </cell>
          <cell r="S15">
            <v>8006</v>
          </cell>
          <cell r="T15">
            <v>10025</v>
          </cell>
          <cell r="U15">
            <v>721</v>
          </cell>
          <cell r="V15">
            <v>1977</v>
          </cell>
          <cell r="W15">
            <v>1347</v>
          </cell>
          <cell r="Y15">
            <v>827</v>
          </cell>
          <cell r="AF15">
            <v>1073</v>
          </cell>
          <cell r="AG15">
            <v>1201</v>
          </cell>
          <cell r="AH15">
            <v>4353</v>
          </cell>
          <cell r="AI15">
            <v>752</v>
          </cell>
          <cell r="AJ15">
            <v>463</v>
          </cell>
          <cell r="AK15">
            <v>29019</v>
          </cell>
          <cell r="AL15">
            <v>391</v>
          </cell>
          <cell r="AN15">
            <v>601</v>
          </cell>
          <cell r="AP15">
            <v>16079</v>
          </cell>
          <cell r="AQ15">
            <v>1950</v>
          </cell>
          <cell r="AS15">
            <v>2498</v>
          </cell>
          <cell r="AV15">
            <v>10393</v>
          </cell>
          <cell r="AW15">
            <v>2129</v>
          </cell>
          <cell r="BA15">
            <v>2686</v>
          </cell>
          <cell r="BC15">
            <v>975</v>
          </cell>
          <cell r="BG15">
            <v>4252</v>
          </cell>
          <cell r="BH15">
            <v>290</v>
          </cell>
          <cell r="BK15">
            <v>5119</v>
          </cell>
        </row>
      </sheetData>
      <sheetData sheetId="8">
        <row r="15">
          <cell r="C15">
            <v>389108</v>
          </cell>
          <cell r="D15">
            <v>145520</v>
          </cell>
          <cell r="E15">
            <v>243588</v>
          </cell>
          <cell r="F15">
            <v>12336</v>
          </cell>
          <cell r="G15">
            <v>5004</v>
          </cell>
          <cell r="H15">
            <v>4760</v>
          </cell>
          <cell r="I15">
            <v>855</v>
          </cell>
          <cell r="J15">
            <v>26653</v>
          </cell>
          <cell r="K15">
            <v>3929</v>
          </cell>
          <cell r="L15">
            <v>6705</v>
          </cell>
          <cell r="M15">
            <v>5657</v>
          </cell>
          <cell r="N15">
            <v>2575</v>
          </cell>
          <cell r="P15">
            <v>16280</v>
          </cell>
          <cell r="Q15">
            <v>1090</v>
          </cell>
          <cell r="R15">
            <v>9003</v>
          </cell>
          <cell r="S15">
            <v>18121</v>
          </cell>
          <cell r="T15">
            <v>14262</v>
          </cell>
          <cell r="U15">
            <v>1895</v>
          </cell>
          <cell r="V15">
            <v>2388</v>
          </cell>
          <cell r="W15">
            <v>1591</v>
          </cell>
          <cell r="Y15">
            <v>1174</v>
          </cell>
          <cell r="AF15">
            <v>2163</v>
          </cell>
          <cell r="AG15">
            <v>1080</v>
          </cell>
          <cell r="AH15">
            <v>4416</v>
          </cell>
          <cell r="AI15">
            <v>1419</v>
          </cell>
          <cell r="AJ15">
            <v>806</v>
          </cell>
          <cell r="AK15">
            <v>28173</v>
          </cell>
          <cell r="AL15">
            <v>405</v>
          </cell>
          <cell r="AN15">
            <v>1104</v>
          </cell>
          <cell r="AP15">
            <v>16439</v>
          </cell>
          <cell r="AQ15">
            <v>3147</v>
          </cell>
          <cell r="AS15">
            <v>1516</v>
          </cell>
          <cell r="AV15">
            <v>15135</v>
          </cell>
          <cell r="AW15">
            <v>2326</v>
          </cell>
          <cell r="BA15">
            <v>3408</v>
          </cell>
          <cell r="BC15">
            <v>595</v>
          </cell>
          <cell r="BG15">
            <v>3573</v>
          </cell>
          <cell r="BH15">
            <v>355</v>
          </cell>
          <cell r="BK15">
            <v>6822</v>
          </cell>
        </row>
      </sheetData>
      <sheetData sheetId="9">
        <row r="15">
          <cell r="C15">
            <v>295316</v>
          </cell>
          <cell r="D15">
            <v>127718</v>
          </cell>
          <cell r="E15">
            <v>167598</v>
          </cell>
          <cell r="F15">
            <v>14009</v>
          </cell>
          <cell r="G15">
            <v>5309</v>
          </cell>
          <cell r="H15">
            <v>4745</v>
          </cell>
          <cell r="I15">
            <v>519</v>
          </cell>
          <cell r="J15">
            <v>15894</v>
          </cell>
          <cell r="K15">
            <v>1998</v>
          </cell>
          <cell r="L15">
            <v>3023</v>
          </cell>
          <cell r="M15">
            <v>4785</v>
          </cell>
          <cell r="N15">
            <v>1892</v>
          </cell>
          <cell r="P15">
            <v>12674</v>
          </cell>
          <cell r="Q15">
            <v>760</v>
          </cell>
          <cell r="R15">
            <v>3902</v>
          </cell>
          <cell r="S15">
            <v>4346</v>
          </cell>
          <cell r="T15">
            <v>5371</v>
          </cell>
          <cell r="U15">
            <v>962</v>
          </cell>
          <cell r="V15">
            <v>1636</v>
          </cell>
          <cell r="W15">
            <v>1064</v>
          </cell>
          <cell r="Y15">
            <v>711</v>
          </cell>
          <cell r="AF15">
            <v>707</v>
          </cell>
          <cell r="AG15">
            <v>909</v>
          </cell>
          <cell r="AH15">
            <v>4303</v>
          </cell>
          <cell r="AI15">
            <v>704</v>
          </cell>
          <cell r="AJ15">
            <v>765</v>
          </cell>
          <cell r="AK15">
            <v>17548</v>
          </cell>
          <cell r="AL15">
            <v>350</v>
          </cell>
          <cell r="AN15">
            <v>515</v>
          </cell>
          <cell r="AP15">
            <v>13111</v>
          </cell>
          <cell r="AQ15">
            <v>1646</v>
          </cell>
          <cell r="AS15">
            <v>1352</v>
          </cell>
          <cell r="AV15">
            <v>9922</v>
          </cell>
          <cell r="AW15">
            <v>2737</v>
          </cell>
          <cell r="BA15">
            <v>1723</v>
          </cell>
          <cell r="BC15">
            <v>383</v>
          </cell>
          <cell r="BG15">
            <v>3161</v>
          </cell>
          <cell r="BH15">
            <v>279</v>
          </cell>
          <cell r="BK15">
            <v>6235</v>
          </cell>
        </row>
      </sheetData>
      <sheetData sheetId="10">
        <row r="15">
          <cell r="C15">
            <v>289058</v>
          </cell>
          <cell r="D15">
            <v>145631</v>
          </cell>
          <cell r="E15">
            <v>143427</v>
          </cell>
          <cell r="F15">
            <v>15264</v>
          </cell>
          <cell r="G15">
            <v>3880</v>
          </cell>
          <cell r="H15">
            <v>3750</v>
          </cell>
          <cell r="I15">
            <v>904</v>
          </cell>
          <cell r="J15">
            <v>13068</v>
          </cell>
          <cell r="K15">
            <v>1669</v>
          </cell>
          <cell r="L15">
            <v>2603</v>
          </cell>
          <cell r="M15">
            <v>3772</v>
          </cell>
          <cell r="N15">
            <v>1542</v>
          </cell>
          <cell r="P15">
            <v>10326</v>
          </cell>
          <cell r="Q15">
            <v>637</v>
          </cell>
          <cell r="R15">
            <v>4336</v>
          </cell>
          <cell r="S15">
            <v>3591</v>
          </cell>
          <cell r="T15">
            <v>3925</v>
          </cell>
          <cell r="U15">
            <v>734</v>
          </cell>
          <cell r="V15">
            <v>1806</v>
          </cell>
          <cell r="W15">
            <v>1094</v>
          </cell>
          <cell r="Y15">
            <v>756</v>
          </cell>
          <cell r="AF15">
            <v>538</v>
          </cell>
          <cell r="AG15">
            <v>876</v>
          </cell>
          <cell r="AH15">
            <v>5362</v>
          </cell>
          <cell r="AI15">
            <v>651</v>
          </cell>
          <cell r="AJ15">
            <v>902</v>
          </cell>
          <cell r="AK15">
            <v>19613</v>
          </cell>
          <cell r="AL15">
            <v>469</v>
          </cell>
          <cell r="AN15">
            <v>397</v>
          </cell>
          <cell r="AP15">
            <v>9396</v>
          </cell>
          <cell r="AQ15">
            <v>1089</v>
          </cell>
          <cell r="AS15">
            <v>737</v>
          </cell>
          <cell r="AV15">
            <v>5624</v>
          </cell>
          <cell r="AW15">
            <v>2036</v>
          </cell>
          <cell r="BA15">
            <v>981</v>
          </cell>
          <cell r="BC15">
            <v>411</v>
          </cell>
          <cell r="BG15">
            <v>1427</v>
          </cell>
          <cell r="BH15">
            <v>133</v>
          </cell>
          <cell r="BK15">
            <v>4131</v>
          </cell>
        </row>
      </sheetData>
      <sheetData sheetId="11">
        <row r="15">
          <cell r="C15">
            <v>255127</v>
          </cell>
          <cell r="D15">
            <v>137041</v>
          </cell>
          <cell r="E15">
            <v>118086</v>
          </cell>
          <cell r="F15">
            <v>10523</v>
          </cell>
          <cell r="G15">
            <v>3327</v>
          </cell>
          <cell r="H15">
            <v>3291</v>
          </cell>
          <cell r="I15">
            <v>333</v>
          </cell>
          <cell r="J15">
            <v>9483</v>
          </cell>
          <cell r="K15">
            <v>1165</v>
          </cell>
          <cell r="L15">
            <v>2124</v>
          </cell>
          <cell r="M15">
            <v>2907</v>
          </cell>
          <cell r="N15">
            <v>1437</v>
          </cell>
          <cell r="P15">
            <v>8915</v>
          </cell>
          <cell r="Q15">
            <v>482</v>
          </cell>
          <cell r="R15">
            <v>3186</v>
          </cell>
          <cell r="S15">
            <v>2695</v>
          </cell>
          <cell r="T15">
            <v>2173</v>
          </cell>
          <cell r="U15">
            <v>529</v>
          </cell>
          <cell r="V15">
            <v>1657</v>
          </cell>
          <cell r="W15">
            <v>1016</v>
          </cell>
          <cell r="Y15">
            <v>659</v>
          </cell>
          <cell r="AF15">
            <v>323</v>
          </cell>
          <cell r="AG15">
            <v>576</v>
          </cell>
          <cell r="AH15">
            <v>5114</v>
          </cell>
          <cell r="AI15">
            <v>619</v>
          </cell>
          <cell r="AJ15">
            <v>550</v>
          </cell>
          <cell r="AK15">
            <v>27196</v>
          </cell>
          <cell r="AL15">
            <v>402</v>
          </cell>
          <cell r="AN15">
            <v>384</v>
          </cell>
          <cell r="AP15">
            <v>5762</v>
          </cell>
          <cell r="AQ15">
            <v>648</v>
          </cell>
          <cell r="AS15">
            <v>366</v>
          </cell>
          <cell r="AV15">
            <v>3823</v>
          </cell>
          <cell r="AW15">
            <v>1829</v>
          </cell>
          <cell r="BA15">
            <v>937</v>
          </cell>
          <cell r="BC15">
            <v>126</v>
          </cell>
          <cell r="BG15">
            <v>877</v>
          </cell>
          <cell r="BH15">
            <v>51</v>
          </cell>
          <cell r="BK15">
            <v>2549</v>
          </cell>
        </row>
      </sheetData>
      <sheetData sheetId="12">
        <row r="15">
          <cell r="C15">
            <v>224433</v>
          </cell>
          <cell r="D15">
            <v>107120</v>
          </cell>
          <cell r="E15">
            <v>117313</v>
          </cell>
          <cell r="F15">
            <v>6976</v>
          </cell>
          <cell r="G15">
            <v>2691</v>
          </cell>
          <cell r="H15">
            <v>2121</v>
          </cell>
          <cell r="I15">
            <v>135</v>
          </cell>
          <cell r="J15">
            <v>9623</v>
          </cell>
          <cell r="K15">
            <v>833</v>
          </cell>
          <cell r="L15">
            <v>2603</v>
          </cell>
          <cell r="M15">
            <v>2294</v>
          </cell>
          <cell r="N15">
            <v>1130</v>
          </cell>
          <cell r="P15">
            <v>7587</v>
          </cell>
          <cell r="Q15">
            <v>269</v>
          </cell>
          <cell r="R15">
            <v>3897</v>
          </cell>
          <cell r="S15">
            <v>3599</v>
          </cell>
          <cell r="T15">
            <v>2331</v>
          </cell>
          <cell r="U15">
            <v>624</v>
          </cell>
          <cell r="V15">
            <v>1256</v>
          </cell>
          <cell r="W15">
            <v>517</v>
          </cell>
          <cell r="Y15">
            <v>474</v>
          </cell>
          <cell r="AF15">
            <v>671</v>
          </cell>
          <cell r="AG15">
            <v>350</v>
          </cell>
          <cell r="AH15">
            <v>3764</v>
          </cell>
          <cell r="AI15">
            <v>701</v>
          </cell>
          <cell r="AJ15">
            <v>522</v>
          </cell>
          <cell r="AK15">
            <v>30789</v>
          </cell>
          <cell r="AL15">
            <v>336</v>
          </cell>
          <cell r="AN15">
            <v>253</v>
          </cell>
          <cell r="AP15">
            <v>4328</v>
          </cell>
          <cell r="AQ15">
            <v>1062</v>
          </cell>
          <cell r="AS15">
            <v>460</v>
          </cell>
          <cell r="AV15">
            <v>4894</v>
          </cell>
          <cell r="AW15">
            <v>1385</v>
          </cell>
          <cell r="BA15">
            <v>532</v>
          </cell>
          <cell r="BC15">
            <v>235</v>
          </cell>
          <cell r="BG15">
            <v>1525</v>
          </cell>
          <cell r="BH15">
            <v>110</v>
          </cell>
          <cell r="BK15">
            <v>3282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C5" sqref="C5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108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[1]Tammijoulu!C15</f>
        <v>2908441</v>
      </c>
      <c r="D9" s="43">
        <f>[1]Tammi!C15</f>
        <v>219743</v>
      </c>
      <c r="E9" s="43">
        <f>[1]Helmi!C15</f>
        <v>159479</v>
      </c>
      <c r="F9" s="43">
        <f>[1]Maalis!C15</f>
        <v>188992</v>
      </c>
      <c r="G9" s="43">
        <f>[1]Huhti!C15</f>
        <v>191017</v>
      </c>
      <c r="H9" s="43">
        <f>[1]Touko!C15</f>
        <v>252985</v>
      </c>
      <c r="I9" s="43">
        <f>[1]Kesä!C15</f>
        <v>296468</v>
      </c>
      <c r="J9" s="43">
        <f>[1]Heinä!C15</f>
        <v>324931</v>
      </c>
      <c r="K9" s="43">
        <f>[1]Elo!C15</f>
        <v>347640</v>
      </c>
      <c r="L9" s="43">
        <f>[1]Syys!C15</f>
        <v>249130</v>
      </c>
      <c r="M9" s="43">
        <f>[1]Loka!C15</f>
        <v>261555</v>
      </c>
      <c r="N9" s="43">
        <f>[1]Marras!C15</f>
        <v>222990</v>
      </c>
      <c r="O9" s="43">
        <f>[1]Joulu!C15</f>
        <v>193511</v>
      </c>
    </row>
    <row r="10" spans="2:15" x14ac:dyDescent="0.2">
      <c r="B10" s="10" t="s">
        <v>21</v>
      </c>
      <c r="C10" s="44">
        <f>[1]Tammijoulu!E15</f>
        <v>1621549</v>
      </c>
      <c r="D10" s="44">
        <f>[1]Tammi!E15</f>
        <v>128494</v>
      </c>
      <c r="E10" s="44">
        <f>[1]Helmi!E15</f>
        <v>82994</v>
      </c>
      <c r="F10" s="44">
        <f>[1]Maalis!E15</f>
        <v>97312</v>
      </c>
      <c r="G10" s="44">
        <f>[1]Huhti!E15</f>
        <v>101114</v>
      </c>
      <c r="H10" s="44">
        <f>[1]Touko!E15</f>
        <v>151351</v>
      </c>
      <c r="I10" s="44">
        <f>[1]Kesä!E15</f>
        <v>171750</v>
      </c>
      <c r="J10" s="44">
        <f>[1]Heinä!E15</f>
        <v>172767</v>
      </c>
      <c r="K10" s="44">
        <f>[1]Elo!E15</f>
        <v>228116</v>
      </c>
      <c r="L10" s="44">
        <f>[1]Syys!E15</f>
        <v>150184</v>
      </c>
      <c r="M10" s="44">
        <f>[1]Loka!E15</f>
        <v>128664</v>
      </c>
      <c r="N10" s="44">
        <f>[1]Marras!E15</f>
        <v>104442</v>
      </c>
      <c r="O10" s="44">
        <f>[1]Joulu!E15</f>
        <v>104361</v>
      </c>
    </row>
    <row r="11" spans="2:15" s="14" customFormat="1" x14ac:dyDescent="0.2">
      <c r="B11" s="15" t="s">
        <v>22</v>
      </c>
      <c r="C11" s="45">
        <f>[1]Tammijoulu!D15</f>
        <v>1286892</v>
      </c>
      <c r="D11" s="45">
        <f>[1]Tammi!D15</f>
        <v>91249</v>
      </c>
      <c r="E11" s="45">
        <f>[1]Helmi!D15</f>
        <v>76485</v>
      </c>
      <c r="F11" s="45">
        <f>[1]Maalis!D15</f>
        <v>91680</v>
      </c>
      <c r="G11" s="45">
        <f>[1]Huhti!D15</f>
        <v>89903</v>
      </c>
      <c r="H11" s="45">
        <f>[1]Touko!D15</f>
        <v>101634</v>
      </c>
      <c r="I11" s="45">
        <f>[1]Kesä!D15</f>
        <v>124718</v>
      </c>
      <c r="J11" s="45">
        <f>[1]Heinä!D15</f>
        <v>152164</v>
      </c>
      <c r="K11" s="45">
        <f>[1]Elo!D15</f>
        <v>119524</v>
      </c>
      <c r="L11" s="45">
        <f>[1]Syys!D15</f>
        <v>98946</v>
      </c>
      <c r="M11" s="45">
        <f>[1]Loka!D15</f>
        <v>132891</v>
      </c>
      <c r="N11" s="45">
        <f>[1]Marras!D15</f>
        <v>118548</v>
      </c>
      <c r="O11" s="45">
        <f>[1]Joulu!D15</f>
        <v>89150</v>
      </c>
    </row>
    <row r="12" spans="2:15" x14ac:dyDescent="0.2">
      <c r="B12" s="1" t="s">
        <v>23</v>
      </c>
      <c r="C12" s="44">
        <f>[1]Tammijoulu!P15</f>
        <v>143487</v>
      </c>
      <c r="D12" s="44">
        <f>[1]Tammi!P15</f>
        <v>9388</v>
      </c>
      <c r="E12" s="44">
        <f>[1]Helmi!P15</f>
        <v>8072</v>
      </c>
      <c r="F12" s="44">
        <f>[1]Maalis!P15</f>
        <v>9141</v>
      </c>
      <c r="G12" s="44">
        <f>[1]Huhti!P15</f>
        <v>10318</v>
      </c>
      <c r="H12" s="44">
        <f>[1]Touko!P15</f>
        <v>15497</v>
      </c>
      <c r="I12" s="44">
        <f>[1]Kesä!P15</f>
        <v>15539</v>
      </c>
      <c r="J12" s="44">
        <f>[1]Heinä!P15</f>
        <v>12798</v>
      </c>
      <c r="K12" s="44">
        <f>[1]Elo!P15</f>
        <v>18488</v>
      </c>
      <c r="L12" s="44">
        <f>[1]Syys!P15</f>
        <v>14316</v>
      </c>
      <c r="M12" s="44">
        <f>[1]Loka!P15</f>
        <v>12228</v>
      </c>
      <c r="N12" s="44">
        <f>[1]Marras!P15</f>
        <v>9189</v>
      </c>
      <c r="O12" s="44">
        <f>[1]Joulu!P15</f>
        <v>8513</v>
      </c>
    </row>
    <row r="13" spans="2:15" s="14" customFormat="1" x14ac:dyDescent="0.2">
      <c r="B13" s="16" t="s">
        <v>24</v>
      </c>
      <c r="C13" s="45">
        <f>[1]Tammijoulu!AK15</f>
        <v>239251</v>
      </c>
      <c r="D13" s="45">
        <f>[1]Tammi!AK15</f>
        <v>44087</v>
      </c>
      <c r="E13" s="45">
        <f>[1]Helmi!AK15</f>
        <v>12516</v>
      </c>
      <c r="F13" s="45">
        <f>[1]Maalis!AK15</f>
        <v>14469</v>
      </c>
      <c r="G13" s="45">
        <f>[1]Huhti!AK15</f>
        <v>13536</v>
      </c>
      <c r="H13" s="45">
        <f>[1]Touko!AK15</f>
        <v>17130</v>
      </c>
      <c r="I13" s="45">
        <f>[1]Kesä!AK15</f>
        <v>21890</v>
      </c>
      <c r="J13" s="45">
        <f>[1]Heinä!AK15</f>
        <v>20422</v>
      </c>
      <c r="K13" s="45">
        <f>[1]Elo!AK15</f>
        <v>22884</v>
      </c>
      <c r="L13" s="45">
        <f>[1]Syys!AK15</f>
        <v>13050</v>
      </c>
      <c r="M13" s="45">
        <f>[1]Loka!AK15</f>
        <v>16242</v>
      </c>
      <c r="N13" s="45">
        <f>[1]Marras!AK15</f>
        <v>19086</v>
      </c>
      <c r="O13" s="45">
        <f>[1]Joulu!AK15</f>
        <v>23939</v>
      </c>
    </row>
    <row r="14" spans="2:15" x14ac:dyDescent="0.2">
      <c r="B14" s="1" t="s">
        <v>25</v>
      </c>
      <c r="C14" s="44">
        <f>[1]Tammijoulu!F15</f>
        <v>110482</v>
      </c>
      <c r="D14" s="44">
        <f>[1]Tammi!F15</f>
        <v>8031</v>
      </c>
      <c r="E14" s="44">
        <f>[1]Helmi!F15</f>
        <v>6992</v>
      </c>
      <c r="F14" s="44">
        <f>[1]Maalis!F15</f>
        <v>8278</v>
      </c>
      <c r="G14" s="44">
        <f>[1]Huhti!F15</f>
        <v>7649</v>
      </c>
      <c r="H14" s="44">
        <f>[1]Touko!F15</f>
        <v>10561</v>
      </c>
      <c r="I14" s="44">
        <f>[1]Kesä!F15</f>
        <v>9717</v>
      </c>
      <c r="J14" s="44">
        <f>[1]Heinä!F15</f>
        <v>9170</v>
      </c>
      <c r="K14" s="44">
        <f>[1]Elo!F15</f>
        <v>10965</v>
      </c>
      <c r="L14" s="44">
        <f>[1]Syys!F15</f>
        <v>12284</v>
      </c>
      <c r="M14" s="44">
        <f>[1]Loka!F15</f>
        <v>9952</v>
      </c>
      <c r="N14" s="44">
        <f>[1]Marras!F15</f>
        <v>9554</v>
      </c>
      <c r="O14" s="44">
        <f>[1]Joulu!F15</f>
        <v>7329</v>
      </c>
    </row>
    <row r="15" spans="2:15" s="14" customFormat="1" x14ac:dyDescent="0.2">
      <c r="B15" s="16" t="s">
        <v>1</v>
      </c>
      <c r="C15" s="45">
        <f>[1]Tammijoulu!AP15</f>
        <v>98834</v>
      </c>
      <c r="D15" s="45">
        <f>[1]Tammi!AP15</f>
        <v>5546</v>
      </c>
      <c r="E15" s="45">
        <f>[1]Helmi!AP15</f>
        <v>4230</v>
      </c>
      <c r="F15" s="45">
        <f>[1]Maalis!AP15</f>
        <v>4972</v>
      </c>
      <c r="G15" s="45">
        <f>[1]Huhti!AP15</f>
        <v>6321</v>
      </c>
      <c r="H15" s="45">
        <f>[1]Touko!AP15</f>
        <v>10954</v>
      </c>
      <c r="I15" s="45">
        <f>[1]Kesä!AP15</f>
        <v>13042</v>
      </c>
      <c r="J15" s="45">
        <f>[1]Heinä!AP15</f>
        <v>12213</v>
      </c>
      <c r="K15" s="45">
        <f>[1]Elo!AP15</f>
        <v>13255</v>
      </c>
      <c r="L15" s="45">
        <f>[1]Syys!AP15</f>
        <v>10536</v>
      </c>
      <c r="M15" s="45">
        <f>[1]Loka!AP15</f>
        <v>7718</v>
      </c>
      <c r="N15" s="45">
        <f>[1]Marras!AP15</f>
        <v>5783</v>
      </c>
      <c r="O15" s="45">
        <f>[1]Joulu!AP15</f>
        <v>4264</v>
      </c>
    </row>
    <row r="16" spans="2:15" x14ac:dyDescent="0.2">
      <c r="B16" s="1" t="s">
        <v>26</v>
      </c>
      <c r="C16" s="44">
        <f>[1]Tammijoulu!J15</f>
        <v>169478</v>
      </c>
      <c r="D16" s="44">
        <f>[1]Tammi!J15</f>
        <v>9808</v>
      </c>
      <c r="E16" s="44">
        <f>[1]Helmi!J15</f>
        <v>9388</v>
      </c>
      <c r="F16" s="44">
        <f>[1]Maalis!J15</f>
        <v>10818</v>
      </c>
      <c r="G16" s="44">
        <f>[1]Huhti!J15</f>
        <v>10437</v>
      </c>
      <c r="H16" s="44">
        <f>[1]Touko!J15</f>
        <v>15578</v>
      </c>
      <c r="I16" s="44">
        <f>[1]Kesä!J15</f>
        <v>20189</v>
      </c>
      <c r="J16" s="44">
        <f>[1]Heinä!J15</f>
        <v>19549</v>
      </c>
      <c r="K16" s="44">
        <f>[1]Elo!J15</f>
        <v>23558</v>
      </c>
      <c r="L16" s="44">
        <f>[1]Syys!J15</f>
        <v>15075</v>
      </c>
      <c r="M16" s="44">
        <f>[1]Loka!J15</f>
        <v>16491</v>
      </c>
      <c r="N16" s="44">
        <f>[1]Marras!J15</f>
        <v>9130</v>
      </c>
      <c r="O16" s="44">
        <f>[1]Joulu!J15</f>
        <v>9457</v>
      </c>
    </row>
    <row r="17" spans="2:15" s="14" customFormat="1" x14ac:dyDescent="0.2">
      <c r="B17" s="16" t="s">
        <v>27</v>
      </c>
      <c r="C17" s="45">
        <f>[1]Tammijoulu!AV15</f>
        <v>73092</v>
      </c>
      <c r="D17" s="45">
        <f>[1]Tammi!AV15</f>
        <v>3111</v>
      </c>
      <c r="E17" s="45">
        <f>[1]Helmi!AV15</f>
        <v>3430</v>
      </c>
      <c r="F17" s="45">
        <f>[1]Maalis!AV15</f>
        <v>4416</v>
      </c>
      <c r="G17" s="45">
        <f>[1]Huhti!AV15</f>
        <v>3028</v>
      </c>
      <c r="H17" s="45">
        <f>[1]Touko!AV15</f>
        <v>4806</v>
      </c>
      <c r="I17" s="45">
        <f>[1]Kesä!AV15</f>
        <v>7687</v>
      </c>
      <c r="J17" s="45">
        <f>[1]Heinä!AV15</f>
        <v>9781</v>
      </c>
      <c r="K17" s="45">
        <f>[1]Elo!AV15</f>
        <v>12630</v>
      </c>
      <c r="L17" s="45">
        <f>[1]Syys!AV15</f>
        <v>9908</v>
      </c>
      <c r="M17" s="45">
        <f>[1]Loka!AV15</f>
        <v>5889</v>
      </c>
      <c r="N17" s="45">
        <f>[1]Marras!AV15</f>
        <v>3616</v>
      </c>
      <c r="O17" s="45">
        <f>[1]Joulu!AV15</f>
        <v>4790</v>
      </c>
    </row>
    <row r="18" spans="2:15" x14ac:dyDescent="0.2">
      <c r="B18" s="1" t="s">
        <v>28</v>
      </c>
      <c r="C18" s="44">
        <f>[1]Tammijoulu!S15</f>
        <v>63211</v>
      </c>
      <c r="D18" s="44">
        <f>[1]Tammi!S15</f>
        <v>3763</v>
      </c>
      <c r="E18" s="44">
        <f>[1]Helmi!S15</f>
        <v>2512</v>
      </c>
      <c r="F18" s="44">
        <f>[1]Maalis!S15</f>
        <v>3469</v>
      </c>
      <c r="G18" s="44">
        <f>[1]Huhti!S15</f>
        <v>3496</v>
      </c>
      <c r="H18" s="44">
        <f>[1]Touko!S15</f>
        <v>5358</v>
      </c>
      <c r="I18" s="44">
        <f>[1]Kesä!S15</f>
        <v>5611</v>
      </c>
      <c r="J18" s="44">
        <f>[1]Heinä!S15</f>
        <v>7474</v>
      </c>
      <c r="K18" s="44">
        <f>[1]Elo!S15</f>
        <v>17636</v>
      </c>
      <c r="L18" s="44">
        <f>[1]Syys!S15</f>
        <v>4076</v>
      </c>
      <c r="M18" s="44">
        <f>[1]Loka!S15</f>
        <v>3269</v>
      </c>
      <c r="N18" s="44">
        <f>[1]Marras!S15</f>
        <v>2824</v>
      </c>
      <c r="O18" s="44">
        <f>[1]Joulu!S15</f>
        <v>3723</v>
      </c>
    </row>
    <row r="19" spans="2:15" s="14" customFormat="1" x14ac:dyDescent="0.2">
      <c r="B19" s="16" t="s">
        <v>29</v>
      </c>
      <c r="C19" s="45">
        <f>[1]Tammijoulu!R15</f>
        <v>55753</v>
      </c>
      <c r="D19" s="45">
        <f>[1]Tammi!R15</f>
        <v>3836</v>
      </c>
      <c r="E19" s="45">
        <f>[1]Helmi!R15</f>
        <v>2963</v>
      </c>
      <c r="F19" s="45">
        <f>[1]Maalis!R15</f>
        <v>2925</v>
      </c>
      <c r="G19" s="45">
        <f>[1]Huhti!R15</f>
        <v>4203</v>
      </c>
      <c r="H19" s="45">
        <f>[1]Touko!R15</f>
        <v>5679</v>
      </c>
      <c r="I19" s="45">
        <f>[1]Kesä!R15</f>
        <v>5074</v>
      </c>
      <c r="J19" s="45">
        <f>[1]Heinä!R15</f>
        <v>6721</v>
      </c>
      <c r="K19" s="45">
        <f>[1]Elo!R15</f>
        <v>8981</v>
      </c>
      <c r="L19" s="45">
        <f>[1]Syys!R15</f>
        <v>4522</v>
      </c>
      <c r="M19" s="45">
        <f>[1]Loka!R15</f>
        <v>4110</v>
      </c>
      <c r="N19" s="45">
        <f>[1]Marras!R15</f>
        <v>3074</v>
      </c>
      <c r="O19" s="45">
        <f>[1]Joulu!R15</f>
        <v>3665</v>
      </c>
    </row>
    <row r="20" spans="2:15" x14ac:dyDescent="0.2">
      <c r="B20" s="1" t="s">
        <v>30</v>
      </c>
      <c r="C20" s="44">
        <f>[1]Tammijoulu!M15</f>
        <v>48714</v>
      </c>
      <c r="D20" s="44">
        <f>[1]Tammi!M15</f>
        <v>2554</v>
      </c>
      <c r="E20" s="44">
        <f>[1]Helmi!M15</f>
        <v>2509</v>
      </c>
      <c r="F20" s="44">
        <f>[1]Maalis!M15</f>
        <v>3108</v>
      </c>
      <c r="G20" s="44">
        <f>[1]Huhti!M15</f>
        <v>3483</v>
      </c>
      <c r="H20" s="44">
        <f>[1]Touko!M15</f>
        <v>5407</v>
      </c>
      <c r="I20" s="44">
        <f>[1]Kesä!M15</f>
        <v>5909</v>
      </c>
      <c r="J20" s="44">
        <f>[1]Heinä!M15</f>
        <v>5190</v>
      </c>
      <c r="K20" s="44">
        <f>[1]Elo!M15</f>
        <v>6669</v>
      </c>
      <c r="L20" s="44">
        <f>[1]Syys!M15</f>
        <v>4028</v>
      </c>
      <c r="M20" s="44">
        <f>[1]Loka!M15</f>
        <v>3898</v>
      </c>
      <c r="N20" s="44">
        <f>[1]Marras!M15</f>
        <v>2931</v>
      </c>
      <c r="O20" s="44">
        <f>[1]Joulu!M15</f>
        <v>3028</v>
      </c>
    </row>
    <row r="21" spans="2:15" s="14" customFormat="1" x14ac:dyDescent="0.2">
      <c r="B21" s="16" t="s">
        <v>31</v>
      </c>
      <c r="C21" s="45">
        <f>[1]Tammijoulu!G15</f>
        <v>36741</v>
      </c>
      <c r="D21" s="45">
        <f>[1]Tammi!G15</f>
        <v>1944</v>
      </c>
      <c r="E21" s="45">
        <f>[1]Helmi!G15</f>
        <v>1985</v>
      </c>
      <c r="F21" s="45">
        <f>[1]Maalis!G15</f>
        <v>2294</v>
      </c>
      <c r="G21" s="45">
        <f>[1]Huhti!G15</f>
        <v>2326</v>
      </c>
      <c r="H21" s="45">
        <f>[1]Touko!G15</f>
        <v>3607</v>
      </c>
      <c r="I21" s="45">
        <f>[1]Kesä!G15</f>
        <v>3644</v>
      </c>
      <c r="J21" s="45">
        <f>[1]Heinä!G15</f>
        <v>4999</v>
      </c>
      <c r="K21" s="45">
        <f>[1]Elo!G15</f>
        <v>3927</v>
      </c>
      <c r="L21" s="45">
        <f>[1]Syys!G15</f>
        <v>3897</v>
      </c>
      <c r="M21" s="45">
        <f>[1]Loka!G15</f>
        <v>3496</v>
      </c>
      <c r="N21" s="45">
        <f>[1]Marras!G15</f>
        <v>2573</v>
      </c>
      <c r="O21" s="45">
        <f>[1]Joulu!G15</f>
        <v>2049</v>
      </c>
    </row>
    <row r="22" spans="2:15" x14ac:dyDescent="0.2">
      <c r="B22" s="1" t="s">
        <v>32</v>
      </c>
      <c r="C22" s="44">
        <f>[1]Tammijoulu!H15</f>
        <v>36546</v>
      </c>
      <c r="D22" s="44">
        <f>[1]Tammi!H15</f>
        <v>2304</v>
      </c>
      <c r="E22" s="44">
        <f>[1]Helmi!H15</f>
        <v>1974</v>
      </c>
      <c r="F22" s="44">
        <f>[1]Maalis!H15</f>
        <v>2436</v>
      </c>
      <c r="G22" s="44">
        <f>[1]Huhti!H15</f>
        <v>2522</v>
      </c>
      <c r="H22" s="44">
        <f>[1]Touko!H15</f>
        <v>3816</v>
      </c>
      <c r="I22" s="44">
        <f>[1]Kesä!H15</f>
        <v>3248</v>
      </c>
      <c r="J22" s="44">
        <f>[1]Heinä!H15</f>
        <v>3628</v>
      </c>
      <c r="K22" s="44">
        <f>[1]Elo!H15</f>
        <v>5179</v>
      </c>
      <c r="L22" s="44">
        <f>[1]Syys!H15</f>
        <v>4011</v>
      </c>
      <c r="M22" s="44">
        <f>[1]Loka!H15</f>
        <v>2903</v>
      </c>
      <c r="N22" s="44">
        <f>[1]Marras!H15</f>
        <v>2702</v>
      </c>
      <c r="O22" s="44">
        <f>[1]Joulu!H15</f>
        <v>1823</v>
      </c>
    </row>
    <row r="23" spans="2:15" s="14" customFormat="1" x14ac:dyDescent="0.2">
      <c r="B23" s="16" t="s">
        <v>33</v>
      </c>
      <c r="C23" s="45">
        <f>[1]Tammijoulu!T15</f>
        <v>49192</v>
      </c>
      <c r="D23" s="45">
        <f>[1]Tammi!T15</f>
        <v>1814</v>
      </c>
      <c r="E23" s="45">
        <f>[1]Helmi!T15</f>
        <v>1652</v>
      </c>
      <c r="F23" s="45">
        <f>[1]Maalis!T15</f>
        <v>2254</v>
      </c>
      <c r="G23" s="45">
        <f>[1]Huhti!T15</f>
        <v>3733</v>
      </c>
      <c r="H23" s="45">
        <f>[1]Touko!T15</f>
        <v>4496</v>
      </c>
      <c r="I23" s="45">
        <f>[1]Kesä!T15</f>
        <v>5224</v>
      </c>
      <c r="J23" s="45">
        <f>[1]Heinä!T15</f>
        <v>7463</v>
      </c>
      <c r="K23" s="45">
        <f>[1]Elo!T15</f>
        <v>12050</v>
      </c>
      <c r="L23" s="45">
        <f>[1]Syys!T15</f>
        <v>4003</v>
      </c>
      <c r="M23" s="45">
        <f>[1]Loka!T15</f>
        <v>2754</v>
      </c>
      <c r="N23" s="45">
        <f>[1]Marras!T15</f>
        <v>1802</v>
      </c>
      <c r="O23" s="45">
        <f>[1]Joulu!T15</f>
        <v>1947</v>
      </c>
    </row>
    <row r="24" spans="2:15" x14ac:dyDescent="0.2">
      <c r="B24" s="1" t="s">
        <v>34</v>
      </c>
      <c r="C24" s="44">
        <f>[1]Tammijoulu!AH15</f>
        <v>34840</v>
      </c>
      <c r="D24" s="44">
        <f>[1]Tammi!AH15</f>
        <v>3349</v>
      </c>
      <c r="E24" s="44">
        <f>[1]Helmi!AH15</f>
        <v>1957</v>
      </c>
      <c r="F24" s="44">
        <f>[1]Maalis!AH15</f>
        <v>2210</v>
      </c>
      <c r="G24" s="44">
        <f>[1]Huhti!AH15</f>
        <v>2305</v>
      </c>
      <c r="H24" s="44">
        <f>[1]Touko!AH15</f>
        <v>3053</v>
      </c>
      <c r="I24" s="44">
        <f>[1]Kesä!AH15</f>
        <v>2459</v>
      </c>
      <c r="J24" s="44">
        <f>[1]Heinä!AH15</f>
        <v>3202</v>
      </c>
      <c r="K24" s="44">
        <f>[1]Elo!AH15</f>
        <v>3172</v>
      </c>
      <c r="L24" s="44">
        <f>[1]Syys!AH15</f>
        <v>3174</v>
      </c>
      <c r="M24" s="44">
        <f>[1]Loka!AH15</f>
        <v>3262</v>
      </c>
      <c r="N24" s="44">
        <f>[1]Marras!AH15</f>
        <v>3868</v>
      </c>
      <c r="O24" s="44">
        <f>[1]Joulu!AH15</f>
        <v>2829</v>
      </c>
    </row>
    <row r="25" spans="2:15" s="14" customFormat="1" x14ac:dyDescent="0.2">
      <c r="B25" s="16" t="s">
        <v>35</v>
      </c>
      <c r="C25" s="45">
        <f>[1]Tammijoulu!L15</f>
        <v>37163</v>
      </c>
      <c r="D25" s="45">
        <f>[1]Tammi!L15</f>
        <v>2350</v>
      </c>
      <c r="E25" s="45">
        <f>[1]Helmi!L15</f>
        <v>1434</v>
      </c>
      <c r="F25" s="45">
        <f>[1]Maalis!L15</f>
        <v>1412</v>
      </c>
      <c r="G25" s="45">
        <f>[1]Huhti!L15</f>
        <v>1847</v>
      </c>
      <c r="H25" s="45">
        <f>[1]Touko!L15</f>
        <v>5514</v>
      </c>
      <c r="I25" s="45">
        <f>[1]Kesä!L15</f>
        <v>4228</v>
      </c>
      <c r="J25" s="45">
        <f>[1]Heinä!L15</f>
        <v>6883</v>
      </c>
      <c r="K25" s="45">
        <f>[1]Elo!L15</f>
        <v>4902</v>
      </c>
      <c r="L25" s="45">
        <f>[1]Syys!L15</f>
        <v>2653</v>
      </c>
      <c r="M25" s="45">
        <f>[1]Loka!L15</f>
        <v>2137</v>
      </c>
      <c r="N25" s="45">
        <f>[1]Marras!L15</f>
        <v>1511</v>
      </c>
      <c r="O25" s="45">
        <f>[1]Joulu!L15</f>
        <v>2292</v>
      </c>
    </row>
    <row r="26" spans="2:15" x14ac:dyDescent="0.2">
      <c r="B26" s="1" t="s">
        <v>36</v>
      </c>
      <c r="C26" s="44">
        <f>[1]Tammijoulu!N15</f>
        <v>19495</v>
      </c>
      <c r="D26" s="44">
        <f>[1]Tammi!N15</f>
        <v>1066</v>
      </c>
      <c r="E26" s="44">
        <f>[1]Helmi!N15</f>
        <v>1440</v>
      </c>
      <c r="F26" s="44">
        <f>[1]Maalis!N15</f>
        <v>1159</v>
      </c>
      <c r="G26" s="44">
        <f>[1]Huhti!N15</f>
        <v>1607</v>
      </c>
      <c r="H26" s="44">
        <f>[1]Touko!N15</f>
        <v>2291</v>
      </c>
      <c r="I26" s="44">
        <f>[1]Kesä!N15</f>
        <v>1813</v>
      </c>
      <c r="J26" s="44">
        <f>[1]Heinä!N15</f>
        <v>2039</v>
      </c>
      <c r="K26" s="44">
        <f>[1]Elo!N15</f>
        <v>2300</v>
      </c>
      <c r="L26" s="44">
        <f>[1]Syys!N15</f>
        <v>1596</v>
      </c>
      <c r="M26" s="44">
        <f>[1]Loka!N15</f>
        <v>1681</v>
      </c>
      <c r="N26" s="44">
        <f>[1]Marras!N15</f>
        <v>1281</v>
      </c>
      <c r="O26" s="44">
        <f>[1]Joulu!N15</f>
        <v>1222</v>
      </c>
    </row>
    <row r="27" spans="2:15" s="14" customFormat="1" x14ac:dyDescent="0.2">
      <c r="B27" s="16" t="s">
        <v>37</v>
      </c>
      <c r="C27" s="45">
        <f>[1]Tammijoulu!BK15</f>
        <v>36097</v>
      </c>
      <c r="D27" s="45">
        <f>[1]Tammi!BK15</f>
        <v>2002</v>
      </c>
      <c r="E27" s="45">
        <f>[1]Helmi!BK15</f>
        <v>1241</v>
      </c>
      <c r="F27" s="45">
        <f>[1]Maalis!BK15</f>
        <v>2289</v>
      </c>
      <c r="G27" s="45">
        <f>[1]Huhti!BK15</f>
        <v>2381</v>
      </c>
      <c r="H27" s="45">
        <f>[1]Touko!BK15</f>
        <v>2874</v>
      </c>
      <c r="I27" s="45">
        <f>[1]Kesä!BK15</f>
        <v>4680</v>
      </c>
      <c r="J27" s="45">
        <f>[1]Heinä!BK15</f>
        <v>3244</v>
      </c>
      <c r="K27" s="45">
        <f>[1]Elo!BK15</f>
        <v>4732</v>
      </c>
      <c r="L27" s="45">
        <f>[1]Syys!BK15</f>
        <v>4095</v>
      </c>
      <c r="M27" s="45">
        <f>[1]Loka!BK15</f>
        <v>3233</v>
      </c>
      <c r="N27" s="45">
        <f>[1]Marras!BK15</f>
        <v>2649</v>
      </c>
      <c r="O27" s="45">
        <f>[1]Joulu!BK15</f>
        <v>2677</v>
      </c>
    </row>
    <row r="28" spans="2:15" x14ac:dyDescent="0.2">
      <c r="B28" s="1" t="s">
        <v>38</v>
      </c>
      <c r="C28" s="44">
        <f>[1]Tammijoulu!AF15</f>
        <v>12440</v>
      </c>
      <c r="D28" s="44">
        <f>[1]Tammi!AF15</f>
        <v>1227</v>
      </c>
      <c r="E28" s="44">
        <f>[1]Helmi!AF15</f>
        <v>283</v>
      </c>
      <c r="F28" s="44">
        <f>[1]Maalis!AF15</f>
        <v>592</v>
      </c>
      <c r="G28" s="44">
        <f>[1]Huhti!AF15</f>
        <v>626</v>
      </c>
      <c r="H28" s="44">
        <f>[1]Touko!AF15</f>
        <v>2377</v>
      </c>
      <c r="I28" s="44">
        <f>[1]Kesä!AF15</f>
        <v>1122</v>
      </c>
      <c r="J28" s="44">
        <f>[1]Heinä!AF15</f>
        <v>1374</v>
      </c>
      <c r="K28" s="44">
        <f>[1]Elo!AF15</f>
        <v>1935</v>
      </c>
      <c r="L28" s="44">
        <f>[1]Syys!AF15</f>
        <v>880</v>
      </c>
      <c r="M28" s="44">
        <f>[1]Loka!AF15</f>
        <v>704</v>
      </c>
      <c r="N28" s="44">
        <f>[1]Marras!AF15</f>
        <v>303</v>
      </c>
      <c r="O28" s="44">
        <f>[1]Joulu!AF15</f>
        <v>1017</v>
      </c>
    </row>
    <row r="29" spans="2:15" s="14" customFormat="1" x14ac:dyDescent="0.2">
      <c r="B29" s="16" t="s">
        <v>39</v>
      </c>
      <c r="C29" s="45">
        <f>[1]Tammijoulu!AQ15</f>
        <v>16499</v>
      </c>
      <c r="D29" s="45">
        <f>[1]Tammi!AQ15</f>
        <v>1297</v>
      </c>
      <c r="E29" s="45">
        <f>[1]Helmi!AQ15</f>
        <v>452</v>
      </c>
      <c r="F29" s="45">
        <f>[1]Maalis!AQ15</f>
        <v>1004</v>
      </c>
      <c r="G29" s="45">
        <f>[1]Huhti!AQ15</f>
        <v>851</v>
      </c>
      <c r="H29" s="45">
        <f>[1]Touko!AQ15</f>
        <v>1691</v>
      </c>
      <c r="I29" s="45">
        <f>[1]Kesä!AQ15</f>
        <v>2208</v>
      </c>
      <c r="J29" s="45">
        <f>[1]Heinä!AQ15</f>
        <v>2489</v>
      </c>
      <c r="K29" s="45">
        <f>[1]Elo!AQ15</f>
        <v>2498</v>
      </c>
      <c r="L29" s="45">
        <f>[1]Syys!AQ15</f>
        <v>1448</v>
      </c>
      <c r="M29" s="45">
        <f>[1]Loka!AQ15</f>
        <v>977</v>
      </c>
      <c r="N29" s="45">
        <f>[1]Marras!AQ15</f>
        <v>901</v>
      </c>
      <c r="O29" s="45">
        <f>[1]Joulu!AQ15</f>
        <v>683</v>
      </c>
    </row>
    <row r="30" spans="2:15" x14ac:dyDescent="0.2">
      <c r="B30" s="1" t="s">
        <v>40</v>
      </c>
      <c r="C30" s="44">
        <f>[1]Tammijoulu!K15</f>
        <v>18434</v>
      </c>
      <c r="D30" s="44">
        <f>[1]Tammi!K15</f>
        <v>920</v>
      </c>
      <c r="E30" s="44">
        <f>[1]Helmi!K15</f>
        <v>785</v>
      </c>
      <c r="F30" s="44">
        <f>[1]Maalis!K15</f>
        <v>932</v>
      </c>
      <c r="G30" s="44">
        <f>[1]Huhti!K15</f>
        <v>1022</v>
      </c>
      <c r="H30" s="44">
        <f>[1]Touko!K15</f>
        <v>1515</v>
      </c>
      <c r="I30" s="44">
        <f>[1]Kesä!K15</f>
        <v>2364</v>
      </c>
      <c r="J30" s="44">
        <f>[1]Heinä!K15</f>
        <v>2424</v>
      </c>
      <c r="K30" s="44">
        <f>[1]Elo!K15</f>
        <v>2691</v>
      </c>
      <c r="L30" s="44">
        <f>[1]Syys!K15</f>
        <v>1954</v>
      </c>
      <c r="M30" s="44">
        <f>[1]Loka!K15</f>
        <v>1790</v>
      </c>
      <c r="N30" s="44">
        <f>[1]Marras!K15</f>
        <v>1027</v>
      </c>
      <c r="O30" s="44">
        <f>[1]Joulu!K15</f>
        <v>1010</v>
      </c>
    </row>
    <row r="31" spans="2:15" s="14" customFormat="1" x14ac:dyDescent="0.2">
      <c r="B31" s="16" t="s">
        <v>2</v>
      </c>
      <c r="C31" s="45">
        <f>[1]Tammijoulu!BG15</f>
        <v>22025</v>
      </c>
      <c r="D31" s="45">
        <f>[1]Tammi!BG15</f>
        <v>1439</v>
      </c>
      <c r="E31" s="45">
        <f>[1]Helmi!BG15</f>
        <v>720</v>
      </c>
      <c r="F31" s="45">
        <f>[1]Maalis!BG15</f>
        <v>696</v>
      </c>
      <c r="G31" s="45">
        <f>[1]Huhti!BG15</f>
        <v>1326</v>
      </c>
      <c r="H31" s="45">
        <f>[1]Touko!BG15</f>
        <v>2188</v>
      </c>
      <c r="I31" s="45">
        <f>[1]Kesä!BG15</f>
        <v>3050</v>
      </c>
      <c r="J31" s="45">
        <f>[1]Heinä!BG15</f>
        <v>3644</v>
      </c>
      <c r="K31" s="45">
        <f>[1]Elo!BG15</f>
        <v>2672</v>
      </c>
      <c r="L31" s="45">
        <f>[1]Syys!BG15</f>
        <v>2384</v>
      </c>
      <c r="M31" s="45">
        <f>[1]Loka!BG15</f>
        <v>1480</v>
      </c>
      <c r="N31" s="45">
        <f>[1]Marras!BG15</f>
        <v>928</v>
      </c>
      <c r="O31" s="45">
        <f>[1]Joulu!BG15</f>
        <v>1498</v>
      </c>
    </row>
    <row r="32" spans="2:15" x14ac:dyDescent="0.2">
      <c r="B32" s="1" t="s">
        <v>41</v>
      </c>
      <c r="C32" s="44">
        <f>[1]Tammijoulu!V15</f>
        <v>19483</v>
      </c>
      <c r="D32" s="44">
        <f>[1]Tammi!V15</f>
        <v>1548</v>
      </c>
      <c r="E32" s="44">
        <f>[1]Helmi!V15</f>
        <v>1342</v>
      </c>
      <c r="F32" s="44">
        <f>[1]Maalis!V15</f>
        <v>1493</v>
      </c>
      <c r="G32" s="44">
        <f>[1]Huhti!V15</f>
        <v>1223</v>
      </c>
      <c r="H32" s="44">
        <f>[1]Touko!V15</f>
        <v>1562</v>
      </c>
      <c r="I32" s="44">
        <f>[1]Kesä!V15</f>
        <v>2124</v>
      </c>
      <c r="J32" s="44">
        <f>[1]Heinä!V15</f>
        <v>1535</v>
      </c>
      <c r="K32" s="44">
        <f>[1]Elo!V15</f>
        <v>1881</v>
      </c>
      <c r="L32" s="44">
        <f>[1]Syys!V15</f>
        <v>1857</v>
      </c>
      <c r="M32" s="44">
        <f>[1]Loka!V15</f>
        <v>1720</v>
      </c>
      <c r="N32" s="44">
        <f>[1]Marras!V15</f>
        <v>1737</v>
      </c>
      <c r="O32" s="44">
        <f>[1]Joulu!V15</f>
        <v>1461</v>
      </c>
    </row>
    <row r="33" spans="2:15" s="14" customFormat="1" x14ac:dyDescent="0.2">
      <c r="B33" s="16" t="s">
        <v>42</v>
      </c>
      <c r="C33" s="45">
        <f>[1]Tammijoulu!Y15</f>
        <v>8456</v>
      </c>
      <c r="D33" s="45">
        <f>[1]Tammi!Y15</f>
        <v>550</v>
      </c>
      <c r="E33" s="45">
        <f>[1]Helmi!Y15</f>
        <v>503</v>
      </c>
      <c r="F33" s="45">
        <f>[1]Maalis!Y15</f>
        <v>637</v>
      </c>
      <c r="G33" s="45">
        <f>[1]Huhti!Y15</f>
        <v>613</v>
      </c>
      <c r="H33" s="45">
        <f>[1]Touko!Y15</f>
        <v>820</v>
      </c>
      <c r="I33" s="45">
        <f>[1]Kesä!Y15</f>
        <v>779</v>
      </c>
      <c r="J33" s="45">
        <f>[1]Heinä!Y15</f>
        <v>758</v>
      </c>
      <c r="K33" s="45">
        <f>[1]Elo!Y15</f>
        <v>1126</v>
      </c>
      <c r="L33" s="45">
        <f>[1]Syys!Y15</f>
        <v>696</v>
      </c>
      <c r="M33" s="45">
        <f>[1]Loka!Y15</f>
        <v>808</v>
      </c>
      <c r="N33" s="45">
        <f>[1]Marras!Y15</f>
        <v>645</v>
      </c>
      <c r="O33" s="45">
        <f>[1]Joulu!Y15</f>
        <v>521</v>
      </c>
    </row>
    <row r="34" spans="2:15" x14ac:dyDescent="0.2">
      <c r="B34" s="1" t="s">
        <v>3</v>
      </c>
      <c r="C34" s="44">
        <f>[1]Tammijoulu!AI15</f>
        <v>7865</v>
      </c>
      <c r="D34" s="44">
        <f>[1]Tammi!AI15</f>
        <v>653</v>
      </c>
      <c r="E34" s="44">
        <f>[1]Helmi!AI15</f>
        <v>383</v>
      </c>
      <c r="F34" s="44">
        <f>[1]Maalis!AI15</f>
        <v>522</v>
      </c>
      <c r="G34" s="44">
        <f>[1]Huhti!AI15</f>
        <v>575</v>
      </c>
      <c r="H34" s="44">
        <f>[1]Touko!AI15</f>
        <v>551</v>
      </c>
      <c r="I34" s="44">
        <f>[1]Kesä!AI15</f>
        <v>781</v>
      </c>
      <c r="J34" s="44">
        <f>[1]Heinä!AI15</f>
        <v>684</v>
      </c>
      <c r="K34" s="44">
        <f>[1]Elo!AI15</f>
        <v>748</v>
      </c>
      <c r="L34" s="44">
        <f>[1]Syys!AI15</f>
        <v>876</v>
      </c>
      <c r="M34" s="44">
        <f>[1]Loka!AI15</f>
        <v>1020</v>
      </c>
      <c r="N34" s="44">
        <f>[1]Marras!AI15</f>
        <v>502</v>
      </c>
      <c r="O34" s="44">
        <f>[1]Joulu!AI15</f>
        <v>570</v>
      </c>
    </row>
    <row r="35" spans="2:15" s="14" customFormat="1" x14ac:dyDescent="0.2">
      <c r="B35" s="16" t="s">
        <v>43</v>
      </c>
      <c r="C35" s="45">
        <f>[1]Tammijoulu!U15</f>
        <v>11537</v>
      </c>
      <c r="D35" s="45">
        <f>[1]Tammi!U15</f>
        <v>279</v>
      </c>
      <c r="E35" s="45">
        <f>[1]Helmi!U15</f>
        <v>291</v>
      </c>
      <c r="F35" s="45">
        <f>[1]Maalis!U15</f>
        <v>444</v>
      </c>
      <c r="G35" s="45">
        <f>[1]Huhti!U15</f>
        <v>536</v>
      </c>
      <c r="H35" s="45">
        <f>[1]Touko!U15</f>
        <v>1121</v>
      </c>
      <c r="I35" s="45">
        <f>[1]Kesä!U15</f>
        <v>1318</v>
      </c>
      <c r="J35" s="45">
        <f>[1]Heinä!U15</f>
        <v>1630</v>
      </c>
      <c r="K35" s="45">
        <f>[1]Elo!U15</f>
        <v>1694</v>
      </c>
      <c r="L35" s="45">
        <f>[1]Syys!U15</f>
        <v>1123</v>
      </c>
      <c r="M35" s="45">
        <f>[1]Loka!U15</f>
        <v>1197</v>
      </c>
      <c r="N35" s="45">
        <f>[1]Marras!U15</f>
        <v>951</v>
      </c>
      <c r="O35" s="45">
        <f>[1]Joulu!U15</f>
        <v>953</v>
      </c>
    </row>
    <row r="36" spans="2:15" x14ac:dyDescent="0.2">
      <c r="B36" s="1" t="s">
        <v>44</v>
      </c>
      <c r="C36" s="44">
        <f>[1]Tammijoulu!Q15</f>
        <v>8723</v>
      </c>
      <c r="D36" s="44">
        <f>[1]Tammi!Q15</f>
        <v>400</v>
      </c>
      <c r="E36" s="44">
        <f>[1]Helmi!Q15</f>
        <v>430</v>
      </c>
      <c r="F36" s="44">
        <f>[1]Maalis!Q15</f>
        <v>421</v>
      </c>
      <c r="G36" s="44">
        <f>[1]Huhti!Q15</f>
        <v>570</v>
      </c>
      <c r="H36" s="44">
        <f>[1]Touko!Q15</f>
        <v>914</v>
      </c>
      <c r="I36" s="44">
        <f>[1]Kesä!Q15</f>
        <v>905</v>
      </c>
      <c r="J36" s="44">
        <f>[1]Heinä!Q15</f>
        <v>969</v>
      </c>
      <c r="K36" s="44">
        <f>[1]Elo!Q15</f>
        <v>1364</v>
      </c>
      <c r="L36" s="44">
        <f>[1]Syys!Q15</f>
        <v>788</v>
      </c>
      <c r="M36" s="44">
        <f>[1]Loka!Q15</f>
        <v>987</v>
      </c>
      <c r="N36" s="44">
        <f>[1]Marras!Q15</f>
        <v>568</v>
      </c>
      <c r="O36" s="44">
        <f>[1]Joulu!Q15</f>
        <v>407</v>
      </c>
    </row>
    <row r="37" spans="2:15" s="14" customFormat="1" x14ac:dyDescent="0.2">
      <c r="B37" s="16" t="s">
        <v>4</v>
      </c>
      <c r="C37" s="45">
        <f>[1]Tammijoulu!AN15</f>
        <v>5742</v>
      </c>
      <c r="D37" s="45">
        <f>[1]Tammi!AN15</f>
        <v>404</v>
      </c>
      <c r="E37" s="45">
        <f>[1]Helmi!AN15</f>
        <v>229</v>
      </c>
      <c r="F37" s="45">
        <f>[1]Maalis!AN15</f>
        <v>268</v>
      </c>
      <c r="G37" s="45">
        <f>[1]Huhti!AN15</f>
        <v>282</v>
      </c>
      <c r="H37" s="45">
        <f>[1]Touko!AN15</f>
        <v>717</v>
      </c>
      <c r="I37" s="45">
        <f>[1]Kesä!AN15</f>
        <v>613</v>
      </c>
      <c r="J37" s="45">
        <f>[1]Heinä!AN15</f>
        <v>659</v>
      </c>
      <c r="K37" s="45">
        <f>[1]Elo!AN15</f>
        <v>930</v>
      </c>
      <c r="L37" s="45">
        <f>[1]Syys!AN15</f>
        <v>637</v>
      </c>
      <c r="M37" s="45">
        <f>[1]Loka!AN15</f>
        <v>347</v>
      </c>
      <c r="N37" s="45">
        <f>[1]Marras!AN15</f>
        <v>343</v>
      </c>
      <c r="O37" s="45">
        <f>[1]Joulu!AN15</f>
        <v>313</v>
      </c>
    </row>
    <row r="38" spans="2:15" x14ac:dyDescent="0.2">
      <c r="B38" s="1" t="s">
        <v>45</v>
      </c>
      <c r="C38" s="44">
        <f>[1]Tammijoulu!BA15</f>
        <v>11587</v>
      </c>
      <c r="D38" s="44">
        <f>[1]Tammi!BA15</f>
        <v>419</v>
      </c>
      <c r="E38" s="44">
        <f>[1]Helmi!BA15</f>
        <v>298</v>
      </c>
      <c r="F38" s="44">
        <f>[1]Maalis!BA15</f>
        <v>534</v>
      </c>
      <c r="G38" s="44">
        <f>[1]Huhti!BA15</f>
        <v>624</v>
      </c>
      <c r="H38" s="44">
        <f>[1]Touko!BA15</f>
        <v>748</v>
      </c>
      <c r="I38" s="44">
        <f>[1]Kesä!BA15</f>
        <v>1510</v>
      </c>
      <c r="J38" s="44">
        <f>[1]Heinä!BA15</f>
        <v>1040</v>
      </c>
      <c r="K38" s="44">
        <f>[1]Elo!BA15</f>
        <v>3509</v>
      </c>
      <c r="L38" s="44">
        <f>[1]Syys!BA15</f>
        <v>1307</v>
      </c>
      <c r="M38" s="44">
        <f>[1]Loka!BA15</f>
        <v>642</v>
      </c>
      <c r="N38" s="44">
        <f>[1]Marras!BA15</f>
        <v>525</v>
      </c>
      <c r="O38" s="44">
        <f>[1]Joulu!BA15</f>
        <v>431</v>
      </c>
    </row>
    <row r="39" spans="2:15" s="14" customFormat="1" x14ac:dyDescent="0.2">
      <c r="B39" s="16" t="s">
        <v>46</v>
      </c>
      <c r="C39" s="45">
        <f>[1]Tammijoulu!W15</f>
        <v>9082</v>
      </c>
      <c r="D39" s="45">
        <f>[1]Tammi!W15</f>
        <v>484</v>
      </c>
      <c r="E39" s="45">
        <f>[1]Helmi!W15</f>
        <v>374</v>
      </c>
      <c r="F39" s="45">
        <f>[1]Maalis!W15</f>
        <v>498</v>
      </c>
      <c r="G39" s="45">
        <f>[1]Huhti!W15</f>
        <v>468</v>
      </c>
      <c r="H39" s="45">
        <f>[1]Touko!W15</f>
        <v>878</v>
      </c>
      <c r="I39" s="45">
        <f>[1]Kesä!W15</f>
        <v>1365</v>
      </c>
      <c r="J39" s="45">
        <f>[1]Heinä!W15</f>
        <v>1035</v>
      </c>
      <c r="K39" s="45">
        <f>[1]Elo!W15</f>
        <v>1209</v>
      </c>
      <c r="L39" s="45">
        <f>[1]Syys!W15</f>
        <v>1028</v>
      </c>
      <c r="M39" s="45">
        <f>[1]Loka!W15</f>
        <v>746</v>
      </c>
      <c r="N39" s="45">
        <f>[1]Marras!W15</f>
        <v>656</v>
      </c>
      <c r="O39" s="45">
        <f>[1]Joulu!W15</f>
        <v>341</v>
      </c>
    </row>
    <row r="40" spans="2:15" x14ac:dyDescent="0.2">
      <c r="B40" s="1" t="s">
        <v>47</v>
      </c>
      <c r="C40" s="44">
        <f>[1]Tammijoulu!AJ15</f>
        <v>7085</v>
      </c>
      <c r="D40" s="44">
        <f>[1]Tammi!AJ15</f>
        <v>929</v>
      </c>
      <c r="E40" s="44">
        <f>[1]Helmi!AJ15</f>
        <v>400</v>
      </c>
      <c r="F40" s="44">
        <f>[1]Maalis!AJ15</f>
        <v>461</v>
      </c>
      <c r="G40" s="44">
        <f>[1]Huhti!AJ15</f>
        <v>493</v>
      </c>
      <c r="H40" s="44">
        <f>[1]Touko!AJ15</f>
        <v>425</v>
      </c>
      <c r="I40" s="44">
        <f>[1]Kesä!AJ15</f>
        <v>690</v>
      </c>
      <c r="J40" s="44">
        <f>[1]Heinä!AJ15</f>
        <v>523</v>
      </c>
      <c r="K40" s="44">
        <f>[1]Elo!AJ15</f>
        <v>624</v>
      </c>
      <c r="L40" s="44">
        <f>[1]Syys!AJ15</f>
        <v>612</v>
      </c>
      <c r="M40" s="44">
        <f>[1]Loka!AJ15</f>
        <v>736</v>
      </c>
      <c r="N40" s="44">
        <f>[1]Marras!AJ15</f>
        <v>538</v>
      </c>
      <c r="O40" s="44">
        <f>[1]Joulu!AJ15</f>
        <v>654</v>
      </c>
    </row>
    <row r="41" spans="2:15" s="14" customFormat="1" x14ac:dyDescent="0.2">
      <c r="B41" s="16" t="s">
        <v>48</v>
      </c>
      <c r="C41" s="45">
        <f>[1]Tammijoulu!AG15</f>
        <v>9553</v>
      </c>
      <c r="D41" s="45">
        <f>[1]Tammi!AG15</f>
        <v>537</v>
      </c>
      <c r="E41" s="45">
        <f>[1]Helmi!AG15</f>
        <v>609</v>
      </c>
      <c r="F41" s="45">
        <f>[1]Maalis!AG15</f>
        <v>461</v>
      </c>
      <c r="G41" s="45">
        <f>[1]Huhti!AG15</f>
        <v>728</v>
      </c>
      <c r="H41" s="45">
        <f>[1]Touko!AG15</f>
        <v>1327</v>
      </c>
      <c r="I41" s="45">
        <f>[1]Kesä!AG15</f>
        <v>1317</v>
      </c>
      <c r="J41" s="45">
        <f>[1]Heinä!AG15</f>
        <v>627</v>
      </c>
      <c r="K41" s="45">
        <f>[1]Elo!AG15</f>
        <v>1170</v>
      </c>
      <c r="L41" s="45">
        <f>[1]Syys!AG15</f>
        <v>930</v>
      </c>
      <c r="M41" s="45">
        <f>[1]Loka!AG15</f>
        <v>716</v>
      </c>
      <c r="N41" s="45">
        <f>[1]Marras!AG15</f>
        <v>686</v>
      </c>
      <c r="O41" s="45">
        <f>[1]Joulu!AG15</f>
        <v>445</v>
      </c>
    </row>
    <row r="42" spans="2:15" x14ac:dyDescent="0.2">
      <c r="B42" s="1" t="s">
        <v>49</v>
      </c>
      <c r="C42" s="44">
        <f>[1]Tammijoulu!AW15</f>
        <v>28054</v>
      </c>
      <c r="D42" s="44">
        <f>[1]Tammi!AW15</f>
        <v>1768</v>
      </c>
      <c r="E42" s="44">
        <f>[1]Helmi!AW15</f>
        <v>1642</v>
      </c>
      <c r="F42" s="44">
        <f>[1]Maalis!AW15</f>
        <v>2065</v>
      </c>
      <c r="G42" s="44">
        <f>[1]Huhti!AW15</f>
        <v>2511</v>
      </c>
      <c r="H42" s="44">
        <f>[1]Touko!AW15</f>
        <v>3116</v>
      </c>
      <c r="I42" s="44">
        <f>[1]Kesä!AW15</f>
        <v>3092</v>
      </c>
      <c r="J42" s="44">
        <f>[1]Heinä!AW15</f>
        <v>1569</v>
      </c>
      <c r="K42" s="44">
        <f>[1]Elo!AW15</f>
        <v>2401</v>
      </c>
      <c r="L42" s="44">
        <f>[1]Syys!AW15</f>
        <v>3064</v>
      </c>
      <c r="M42" s="44">
        <f>[1]Loka!AW15</f>
        <v>2656</v>
      </c>
      <c r="N42" s="44">
        <f>[1]Marras!AW15</f>
        <v>2271</v>
      </c>
      <c r="O42" s="44">
        <f>[1]Joulu!AW15</f>
        <v>1899</v>
      </c>
    </row>
    <row r="43" spans="2:15" s="14" customFormat="1" x14ac:dyDescent="0.2">
      <c r="B43" s="16" t="s">
        <v>5</v>
      </c>
      <c r="C43" s="45">
        <f>[1]Tammijoulu!BC15</f>
        <v>3480</v>
      </c>
      <c r="D43" s="45">
        <f>[1]Tammi!BC15</f>
        <v>110</v>
      </c>
      <c r="E43" s="45">
        <f>[1]Helmi!BC15</f>
        <v>163</v>
      </c>
      <c r="F43" s="45">
        <f>[1]Maalis!BC15</f>
        <v>232</v>
      </c>
      <c r="G43" s="45">
        <f>[1]Huhti!BC15</f>
        <v>140</v>
      </c>
      <c r="H43" s="45">
        <f>[1]Touko!BC15</f>
        <v>296</v>
      </c>
      <c r="I43" s="45">
        <f>[1]Kesä!BC15</f>
        <v>607</v>
      </c>
      <c r="J43" s="45">
        <f>[1]Heinä!BC15</f>
        <v>518</v>
      </c>
      <c r="K43" s="45">
        <f>[1]Elo!BC15</f>
        <v>473</v>
      </c>
      <c r="L43" s="45">
        <f>[1]Syys!BC15</f>
        <v>326</v>
      </c>
      <c r="M43" s="45">
        <f>[1]Loka!BC15</f>
        <v>231</v>
      </c>
      <c r="N43" s="45">
        <f>[1]Marras!BC15</f>
        <v>185</v>
      </c>
      <c r="O43" s="45">
        <f>[1]Joulu!BC15</f>
        <v>199</v>
      </c>
    </row>
    <row r="44" spans="2:15" x14ac:dyDescent="0.2">
      <c r="B44" s="1" t="s">
        <v>6</v>
      </c>
      <c r="C44" s="44">
        <f>[1]Tammijoulu!AS15</f>
        <v>7901</v>
      </c>
      <c r="D44" s="44">
        <f>[1]Tammi!AS15</f>
        <v>229</v>
      </c>
      <c r="E44" s="44">
        <f>[1]Helmi!AS15</f>
        <v>284</v>
      </c>
      <c r="F44" s="44">
        <f>[1]Maalis!AS15</f>
        <v>339</v>
      </c>
      <c r="G44" s="44">
        <f>[1]Huhti!AS15</f>
        <v>348</v>
      </c>
      <c r="H44" s="44">
        <f>[1]Touko!AS15</f>
        <v>684</v>
      </c>
      <c r="I44" s="44">
        <f>[1]Kesä!AS15</f>
        <v>684</v>
      </c>
      <c r="J44" s="44">
        <f>[1]Heinä!AS15</f>
        <v>2539</v>
      </c>
      <c r="K44" s="44">
        <f>[1]Elo!AS15</f>
        <v>817</v>
      </c>
      <c r="L44" s="44">
        <f>[1]Syys!AS15</f>
        <v>766</v>
      </c>
      <c r="M44" s="44">
        <f>[1]Loka!AS15</f>
        <v>534</v>
      </c>
      <c r="N44" s="44">
        <f>[1]Marras!AS15</f>
        <v>397</v>
      </c>
      <c r="O44" s="44">
        <f>[1]Joulu!AS15</f>
        <v>280</v>
      </c>
    </row>
    <row r="45" spans="2:15" s="14" customFormat="1" x14ac:dyDescent="0.2">
      <c r="B45" s="16" t="s">
        <v>50</v>
      </c>
      <c r="C45" s="45">
        <f>[1]Tammijoulu!I15</f>
        <v>4329</v>
      </c>
      <c r="D45" s="45">
        <f>[1]Tammi!I15</f>
        <v>215</v>
      </c>
      <c r="E45" s="45">
        <f>[1]Helmi!I15</f>
        <v>113</v>
      </c>
      <c r="F45" s="45">
        <f>[1]Maalis!I15</f>
        <v>192</v>
      </c>
      <c r="G45" s="45">
        <f>[1]Huhti!I15</f>
        <v>226</v>
      </c>
      <c r="H45" s="45">
        <f>[1]Touko!I15</f>
        <v>483</v>
      </c>
      <c r="I45" s="45">
        <f>[1]Kesä!I15</f>
        <v>714</v>
      </c>
      <c r="J45" s="45">
        <f>[1]Heinä!I15</f>
        <v>88</v>
      </c>
      <c r="K45" s="45">
        <f>[1]Elo!I15</f>
        <v>905</v>
      </c>
      <c r="L45" s="45">
        <f>[1]Syys!I15</f>
        <v>310</v>
      </c>
      <c r="M45" s="45">
        <f>[1]Loka!I15</f>
        <v>814</v>
      </c>
      <c r="N45" s="45">
        <f>[1]Marras!I15</f>
        <v>171</v>
      </c>
      <c r="O45" s="45">
        <f>[1]Joulu!I15</f>
        <v>98</v>
      </c>
    </row>
    <row r="46" spans="2:15" x14ac:dyDescent="0.2">
      <c r="B46" s="1" t="s">
        <v>51</v>
      </c>
      <c r="C46" s="44">
        <f>[1]Tammijoulu!BH15</f>
        <v>1569</v>
      </c>
      <c r="D46" s="44">
        <f>[1]Tammi!BH15</f>
        <v>68</v>
      </c>
      <c r="E46" s="44">
        <f>[1]Helmi!BH15</f>
        <v>124</v>
      </c>
      <c r="F46" s="44">
        <f>[1]Maalis!BH15</f>
        <v>43</v>
      </c>
      <c r="G46" s="44">
        <f>[1]Huhti!BH15</f>
        <v>91</v>
      </c>
      <c r="H46" s="44">
        <f>[1]Touko!BH15</f>
        <v>148</v>
      </c>
      <c r="I46" s="44">
        <f>[1]Kesä!BH15</f>
        <v>259</v>
      </c>
      <c r="J46" s="44">
        <f>[1]Heinä!BH15</f>
        <v>252</v>
      </c>
      <c r="K46" s="44">
        <f>[1]Elo!BH15</f>
        <v>197</v>
      </c>
      <c r="L46" s="44">
        <f>[1]Syys!BH15</f>
        <v>154</v>
      </c>
      <c r="M46" s="44">
        <f>[1]Loka!BH15</f>
        <v>84</v>
      </c>
      <c r="N46" s="44">
        <f>[1]Marras!BH15</f>
        <v>100</v>
      </c>
      <c r="O46" s="44">
        <f>[1]Joulu!BH15</f>
        <v>49</v>
      </c>
    </row>
    <row r="47" spans="2:15" s="14" customFormat="1" x14ac:dyDescent="0.2">
      <c r="B47" s="46" t="s">
        <v>111</v>
      </c>
      <c r="C47" s="45">
        <f>[1]Tammijoulu!AL15</f>
        <v>3221</v>
      </c>
      <c r="D47" s="45">
        <f>[1]Tammi!AL15</f>
        <v>442</v>
      </c>
      <c r="E47" s="45">
        <f>[1]Helmi!AL15</f>
        <v>153</v>
      </c>
      <c r="F47" s="45">
        <f>[1]Maalis!AL15</f>
        <v>234</v>
      </c>
      <c r="G47" s="45">
        <f>[1]Huhti!AL15</f>
        <v>205</v>
      </c>
      <c r="H47" s="45">
        <f>[1]Touko!AL15</f>
        <v>198</v>
      </c>
      <c r="I47" s="45">
        <f>[1]Kesä!AL15</f>
        <v>298</v>
      </c>
      <c r="J47" s="45">
        <f>[1]Heinä!AL15</f>
        <v>217</v>
      </c>
      <c r="K47" s="45">
        <f>[1]Elo!AL15</f>
        <v>578</v>
      </c>
      <c r="L47" s="45">
        <f>[1]Syys!AL15</f>
        <v>207</v>
      </c>
      <c r="M47" s="45">
        <f>[1]Loka!AL15</f>
        <v>211</v>
      </c>
      <c r="N47" s="45">
        <f>[1]Marras!AL15</f>
        <v>233</v>
      </c>
      <c r="O47" s="45">
        <f>[1]Joulu!AL15</f>
        <v>245</v>
      </c>
    </row>
    <row r="48" spans="2:15" x14ac:dyDescent="0.2">
      <c r="B48" s="1" t="s">
        <v>91</v>
      </c>
      <c r="C48" s="8">
        <f t="shared" ref="C48:I48" si="0">C10-SUM(C12:C46)</f>
        <v>155329</v>
      </c>
      <c r="D48" s="8">
        <f t="shared" si="0"/>
        <v>10065</v>
      </c>
      <c r="E48" s="8">
        <f t="shared" si="0"/>
        <v>9274</v>
      </c>
      <c r="F48" s="8">
        <f t="shared" si="0"/>
        <v>9828</v>
      </c>
      <c r="G48" s="8">
        <f t="shared" si="0"/>
        <v>8669</v>
      </c>
      <c r="H48" s="8">
        <f t="shared" si="0"/>
        <v>13169</v>
      </c>
      <c r="I48" s="8">
        <f t="shared" si="0"/>
        <v>16294</v>
      </c>
      <c r="J48" s="8">
        <f t="shared" ref="J48" si="1">J10-SUM(J12:J46)</f>
        <v>13634</v>
      </c>
      <c r="K48" s="8">
        <f t="shared" ref="K48:M48" si="2">K10-SUM(K12:K46)</f>
        <v>27944</v>
      </c>
      <c r="L48" s="8">
        <f t="shared" si="2"/>
        <v>17820</v>
      </c>
      <c r="M48" s="8">
        <f t="shared" si="2"/>
        <v>11212</v>
      </c>
      <c r="N48" s="8">
        <f t="shared" ref="N48:O48" si="3">N10-SUM(N12:N46)</f>
        <v>9435</v>
      </c>
      <c r="O48" s="8">
        <f t="shared" si="3"/>
        <v>7985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8" type="noConversion"/>
  <conditionalFormatting sqref="P1:IV1048576 A1:B1048576 C1:O6 C8:O65536">
    <cfRule type="cellIs" dxfId="4271" priority="11" stopIfTrue="1" operator="lessThan">
      <formula>0</formula>
    </cfRule>
  </conditionalFormatting>
  <conditionalFormatting sqref="H1:H6 H8:H65536">
    <cfRule type="cellIs" dxfId="4270" priority="10" stopIfTrue="1" operator="lessThan">
      <formula>0</formula>
    </cfRule>
  </conditionalFormatting>
  <conditionalFormatting sqref="I1:I6 I8:I65536">
    <cfRule type="cellIs" dxfId="4269" priority="9" stopIfTrue="1" operator="lessThan">
      <formula>0</formula>
    </cfRule>
  </conditionalFormatting>
  <conditionalFormatting sqref="J1:J6 J8:J65536">
    <cfRule type="cellIs" dxfId="4268" priority="8" stopIfTrue="1" operator="lessThan">
      <formula>0</formula>
    </cfRule>
  </conditionalFormatting>
  <conditionalFormatting sqref="K1:K6 K8:K65536">
    <cfRule type="cellIs" dxfId="4267" priority="7" stopIfTrue="1" operator="lessThan">
      <formula>0</formula>
    </cfRule>
  </conditionalFormatting>
  <conditionalFormatting sqref="L1:L6 L8:L65536">
    <cfRule type="cellIs" dxfId="4266" priority="6" stopIfTrue="1" operator="lessThan">
      <formula>0</formula>
    </cfRule>
  </conditionalFormatting>
  <conditionalFormatting sqref="M1:M6 M8:M65536">
    <cfRule type="cellIs" dxfId="4265" priority="5" stopIfTrue="1" operator="lessThan">
      <formula>0</formula>
    </cfRule>
  </conditionalFormatting>
  <conditionalFormatting sqref="N1:N6 N8:N65536">
    <cfRule type="cellIs" dxfId="4264" priority="4" stopIfTrue="1" operator="lessThan">
      <formula>0</formula>
    </cfRule>
  </conditionalFormatting>
  <conditionalFormatting sqref="O1:O6 O8:O65536">
    <cfRule type="cellIs" dxfId="4263" priority="3" stopIfTrue="1" operator="lessThan">
      <formula>0</formula>
    </cfRule>
  </conditionalFormatting>
  <conditionalFormatting sqref="C8">
    <cfRule type="cellIs" dxfId="4262" priority="2" stopIfTrue="1" operator="lessThan">
      <formula>0</formula>
    </cfRule>
  </conditionalFormatting>
  <conditionalFormatting sqref="Q11">
    <cfRule type="cellIs" dxfId="4261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O1" sqref="O1:O1048576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112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[10]Tammijoulu!C15</f>
        <v>3187136</v>
      </c>
      <c r="D9" s="43">
        <f>[10]Tammi!C15</f>
        <v>213901</v>
      </c>
      <c r="E9" s="43">
        <f>[10]Helmi!C15</f>
        <v>190095</v>
      </c>
      <c r="F9" s="43">
        <f>[10]Maalis!C15</f>
        <v>228102</v>
      </c>
      <c r="G9" s="43">
        <f>[10]Huhti!C15</f>
        <v>204510</v>
      </c>
      <c r="H9" s="43">
        <f>[10]Touko!C15</f>
        <v>262977</v>
      </c>
      <c r="I9" s="43">
        <f>[10]Kesä!C15</f>
        <v>302215</v>
      </c>
      <c r="J9" s="43">
        <f>[10]Heinä!C15</f>
        <v>383039</v>
      </c>
      <c r="K9" s="43">
        <f>[10]Elo!C15</f>
        <v>376260</v>
      </c>
      <c r="L9" s="43">
        <f>[10]Syys!C15</f>
        <v>279383</v>
      </c>
      <c r="M9" s="43">
        <f>[10]Loka!C15</f>
        <v>276579</v>
      </c>
      <c r="N9" s="43">
        <f>[10]Marras!C15</f>
        <v>254391</v>
      </c>
      <c r="O9" s="43">
        <f>[10]Joulu!C15</f>
        <v>215684</v>
      </c>
    </row>
    <row r="10" spans="2:15" x14ac:dyDescent="0.2">
      <c r="B10" s="10" t="s">
        <v>21</v>
      </c>
      <c r="C10" s="44">
        <f>[10]Tammijoulu!E15</f>
        <v>1709562</v>
      </c>
      <c r="D10" s="44">
        <f>[10]Tammi!E15</f>
        <v>120109</v>
      </c>
      <c r="E10" s="44">
        <f>[10]Helmi!E15</f>
        <v>94668</v>
      </c>
      <c r="F10" s="44">
        <f>[10]Maalis!E15</f>
        <v>116459</v>
      </c>
      <c r="G10" s="44">
        <f>[10]Huhti!E15</f>
        <v>104376</v>
      </c>
      <c r="H10" s="44">
        <f>[10]Touko!E15</f>
        <v>144750</v>
      </c>
      <c r="I10" s="44">
        <f>[10]Kesä!E15</f>
        <v>180666</v>
      </c>
      <c r="J10" s="44">
        <f>[10]Heinä!E15</f>
        <v>205798</v>
      </c>
      <c r="K10" s="44">
        <f>[10]Elo!E15</f>
        <v>224279</v>
      </c>
      <c r="L10" s="44">
        <f>[10]Syys!E15</f>
        <v>157554</v>
      </c>
      <c r="M10" s="44">
        <f>[10]Loka!E15</f>
        <v>133070</v>
      </c>
      <c r="N10" s="44">
        <f>[10]Marras!E15</f>
        <v>118461</v>
      </c>
      <c r="O10" s="44">
        <f>[10]Joulu!E15</f>
        <v>109372</v>
      </c>
    </row>
    <row r="11" spans="2:15" s="14" customFormat="1" x14ac:dyDescent="0.2">
      <c r="B11" s="15" t="s">
        <v>22</v>
      </c>
      <c r="C11" s="45">
        <f>[10]Tammijoulu!D15</f>
        <v>1477574</v>
      </c>
      <c r="D11" s="45">
        <f>[10]Tammi!D15</f>
        <v>93792</v>
      </c>
      <c r="E11" s="45">
        <f>[10]Helmi!D15</f>
        <v>95427</v>
      </c>
      <c r="F11" s="45">
        <f>[10]Maalis!D15</f>
        <v>111643</v>
      </c>
      <c r="G11" s="45">
        <f>[10]Huhti!D15</f>
        <v>100134</v>
      </c>
      <c r="H11" s="45">
        <f>[10]Touko!D15</f>
        <v>118227</v>
      </c>
      <c r="I11" s="45">
        <f>[10]Kesä!D15</f>
        <v>121549</v>
      </c>
      <c r="J11" s="45">
        <f>[10]Heinä!D15</f>
        <v>177241</v>
      </c>
      <c r="K11" s="45">
        <f>[10]Elo!D15</f>
        <v>151981</v>
      </c>
      <c r="L11" s="45">
        <f>[10]Syys!D15</f>
        <v>121829</v>
      </c>
      <c r="M11" s="45">
        <f>[10]Loka!D15</f>
        <v>143509</v>
      </c>
      <c r="N11" s="45">
        <f>[10]Marras!D15</f>
        <v>135930</v>
      </c>
      <c r="O11" s="45">
        <f>[10]Joulu!D15</f>
        <v>106312</v>
      </c>
    </row>
    <row r="12" spans="2:15" x14ac:dyDescent="0.2">
      <c r="B12" s="1" t="s">
        <v>23</v>
      </c>
      <c r="C12" s="44">
        <f>[10]Tammijoulu!P15</f>
        <v>148903</v>
      </c>
      <c r="D12" s="44">
        <f>[10]Tammi!P15</f>
        <v>8588</v>
      </c>
      <c r="E12" s="44">
        <f>[10]Helmi!P15</f>
        <v>9329</v>
      </c>
      <c r="F12" s="44">
        <f>[10]Maalis!P15</f>
        <v>10851</v>
      </c>
      <c r="G12" s="44">
        <f>[10]Huhti!P15</f>
        <v>9194</v>
      </c>
      <c r="H12" s="44">
        <f>[10]Touko!P15</f>
        <v>13208</v>
      </c>
      <c r="I12" s="44">
        <f>[10]Kesä!P15</f>
        <v>17911</v>
      </c>
      <c r="J12" s="44">
        <f>[10]Heinä!P15</f>
        <v>16091</v>
      </c>
      <c r="K12" s="44">
        <f>[10]Elo!P15</f>
        <v>18407</v>
      </c>
      <c r="L12" s="44">
        <f>[10]Syys!P15</f>
        <v>14018</v>
      </c>
      <c r="M12" s="44">
        <f>[10]Loka!P15</f>
        <v>11994</v>
      </c>
      <c r="N12" s="44">
        <f>[10]Marras!P15</f>
        <v>11008</v>
      </c>
      <c r="O12" s="44">
        <f>[10]Joulu!P15</f>
        <v>8304</v>
      </c>
    </row>
    <row r="13" spans="2:15" s="14" customFormat="1" x14ac:dyDescent="0.2">
      <c r="B13" s="16" t="s">
        <v>24</v>
      </c>
      <c r="C13" s="45">
        <f>[10]Tammijoulu!AK15</f>
        <v>266097</v>
      </c>
      <c r="D13" s="45">
        <f>[10]Tammi!AK15</f>
        <v>44757</v>
      </c>
      <c r="E13" s="45">
        <f>[10]Helmi!AK15</f>
        <v>17507</v>
      </c>
      <c r="F13" s="45">
        <f>[10]Maalis!AK15</f>
        <v>17538</v>
      </c>
      <c r="G13" s="45">
        <f>[10]Huhti!AK15</f>
        <v>15787</v>
      </c>
      <c r="H13" s="45">
        <f>[10]Touko!AK15</f>
        <v>19004</v>
      </c>
      <c r="I13" s="45">
        <f>[10]Kesä!AK15</f>
        <v>15057</v>
      </c>
      <c r="J13" s="45">
        <f>[10]Heinä!AK15</f>
        <v>25398</v>
      </c>
      <c r="K13" s="45">
        <f>[10]Elo!AK15</f>
        <v>22485</v>
      </c>
      <c r="L13" s="45">
        <f>[10]Syys!AK15</f>
        <v>16630</v>
      </c>
      <c r="M13" s="45">
        <f>[10]Loka!AK15</f>
        <v>19040</v>
      </c>
      <c r="N13" s="45">
        <f>[10]Marras!AK15</f>
        <v>26480</v>
      </c>
      <c r="O13" s="45">
        <f>[10]Joulu!AK15</f>
        <v>26414</v>
      </c>
    </row>
    <row r="14" spans="2:15" x14ac:dyDescent="0.2">
      <c r="B14" s="1" t="s">
        <v>25</v>
      </c>
      <c r="C14" s="44">
        <f>[10]Tammijoulu!F15</f>
        <v>127393</v>
      </c>
      <c r="D14" s="44">
        <f>[10]Tammi!F15</f>
        <v>7771</v>
      </c>
      <c r="E14" s="44">
        <f>[10]Helmi!F15</f>
        <v>7346</v>
      </c>
      <c r="F14" s="44">
        <f>[10]Maalis!F15</f>
        <v>8998</v>
      </c>
      <c r="G14" s="44">
        <f>[10]Huhti!F15</f>
        <v>8195</v>
      </c>
      <c r="H14" s="44">
        <f>[10]Touko!F15</f>
        <v>12755</v>
      </c>
      <c r="I14" s="44">
        <f>[10]Kesä!F15</f>
        <v>10123</v>
      </c>
      <c r="J14" s="44">
        <f>[10]Heinä!F15</f>
        <v>13087</v>
      </c>
      <c r="K14" s="44">
        <f>[10]Elo!F15</f>
        <v>16031</v>
      </c>
      <c r="L14" s="44">
        <f>[10]Syys!F15</f>
        <v>11917</v>
      </c>
      <c r="M14" s="44">
        <f>[10]Loka!F15</f>
        <v>10765</v>
      </c>
      <c r="N14" s="44">
        <f>[10]Marras!F15</f>
        <v>11590</v>
      </c>
      <c r="O14" s="44">
        <f>[10]Joulu!F15</f>
        <v>8815</v>
      </c>
    </row>
    <row r="15" spans="2:15" s="14" customFormat="1" x14ac:dyDescent="0.2">
      <c r="B15" s="16" t="s">
        <v>1</v>
      </c>
      <c r="C15" s="45">
        <f>[10]Tammijoulu!AP15</f>
        <v>108079</v>
      </c>
      <c r="D15" s="45">
        <f>[10]Tammi!AP15</f>
        <v>5252</v>
      </c>
      <c r="E15" s="45">
        <f>[10]Helmi!AP15</f>
        <v>4131</v>
      </c>
      <c r="F15" s="45">
        <f>[10]Maalis!AP15</f>
        <v>5940</v>
      </c>
      <c r="G15" s="45">
        <f>[10]Huhti!AP15</f>
        <v>5498</v>
      </c>
      <c r="H15" s="45">
        <f>[10]Touko!AP15</f>
        <v>11153</v>
      </c>
      <c r="I15" s="45">
        <f>[10]Kesä!AP15</f>
        <v>15187</v>
      </c>
      <c r="J15" s="45">
        <f>[10]Heinä!AP15</f>
        <v>14306</v>
      </c>
      <c r="K15" s="45">
        <f>[10]Elo!AP15</f>
        <v>15129</v>
      </c>
      <c r="L15" s="45">
        <f>[10]Syys!AP15</f>
        <v>12412</v>
      </c>
      <c r="M15" s="45">
        <f>[10]Loka!AP15</f>
        <v>9574</v>
      </c>
      <c r="N15" s="45">
        <f>[10]Marras!AP15</f>
        <v>5504</v>
      </c>
      <c r="O15" s="45">
        <f>[10]Joulu!AP15</f>
        <v>3993</v>
      </c>
    </row>
    <row r="16" spans="2:15" x14ac:dyDescent="0.2">
      <c r="B16" s="1" t="s">
        <v>26</v>
      </c>
      <c r="C16" s="44">
        <f>[10]Tammijoulu!J15</f>
        <v>156498</v>
      </c>
      <c r="D16" s="44">
        <f>[10]Tammi!J15</f>
        <v>8112</v>
      </c>
      <c r="E16" s="44">
        <f>[10]Helmi!J15</f>
        <v>8409</v>
      </c>
      <c r="F16" s="44">
        <f>[10]Maalis!J15</f>
        <v>11369</v>
      </c>
      <c r="G16" s="44">
        <f>[10]Huhti!J15</f>
        <v>9832</v>
      </c>
      <c r="H16" s="44">
        <f>[10]Touko!J15</f>
        <v>14333</v>
      </c>
      <c r="I16" s="44">
        <f>[10]Kesä!J15</f>
        <v>18778</v>
      </c>
      <c r="J16" s="44">
        <f>[10]Heinä!J15</f>
        <v>20280</v>
      </c>
      <c r="K16" s="44">
        <f>[10]Elo!J15</f>
        <v>21555</v>
      </c>
      <c r="L16" s="44">
        <f>[10]Syys!J15</f>
        <v>13852</v>
      </c>
      <c r="M16" s="44">
        <f>[10]Loka!J15</f>
        <v>11385</v>
      </c>
      <c r="N16" s="44">
        <f>[10]Marras!J15</f>
        <v>9564</v>
      </c>
      <c r="O16" s="44">
        <f>[10]Joulu!J15</f>
        <v>9029</v>
      </c>
    </row>
    <row r="17" spans="2:15" s="14" customFormat="1" x14ac:dyDescent="0.2">
      <c r="B17" s="16" t="s">
        <v>27</v>
      </c>
      <c r="C17" s="45">
        <f>[10]Tammijoulu!AV15</f>
        <v>78617</v>
      </c>
      <c r="D17" s="45">
        <f>[10]Tammi!AV15</f>
        <v>3097</v>
      </c>
      <c r="E17" s="45">
        <f>[10]Helmi!AV15</f>
        <v>4557</v>
      </c>
      <c r="F17" s="45">
        <f>[10]Maalis!AV15</f>
        <v>4458</v>
      </c>
      <c r="G17" s="45">
        <f>[10]Huhti!AV15</f>
        <v>3097</v>
      </c>
      <c r="H17" s="45">
        <f>[10]Touko!AV15</f>
        <v>5477</v>
      </c>
      <c r="I17" s="45">
        <f>[10]Kesä!AV15</f>
        <v>8236</v>
      </c>
      <c r="J17" s="45">
        <f>[10]Heinä!AV15</f>
        <v>10572</v>
      </c>
      <c r="K17" s="45">
        <f>[10]Elo!AV15</f>
        <v>13354</v>
      </c>
      <c r="L17" s="45">
        <f>[10]Syys!AV15</f>
        <v>11939</v>
      </c>
      <c r="M17" s="45">
        <f>[10]Loka!AV15</f>
        <v>5592</v>
      </c>
      <c r="N17" s="45">
        <f>[10]Marras!AV15</f>
        <v>3928</v>
      </c>
      <c r="O17" s="45">
        <f>[10]Joulu!AV15</f>
        <v>4310</v>
      </c>
    </row>
    <row r="18" spans="2:15" x14ac:dyDescent="0.2">
      <c r="B18" s="1" t="s">
        <v>28</v>
      </c>
      <c r="C18" s="44">
        <f>[10]Tammijoulu!S15</f>
        <v>60531</v>
      </c>
      <c r="D18" s="44">
        <f>[10]Tammi!S15</f>
        <v>3128</v>
      </c>
      <c r="E18" s="44">
        <f>[10]Helmi!S15</f>
        <v>2588</v>
      </c>
      <c r="F18" s="44">
        <f>[10]Maalis!S15</f>
        <v>3699</v>
      </c>
      <c r="G18" s="44">
        <f>[10]Huhti!S15</f>
        <v>2811</v>
      </c>
      <c r="H18" s="44">
        <f>[10]Touko!S15</f>
        <v>4141</v>
      </c>
      <c r="I18" s="44">
        <f>[10]Kesä!S15</f>
        <v>6350</v>
      </c>
      <c r="J18" s="44">
        <f>[10]Heinä!S15</f>
        <v>7493</v>
      </c>
      <c r="K18" s="44">
        <f>[10]Elo!S15</f>
        <v>14923</v>
      </c>
      <c r="L18" s="44">
        <f>[10]Syys!S15</f>
        <v>4606</v>
      </c>
      <c r="M18" s="44">
        <f>[10]Loka!S15</f>
        <v>3824</v>
      </c>
      <c r="N18" s="44">
        <f>[10]Marras!S15</f>
        <v>3190</v>
      </c>
      <c r="O18" s="44">
        <f>[10]Joulu!S15</f>
        <v>3778</v>
      </c>
    </row>
    <row r="19" spans="2:15" s="14" customFormat="1" x14ac:dyDescent="0.2">
      <c r="B19" s="16" t="s">
        <v>29</v>
      </c>
      <c r="C19" s="45">
        <f>[10]Tammijoulu!R15</f>
        <v>63378</v>
      </c>
      <c r="D19" s="45">
        <f>[10]Tammi!R15</f>
        <v>3108</v>
      </c>
      <c r="E19" s="45">
        <f>[10]Helmi!R15</f>
        <v>4344</v>
      </c>
      <c r="F19" s="45">
        <f>[10]Maalis!R15</f>
        <v>4008</v>
      </c>
      <c r="G19" s="45">
        <f>[10]Huhti!R15</f>
        <v>4228</v>
      </c>
      <c r="H19" s="45">
        <f>[10]Touko!R15</f>
        <v>5554</v>
      </c>
      <c r="I19" s="45">
        <f>[10]Kesä!R15</f>
        <v>6913</v>
      </c>
      <c r="J19" s="45">
        <f>[10]Heinä!R15</f>
        <v>8372</v>
      </c>
      <c r="K19" s="45">
        <f>[10]Elo!R15</f>
        <v>9125</v>
      </c>
      <c r="L19" s="45">
        <f>[10]Syys!R15</f>
        <v>5476</v>
      </c>
      <c r="M19" s="45">
        <f>[10]Loka!R15</f>
        <v>4375</v>
      </c>
      <c r="N19" s="45">
        <f>[10]Marras!R15</f>
        <v>3851</v>
      </c>
      <c r="O19" s="45">
        <f>[10]Joulu!R15</f>
        <v>4024</v>
      </c>
    </row>
    <row r="20" spans="2:15" x14ac:dyDescent="0.2">
      <c r="B20" s="1" t="s">
        <v>30</v>
      </c>
      <c r="C20" s="44">
        <f>[10]Tammijoulu!M15</f>
        <v>45068</v>
      </c>
      <c r="D20" s="44">
        <f>[10]Tammi!M15</f>
        <v>2303</v>
      </c>
      <c r="E20" s="44">
        <f>[10]Helmi!M15</f>
        <v>2784</v>
      </c>
      <c r="F20" s="44">
        <f>[10]Maalis!M15</f>
        <v>3073</v>
      </c>
      <c r="G20" s="44">
        <f>[10]Huhti!M15</f>
        <v>2941</v>
      </c>
      <c r="H20" s="44">
        <f>[10]Touko!M15</f>
        <v>4722</v>
      </c>
      <c r="I20" s="44">
        <f>[10]Kesä!M15</f>
        <v>5657</v>
      </c>
      <c r="J20" s="44">
        <f>[10]Heinä!M15</f>
        <v>5241</v>
      </c>
      <c r="K20" s="44">
        <f>[10]Elo!M15</f>
        <v>5272</v>
      </c>
      <c r="L20" s="44">
        <f>[10]Syys!M15</f>
        <v>4380</v>
      </c>
      <c r="M20" s="44">
        <f>[10]Loka!M15</f>
        <v>3474</v>
      </c>
      <c r="N20" s="44">
        <f>[10]Marras!M15</f>
        <v>2749</v>
      </c>
      <c r="O20" s="44">
        <f>[10]Joulu!M15</f>
        <v>2472</v>
      </c>
    </row>
    <row r="21" spans="2:15" s="14" customFormat="1" x14ac:dyDescent="0.2">
      <c r="B21" s="16" t="s">
        <v>31</v>
      </c>
      <c r="C21" s="45">
        <f>[10]Tammijoulu!G15</f>
        <v>44814</v>
      </c>
      <c r="D21" s="45">
        <f>[10]Tammi!G15</f>
        <v>1888</v>
      </c>
      <c r="E21" s="45">
        <f>[10]Helmi!G15</f>
        <v>2158</v>
      </c>
      <c r="F21" s="45">
        <f>[10]Maalis!G15</f>
        <v>2164</v>
      </c>
      <c r="G21" s="45">
        <f>[10]Huhti!G15</f>
        <v>2493</v>
      </c>
      <c r="H21" s="45">
        <f>[10]Touko!G15</f>
        <v>4945</v>
      </c>
      <c r="I21" s="45">
        <f>[10]Kesä!G15</f>
        <v>4276</v>
      </c>
      <c r="J21" s="45">
        <f>[10]Heinä!G15</f>
        <v>8272</v>
      </c>
      <c r="K21" s="45">
        <f>[10]Elo!G15</f>
        <v>4868</v>
      </c>
      <c r="L21" s="45">
        <f>[10]Syys!G15</f>
        <v>4360</v>
      </c>
      <c r="M21" s="45">
        <f>[10]Loka!G15</f>
        <v>4430</v>
      </c>
      <c r="N21" s="45">
        <f>[10]Marras!G15</f>
        <v>2681</v>
      </c>
      <c r="O21" s="45">
        <f>[10]Joulu!G15</f>
        <v>2279</v>
      </c>
    </row>
    <row r="22" spans="2:15" x14ac:dyDescent="0.2">
      <c r="B22" s="1" t="s">
        <v>32</v>
      </c>
      <c r="C22" s="44">
        <f>[10]Tammijoulu!H15</f>
        <v>38322</v>
      </c>
      <c r="D22" s="44">
        <f>[10]Tammi!H15</f>
        <v>1951</v>
      </c>
      <c r="E22" s="44">
        <f>[10]Helmi!H15</f>
        <v>1946</v>
      </c>
      <c r="F22" s="44">
        <f>[10]Maalis!H15</f>
        <v>2860</v>
      </c>
      <c r="G22" s="44">
        <f>[10]Huhti!H15</f>
        <v>2128</v>
      </c>
      <c r="H22" s="44">
        <f>[10]Touko!H15</f>
        <v>3452</v>
      </c>
      <c r="I22" s="44">
        <f>[10]Kesä!H15</f>
        <v>3982</v>
      </c>
      <c r="J22" s="44">
        <f>[10]Heinä!H15</f>
        <v>5559</v>
      </c>
      <c r="K22" s="44">
        <f>[10]Elo!H15</f>
        <v>3839</v>
      </c>
      <c r="L22" s="44">
        <f>[10]Syys!H15</f>
        <v>3888</v>
      </c>
      <c r="M22" s="44">
        <f>[10]Loka!H15</f>
        <v>3955</v>
      </c>
      <c r="N22" s="44">
        <f>[10]Marras!H15</f>
        <v>2910</v>
      </c>
      <c r="O22" s="44">
        <f>[10]Joulu!H15</f>
        <v>1852</v>
      </c>
    </row>
    <row r="23" spans="2:15" s="14" customFormat="1" x14ac:dyDescent="0.2">
      <c r="B23" s="16" t="s">
        <v>33</v>
      </c>
      <c r="C23" s="45">
        <f>[10]Tammijoulu!T15</f>
        <v>52988</v>
      </c>
      <c r="D23" s="45">
        <f>[10]Tammi!T15</f>
        <v>1526</v>
      </c>
      <c r="E23" s="45">
        <f>[10]Helmi!T15</f>
        <v>1939</v>
      </c>
      <c r="F23" s="45">
        <f>[10]Maalis!T15</f>
        <v>3066</v>
      </c>
      <c r="G23" s="45">
        <f>[10]Huhti!T15</f>
        <v>3127</v>
      </c>
      <c r="H23" s="45">
        <f>[10]Touko!T15</f>
        <v>3098</v>
      </c>
      <c r="I23" s="45">
        <f>[10]Kesä!T15</f>
        <v>5157</v>
      </c>
      <c r="J23" s="45">
        <f>[10]Heinä!T15</f>
        <v>9024</v>
      </c>
      <c r="K23" s="45">
        <f>[10]Elo!T15</f>
        <v>11855</v>
      </c>
      <c r="L23" s="45">
        <f>[10]Syys!T15</f>
        <v>5707</v>
      </c>
      <c r="M23" s="45">
        <f>[10]Loka!T15</f>
        <v>3292</v>
      </c>
      <c r="N23" s="45">
        <f>[10]Marras!T15</f>
        <v>2544</v>
      </c>
      <c r="O23" s="45">
        <f>[10]Joulu!T15</f>
        <v>2653</v>
      </c>
    </row>
    <row r="24" spans="2:15" x14ac:dyDescent="0.2">
      <c r="B24" s="1" t="s">
        <v>34</v>
      </c>
      <c r="C24" s="44">
        <f>[10]Tammijoulu!AH15</f>
        <v>49463</v>
      </c>
      <c r="D24" s="44">
        <f>[10]Tammi!AH15</f>
        <v>3328</v>
      </c>
      <c r="E24" s="44">
        <f>[10]Helmi!AH15</f>
        <v>4650</v>
      </c>
      <c r="F24" s="44">
        <f>[10]Maalis!AH15</f>
        <v>5370</v>
      </c>
      <c r="G24" s="44">
        <f>[10]Huhti!AH15</f>
        <v>3324</v>
      </c>
      <c r="H24" s="44">
        <f>[10]Touko!AH15</f>
        <v>3355</v>
      </c>
      <c r="I24" s="44">
        <f>[10]Kesä!AH15</f>
        <v>3600</v>
      </c>
      <c r="J24" s="44">
        <f>[10]Heinä!AH15</f>
        <v>4022</v>
      </c>
      <c r="K24" s="44">
        <f>[10]Elo!AH15</f>
        <v>5246</v>
      </c>
      <c r="L24" s="44">
        <f>[10]Syys!AH15</f>
        <v>3789</v>
      </c>
      <c r="M24" s="44">
        <f>[10]Loka!AH15</f>
        <v>4523</v>
      </c>
      <c r="N24" s="44">
        <f>[10]Marras!AH15</f>
        <v>4797</v>
      </c>
      <c r="O24" s="44">
        <f>[10]Joulu!AH15</f>
        <v>3459</v>
      </c>
    </row>
    <row r="25" spans="2:15" s="14" customFormat="1" x14ac:dyDescent="0.2">
      <c r="B25" s="16" t="s">
        <v>35</v>
      </c>
      <c r="C25" s="45">
        <f>[10]Tammijoulu!L15</f>
        <v>36597</v>
      </c>
      <c r="D25" s="45">
        <f>[10]Tammi!L15</f>
        <v>1455</v>
      </c>
      <c r="E25" s="45">
        <f>[10]Helmi!L15</f>
        <v>1376</v>
      </c>
      <c r="F25" s="45">
        <f>[10]Maalis!L15</f>
        <v>1588</v>
      </c>
      <c r="G25" s="45">
        <f>[10]Huhti!L15</f>
        <v>1794</v>
      </c>
      <c r="H25" s="45">
        <f>[10]Touko!L15</f>
        <v>2662</v>
      </c>
      <c r="I25" s="45">
        <f>[10]Kesä!L15</f>
        <v>4232</v>
      </c>
      <c r="J25" s="45">
        <f>[10]Heinä!L15</f>
        <v>7948</v>
      </c>
      <c r="K25" s="45">
        <f>[10]Elo!L15</f>
        <v>5377</v>
      </c>
      <c r="L25" s="45">
        <f>[10]Syys!L15</f>
        <v>2937</v>
      </c>
      <c r="M25" s="45">
        <f>[10]Loka!L15</f>
        <v>2142</v>
      </c>
      <c r="N25" s="45">
        <f>[10]Marras!L15</f>
        <v>1651</v>
      </c>
      <c r="O25" s="45">
        <f>[10]Joulu!L15</f>
        <v>3435</v>
      </c>
    </row>
    <row r="26" spans="2:15" x14ac:dyDescent="0.2">
      <c r="B26" s="1" t="s">
        <v>36</v>
      </c>
      <c r="C26" s="44">
        <f>[10]Tammijoulu!N15</f>
        <v>20318</v>
      </c>
      <c r="D26" s="44">
        <f>[10]Tammi!N15</f>
        <v>837</v>
      </c>
      <c r="E26" s="44">
        <f>[10]Helmi!N15</f>
        <v>1221</v>
      </c>
      <c r="F26" s="44">
        <f>[10]Maalis!N15</f>
        <v>1467</v>
      </c>
      <c r="G26" s="44">
        <f>[10]Huhti!N15</f>
        <v>1633</v>
      </c>
      <c r="H26" s="44">
        <f>[10]Touko!N15</f>
        <v>1815</v>
      </c>
      <c r="I26" s="44">
        <f>[10]Kesä!N15</f>
        <v>2776</v>
      </c>
      <c r="J26" s="44">
        <f>[10]Heinä!N15</f>
        <v>2743</v>
      </c>
      <c r="K26" s="44">
        <f>[10]Elo!N15</f>
        <v>2097</v>
      </c>
      <c r="L26" s="44">
        <f>[10]Syys!N15</f>
        <v>1704</v>
      </c>
      <c r="M26" s="44">
        <f>[10]Loka!N15</f>
        <v>1565</v>
      </c>
      <c r="N26" s="44">
        <f>[10]Marras!N15</f>
        <v>1289</v>
      </c>
      <c r="O26" s="44">
        <f>[10]Joulu!N15</f>
        <v>1171</v>
      </c>
    </row>
    <row r="27" spans="2:15" s="14" customFormat="1" x14ac:dyDescent="0.2">
      <c r="B27" s="16" t="s">
        <v>37</v>
      </c>
      <c r="C27" s="45">
        <f>[10]Tammijoulu!BK15</f>
        <v>39009</v>
      </c>
      <c r="D27" s="45">
        <f>[10]Tammi!BK15</f>
        <v>1491</v>
      </c>
      <c r="E27" s="45">
        <f>[10]Helmi!BK15</f>
        <v>1424</v>
      </c>
      <c r="F27" s="45">
        <f>[10]Maalis!BK15</f>
        <v>3767</v>
      </c>
      <c r="G27" s="45">
        <f>[10]Huhti!BK15</f>
        <v>1711</v>
      </c>
      <c r="H27" s="45">
        <f>[10]Touko!BK15</f>
        <v>2874</v>
      </c>
      <c r="I27" s="45">
        <f>[10]Kesä!BK15</f>
        <v>5066</v>
      </c>
      <c r="J27" s="45">
        <f>[10]Heinä!BK15</f>
        <v>3373</v>
      </c>
      <c r="K27" s="45">
        <f>[10]Elo!BK15</f>
        <v>5453</v>
      </c>
      <c r="L27" s="45">
        <f>[10]Syys!BK15</f>
        <v>6064</v>
      </c>
      <c r="M27" s="45">
        <f>[10]Loka!BK15</f>
        <v>3097</v>
      </c>
      <c r="N27" s="45">
        <f>[10]Marras!BK15</f>
        <v>2299</v>
      </c>
      <c r="O27" s="45">
        <f>[10]Joulu!BK15</f>
        <v>2390</v>
      </c>
    </row>
    <row r="28" spans="2:15" x14ac:dyDescent="0.2">
      <c r="B28" s="1" t="s">
        <v>38</v>
      </c>
      <c r="C28" s="44">
        <f>[10]Tammijoulu!AF15</f>
        <v>10408</v>
      </c>
      <c r="D28" s="44">
        <f>[10]Tammi!AF15</f>
        <v>975</v>
      </c>
      <c r="E28" s="44">
        <f>[10]Helmi!AF15</f>
        <v>327</v>
      </c>
      <c r="F28" s="44">
        <f>[10]Maalis!AF15</f>
        <v>692</v>
      </c>
      <c r="G28" s="44">
        <f>[10]Huhti!AF15</f>
        <v>739</v>
      </c>
      <c r="H28" s="44">
        <f>[10]Touko!AF15</f>
        <v>807</v>
      </c>
      <c r="I28" s="44">
        <f>[10]Kesä!AF15</f>
        <v>1701</v>
      </c>
      <c r="J28" s="44">
        <f>[10]Heinä!AF15</f>
        <v>1553</v>
      </c>
      <c r="K28" s="44">
        <f>[10]Elo!AF15</f>
        <v>1136</v>
      </c>
      <c r="L28" s="44">
        <f>[10]Syys!AF15</f>
        <v>910</v>
      </c>
      <c r="M28" s="44">
        <f>[10]Loka!AF15</f>
        <v>425</v>
      </c>
      <c r="N28" s="44">
        <f>[10]Marras!AF15</f>
        <v>418</v>
      </c>
      <c r="O28" s="44">
        <f>[10]Joulu!AF15</f>
        <v>725</v>
      </c>
    </row>
    <row r="29" spans="2:15" s="14" customFormat="1" x14ac:dyDescent="0.2">
      <c r="B29" s="16" t="s">
        <v>39</v>
      </c>
      <c r="C29" s="45">
        <f>[10]Tammijoulu!AQ15</f>
        <v>16399</v>
      </c>
      <c r="D29" s="45">
        <f>[10]Tammi!AQ15</f>
        <v>789</v>
      </c>
      <c r="E29" s="45">
        <f>[10]Helmi!AQ15</f>
        <v>603</v>
      </c>
      <c r="F29" s="45">
        <f>[10]Maalis!AQ15</f>
        <v>822</v>
      </c>
      <c r="G29" s="45">
        <f>[10]Huhti!AQ15</f>
        <v>796</v>
      </c>
      <c r="H29" s="45">
        <f>[10]Touko!AQ15</f>
        <v>1673</v>
      </c>
      <c r="I29" s="45">
        <f>[10]Kesä!AQ15</f>
        <v>2262</v>
      </c>
      <c r="J29" s="45">
        <f>[10]Heinä!AQ15</f>
        <v>2572</v>
      </c>
      <c r="K29" s="45">
        <f>[10]Elo!AQ15</f>
        <v>2795</v>
      </c>
      <c r="L29" s="45">
        <f>[10]Syys!AQ15</f>
        <v>1461</v>
      </c>
      <c r="M29" s="45">
        <f>[10]Loka!AQ15</f>
        <v>1170</v>
      </c>
      <c r="N29" s="45">
        <f>[10]Marras!AQ15</f>
        <v>779</v>
      </c>
      <c r="O29" s="45">
        <f>[10]Joulu!AQ15</f>
        <v>677</v>
      </c>
    </row>
    <row r="30" spans="2:15" x14ac:dyDescent="0.2">
      <c r="B30" s="1" t="s">
        <v>40</v>
      </c>
      <c r="C30" s="44">
        <f>[10]Tammijoulu!K15</f>
        <v>21384</v>
      </c>
      <c r="D30" s="44">
        <f>[10]Tammi!K15</f>
        <v>1077</v>
      </c>
      <c r="E30" s="44">
        <f>[10]Helmi!K15</f>
        <v>965</v>
      </c>
      <c r="F30" s="44">
        <f>[10]Maalis!K15</f>
        <v>1616</v>
      </c>
      <c r="G30" s="44">
        <f>[10]Huhti!K15</f>
        <v>1107</v>
      </c>
      <c r="H30" s="44">
        <f>[10]Touko!K15</f>
        <v>1860</v>
      </c>
      <c r="I30" s="44">
        <f>[10]Kesä!K15</f>
        <v>2948</v>
      </c>
      <c r="J30" s="44">
        <f>[10]Heinä!K15</f>
        <v>2934</v>
      </c>
      <c r="K30" s="44">
        <f>[10]Elo!K15</f>
        <v>3005</v>
      </c>
      <c r="L30" s="44">
        <f>[10]Syys!K15</f>
        <v>2526</v>
      </c>
      <c r="M30" s="44">
        <f>[10]Loka!K15</f>
        <v>1307</v>
      </c>
      <c r="N30" s="44">
        <f>[10]Marras!K15</f>
        <v>1073</v>
      </c>
      <c r="O30" s="44">
        <f>[10]Joulu!K15</f>
        <v>966</v>
      </c>
    </row>
    <row r="31" spans="2:15" s="14" customFormat="1" x14ac:dyDescent="0.2">
      <c r="B31" s="16" t="s">
        <v>2</v>
      </c>
      <c r="C31" s="45">
        <f>[10]Tammijoulu!BG15</f>
        <v>24416</v>
      </c>
      <c r="D31" s="45">
        <f>[10]Tammi!BG15</f>
        <v>1035</v>
      </c>
      <c r="E31" s="45">
        <f>[10]Helmi!BG15</f>
        <v>620</v>
      </c>
      <c r="F31" s="45">
        <f>[10]Maalis!BG15</f>
        <v>689</v>
      </c>
      <c r="G31" s="45">
        <f>[10]Huhti!BG15</f>
        <v>1345</v>
      </c>
      <c r="H31" s="45">
        <f>[10]Touko!BG15</f>
        <v>2113</v>
      </c>
      <c r="I31" s="45">
        <f>[10]Kesä!BG15</f>
        <v>3982</v>
      </c>
      <c r="J31" s="45">
        <f>[10]Heinä!BG15</f>
        <v>4504</v>
      </c>
      <c r="K31" s="45">
        <f>[10]Elo!BG15</f>
        <v>3302</v>
      </c>
      <c r="L31" s="45">
        <f>[10]Syys!BG15</f>
        <v>2958</v>
      </c>
      <c r="M31" s="45">
        <f>[10]Loka!BG15</f>
        <v>1267</v>
      </c>
      <c r="N31" s="45">
        <f>[10]Marras!BG15</f>
        <v>841</v>
      </c>
      <c r="O31" s="45">
        <f>[10]Joulu!BG15</f>
        <v>1760</v>
      </c>
    </row>
    <row r="32" spans="2:15" x14ac:dyDescent="0.2">
      <c r="B32" s="1" t="s">
        <v>41</v>
      </c>
      <c r="C32" s="44">
        <f>[10]Tammijoulu!V15</f>
        <v>21901</v>
      </c>
      <c r="D32" s="44">
        <f>[10]Tammi!V15</f>
        <v>1495</v>
      </c>
      <c r="E32" s="44">
        <f>[10]Helmi!V15</f>
        <v>1512</v>
      </c>
      <c r="F32" s="44">
        <f>[10]Maalis!V15</f>
        <v>2007</v>
      </c>
      <c r="G32" s="44">
        <f>[10]Huhti!V15</f>
        <v>1603</v>
      </c>
      <c r="H32" s="44">
        <f>[10]Touko!V15</f>
        <v>1543</v>
      </c>
      <c r="I32" s="44">
        <f>[10]Kesä!V15</f>
        <v>1992</v>
      </c>
      <c r="J32" s="44">
        <f>[10]Heinä!V15</f>
        <v>2113</v>
      </c>
      <c r="K32" s="44">
        <f>[10]Elo!V15</f>
        <v>2425</v>
      </c>
      <c r="L32" s="44">
        <f>[10]Syys!V15</f>
        <v>2324</v>
      </c>
      <c r="M32" s="44">
        <f>[10]Loka!V15</f>
        <v>1792</v>
      </c>
      <c r="N32" s="44">
        <f>[10]Marras!V15</f>
        <v>1705</v>
      </c>
      <c r="O32" s="44">
        <f>[10]Joulu!V15</f>
        <v>1390</v>
      </c>
    </row>
    <row r="33" spans="2:15" s="14" customFormat="1" x14ac:dyDescent="0.2">
      <c r="B33" s="16" t="s">
        <v>42</v>
      </c>
      <c r="C33" s="45">
        <f>[10]Tammijoulu!Y15</f>
        <v>9154</v>
      </c>
      <c r="D33" s="45">
        <f>[10]Tammi!Y15</f>
        <v>547</v>
      </c>
      <c r="E33" s="45">
        <f>[10]Helmi!Y15</f>
        <v>419</v>
      </c>
      <c r="F33" s="45">
        <f>[10]Maalis!Y15</f>
        <v>655</v>
      </c>
      <c r="G33" s="45">
        <f>[10]Huhti!Y15</f>
        <v>459</v>
      </c>
      <c r="H33" s="45">
        <f>[10]Touko!Y15</f>
        <v>726</v>
      </c>
      <c r="I33" s="45">
        <f>[10]Kesä!Y15</f>
        <v>1010</v>
      </c>
      <c r="J33" s="45">
        <f>[10]Heinä!Y15</f>
        <v>925</v>
      </c>
      <c r="K33" s="45">
        <f>[10]Elo!Y15</f>
        <v>880</v>
      </c>
      <c r="L33" s="45">
        <f>[10]Syys!Y15</f>
        <v>995</v>
      </c>
      <c r="M33" s="45">
        <f>[10]Loka!Y15</f>
        <v>1025</v>
      </c>
      <c r="N33" s="45">
        <f>[10]Marras!Y15</f>
        <v>981</v>
      </c>
      <c r="O33" s="45">
        <f>[10]Joulu!Y15</f>
        <v>532</v>
      </c>
    </row>
    <row r="34" spans="2:15" x14ac:dyDescent="0.2">
      <c r="B34" s="1" t="s">
        <v>3</v>
      </c>
      <c r="C34" s="44">
        <f>[10]Tammijoulu!AI15</f>
        <v>9034</v>
      </c>
      <c r="D34" s="44">
        <f>[10]Tammi!AI15</f>
        <v>540</v>
      </c>
      <c r="E34" s="44">
        <f>[10]Helmi!AI15</f>
        <v>504</v>
      </c>
      <c r="F34" s="44">
        <f>[10]Maalis!AI15</f>
        <v>673</v>
      </c>
      <c r="G34" s="44">
        <f>[10]Huhti!AI15</f>
        <v>658</v>
      </c>
      <c r="H34" s="44">
        <f>[10]Touko!AI15</f>
        <v>949</v>
      </c>
      <c r="I34" s="44">
        <f>[10]Kesä!AI15</f>
        <v>844</v>
      </c>
      <c r="J34" s="44">
        <f>[10]Heinä!AI15</f>
        <v>528</v>
      </c>
      <c r="K34" s="44">
        <f>[10]Elo!AI15</f>
        <v>1518</v>
      </c>
      <c r="L34" s="44">
        <f>[10]Syys!AI15</f>
        <v>570</v>
      </c>
      <c r="M34" s="44">
        <f>[10]Loka!AI15</f>
        <v>654</v>
      </c>
      <c r="N34" s="44">
        <f>[10]Marras!AI15</f>
        <v>544</v>
      </c>
      <c r="O34" s="44">
        <f>[10]Joulu!AI15</f>
        <v>1052</v>
      </c>
    </row>
    <row r="35" spans="2:15" s="14" customFormat="1" x14ac:dyDescent="0.2">
      <c r="B35" s="16" t="s">
        <v>43</v>
      </c>
      <c r="C35" s="45">
        <f>[10]Tammijoulu!U15</f>
        <v>12899</v>
      </c>
      <c r="D35" s="45">
        <f>[10]Tammi!U15</f>
        <v>842</v>
      </c>
      <c r="E35" s="45">
        <f>[10]Helmi!U15</f>
        <v>779</v>
      </c>
      <c r="F35" s="45">
        <f>[10]Maalis!U15</f>
        <v>1179</v>
      </c>
      <c r="G35" s="45">
        <f>[10]Huhti!U15</f>
        <v>841</v>
      </c>
      <c r="H35" s="45">
        <f>[10]Touko!U15</f>
        <v>829</v>
      </c>
      <c r="I35" s="45">
        <f>[10]Kesä!U15</f>
        <v>1761</v>
      </c>
      <c r="J35" s="45">
        <f>[10]Heinä!U15</f>
        <v>1336</v>
      </c>
      <c r="K35" s="45">
        <f>[10]Elo!U15</f>
        <v>2140</v>
      </c>
      <c r="L35" s="45">
        <f>[10]Syys!U15</f>
        <v>1083</v>
      </c>
      <c r="M35" s="45">
        <f>[10]Loka!U15</f>
        <v>811</v>
      </c>
      <c r="N35" s="45">
        <f>[10]Marras!U15</f>
        <v>627</v>
      </c>
      <c r="O35" s="45">
        <f>[10]Joulu!U15</f>
        <v>671</v>
      </c>
    </row>
    <row r="36" spans="2:15" x14ac:dyDescent="0.2">
      <c r="B36" s="1" t="s">
        <v>44</v>
      </c>
      <c r="C36" s="44">
        <f>[10]Tammijoulu!Q15</f>
        <v>8497</v>
      </c>
      <c r="D36" s="44">
        <f>[10]Tammi!Q15</f>
        <v>352</v>
      </c>
      <c r="E36" s="44">
        <f>[10]Helmi!Q15</f>
        <v>415</v>
      </c>
      <c r="F36" s="44">
        <f>[10]Maalis!Q15</f>
        <v>643</v>
      </c>
      <c r="G36" s="44">
        <f>[10]Huhti!Q15</f>
        <v>636</v>
      </c>
      <c r="H36" s="44">
        <f>[10]Touko!Q15</f>
        <v>694</v>
      </c>
      <c r="I36" s="44">
        <f>[10]Kesä!Q15</f>
        <v>1257</v>
      </c>
      <c r="J36" s="44">
        <f>[10]Heinä!Q15</f>
        <v>950</v>
      </c>
      <c r="K36" s="44">
        <f>[10]Elo!Q15</f>
        <v>1281</v>
      </c>
      <c r="L36" s="44">
        <f>[10]Syys!Q15</f>
        <v>720</v>
      </c>
      <c r="M36" s="44">
        <f>[10]Loka!Q15</f>
        <v>771</v>
      </c>
      <c r="N36" s="44">
        <f>[10]Marras!Q15</f>
        <v>466</v>
      </c>
      <c r="O36" s="44">
        <f>[10]Joulu!Q15</f>
        <v>312</v>
      </c>
    </row>
    <row r="37" spans="2:15" s="14" customFormat="1" x14ac:dyDescent="0.2">
      <c r="B37" s="16" t="s">
        <v>4</v>
      </c>
      <c r="C37" s="45">
        <f>[10]Tammijoulu!AN15</f>
        <v>5773</v>
      </c>
      <c r="D37" s="45">
        <f>[10]Tammi!AN15</f>
        <v>243</v>
      </c>
      <c r="E37" s="45">
        <f>[10]Helmi!AN15</f>
        <v>337</v>
      </c>
      <c r="F37" s="45">
        <f>[10]Maalis!AN15</f>
        <v>315</v>
      </c>
      <c r="G37" s="45">
        <f>[10]Huhti!AN15</f>
        <v>347</v>
      </c>
      <c r="H37" s="45">
        <f>[10]Touko!AN15</f>
        <v>394</v>
      </c>
      <c r="I37" s="45">
        <f>[10]Kesä!AN15</f>
        <v>632</v>
      </c>
      <c r="J37" s="45">
        <f>[10]Heinä!AN15</f>
        <v>869</v>
      </c>
      <c r="K37" s="45">
        <f>[10]Elo!AN15</f>
        <v>1233</v>
      </c>
      <c r="L37" s="45">
        <f>[10]Syys!AN15</f>
        <v>548</v>
      </c>
      <c r="M37" s="45">
        <f>[10]Loka!AN15</f>
        <v>368</v>
      </c>
      <c r="N37" s="45">
        <f>[10]Marras!AN15</f>
        <v>260</v>
      </c>
      <c r="O37" s="45">
        <f>[10]Joulu!AN15</f>
        <v>227</v>
      </c>
    </row>
    <row r="38" spans="2:15" x14ac:dyDescent="0.2">
      <c r="B38" s="1" t="s">
        <v>45</v>
      </c>
      <c r="C38" s="44">
        <f>[10]Tammijoulu!BA15</f>
        <v>13314</v>
      </c>
      <c r="D38" s="44">
        <f>[10]Tammi!BA15</f>
        <v>651</v>
      </c>
      <c r="E38" s="44">
        <f>[10]Helmi!BA15</f>
        <v>436</v>
      </c>
      <c r="F38" s="44">
        <f>[10]Maalis!BA15</f>
        <v>623</v>
      </c>
      <c r="G38" s="44">
        <f>[10]Huhti!BA15</f>
        <v>583</v>
      </c>
      <c r="H38" s="44">
        <f>[10]Touko!BA15</f>
        <v>1164</v>
      </c>
      <c r="I38" s="44">
        <f>[10]Kesä!BA15</f>
        <v>1856</v>
      </c>
      <c r="J38" s="44">
        <f>[10]Heinä!BA15</f>
        <v>1729</v>
      </c>
      <c r="K38" s="44">
        <f>[10]Elo!BA15</f>
        <v>2725</v>
      </c>
      <c r="L38" s="44">
        <f>[10]Syys!BA15</f>
        <v>1544</v>
      </c>
      <c r="M38" s="44">
        <f>[10]Loka!BA15</f>
        <v>798</v>
      </c>
      <c r="N38" s="44">
        <f>[10]Marras!BA15</f>
        <v>764</v>
      </c>
      <c r="O38" s="44">
        <f>[10]Joulu!BA15</f>
        <v>441</v>
      </c>
    </row>
    <row r="39" spans="2:15" s="14" customFormat="1" x14ac:dyDescent="0.2">
      <c r="B39" s="16" t="s">
        <v>46</v>
      </c>
      <c r="C39" s="45">
        <f>[10]Tammijoulu!W15</f>
        <v>10069</v>
      </c>
      <c r="D39" s="45">
        <f>[10]Tammi!W15</f>
        <v>431</v>
      </c>
      <c r="E39" s="45">
        <f>[10]Helmi!W15</f>
        <v>462</v>
      </c>
      <c r="F39" s="45">
        <f>[10]Maalis!W15</f>
        <v>542</v>
      </c>
      <c r="G39" s="45">
        <f>[10]Huhti!W15</f>
        <v>640</v>
      </c>
      <c r="H39" s="45">
        <f>[10]Touko!W15</f>
        <v>1046</v>
      </c>
      <c r="I39" s="45">
        <f>[10]Kesä!W15</f>
        <v>1220</v>
      </c>
      <c r="J39" s="45">
        <f>[10]Heinä!W15</f>
        <v>1270</v>
      </c>
      <c r="K39" s="45">
        <f>[10]Elo!W15</f>
        <v>948</v>
      </c>
      <c r="L39" s="45">
        <f>[10]Syys!W15</f>
        <v>829</v>
      </c>
      <c r="M39" s="45">
        <f>[10]Loka!W15</f>
        <v>889</v>
      </c>
      <c r="N39" s="45">
        <f>[10]Marras!W15</f>
        <v>794</v>
      </c>
      <c r="O39" s="45">
        <f>[10]Joulu!W15</f>
        <v>998</v>
      </c>
    </row>
    <row r="40" spans="2:15" x14ac:dyDescent="0.2">
      <c r="B40" s="1" t="s">
        <v>47</v>
      </c>
      <c r="C40" s="44">
        <f>[10]Tammijoulu!AJ15</f>
        <v>7118</v>
      </c>
      <c r="D40" s="44">
        <f>[10]Tammi!AJ15</f>
        <v>512</v>
      </c>
      <c r="E40" s="44">
        <f>[10]Helmi!AJ15</f>
        <v>452</v>
      </c>
      <c r="F40" s="44">
        <f>[10]Maalis!AJ15</f>
        <v>678</v>
      </c>
      <c r="G40" s="44">
        <f>[10]Huhti!AJ15</f>
        <v>460</v>
      </c>
      <c r="H40" s="44">
        <f>[10]Touko!AJ15</f>
        <v>462</v>
      </c>
      <c r="I40" s="44">
        <f>[10]Kesä!AJ15</f>
        <v>625</v>
      </c>
      <c r="J40" s="44">
        <f>[10]Heinä!AJ15</f>
        <v>780</v>
      </c>
      <c r="K40" s="44">
        <f>[10]Elo!AJ15</f>
        <v>781</v>
      </c>
      <c r="L40" s="44">
        <f>[10]Syys!AJ15</f>
        <v>653</v>
      </c>
      <c r="M40" s="44">
        <f>[10]Loka!AJ15</f>
        <v>668</v>
      </c>
      <c r="N40" s="44">
        <f>[10]Marras!AJ15</f>
        <v>567</v>
      </c>
      <c r="O40" s="44">
        <f>[10]Joulu!AJ15</f>
        <v>480</v>
      </c>
    </row>
    <row r="41" spans="2:15" s="14" customFormat="1" x14ac:dyDescent="0.2">
      <c r="B41" s="16" t="s">
        <v>48</v>
      </c>
      <c r="C41" s="45">
        <f>[10]Tammijoulu!AG15</f>
        <v>10451</v>
      </c>
      <c r="D41" s="45">
        <f>[10]Tammi!AG15</f>
        <v>533</v>
      </c>
      <c r="E41" s="45">
        <f>[10]Helmi!AG15</f>
        <v>392</v>
      </c>
      <c r="F41" s="45">
        <f>[10]Maalis!AG15</f>
        <v>878</v>
      </c>
      <c r="G41" s="45">
        <f>[10]Huhti!AG15</f>
        <v>398</v>
      </c>
      <c r="H41" s="45">
        <f>[10]Touko!AG15</f>
        <v>752</v>
      </c>
      <c r="I41" s="45">
        <f>[10]Kesä!AG15</f>
        <v>1319</v>
      </c>
      <c r="J41" s="45">
        <f>[10]Heinä!AG15</f>
        <v>1290</v>
      </c>
      <c r="K41" s="45">
        <f>[10]Elo!AG15</f>
        <v>1712</v>
      </c>
      <c r="L41" s="45">
        <f>[10]Syys!AG15</f>
        <v>1109</v>
      </c>
      <c r="M41" s="45">
        <f>[10]Loka!AG15</f>
        <v>837</v>
      </c>
      <c r="N41" s="45">
        <f>[10]Marras!AG15</f>
        <v>906</v>
      </c>
      <c r="O41" s="45">
        <f>[10]Joulu!AG15</f>
        <v>325</v>
      </c>
    </row>
    <row r="42" spans="2:15" x14ac:dyDescent="0.2">
      <c r="B42" s="1" t="s">
        <v>49</v>
      </c>
      <c r="C42" s="44">
        <f>[10]Tammijoulu!AW15</f>
        <v>30250</v>
      </c>
      <c r="D42" s="44">
        <f>[10]Tammi!AW15</f>
        <v>2072</v>
      </c>
      <c r="E42" s="44">
        <f>[10]Helmi!AW15</f>
        <v>2366</v>
      </c>
      <c r="F42" s="44">
        <f>[10]Maalis!AW15</f>
        <v>3551</v>
      </c>
      <c r="G42" s="44">
        <f>[10]Huhti!AW15</f>
        <v>2533</v>
      </c>
      <c r="H42" s="44">
        <f>[10]Touko!AW15</f>
        <v>3370</v>
      </c>
      <c r="I42" s="44">
        <f>[10]Kesä!AW15</f>
        <v>3612</v>
      </c>
      <c r="J42" s="44">
        <f>[10]Heinä!AW15</f>
        <v>1380</v>
      </c>
      <c r="K42" s="44">
        <f>[10]Elo!AW15</f>
        <v>1912</v>
      </c>
      <c r="L42" s="44">
        <f>[10]Syys!AW15</f>
        <v>2970</v>
      </c>
      <c r="M42" s="44">
        <f>[10]Loka!AW15</f>
        <v>2981</v>
      </c>
      <c r="N42" s="44">
        <f>[10]Marras!AW15</f>
        <v>1870</v>
      </c>
      <c r="O42" s="44">
        <f>[10]Joulu!AW15</f>
        <v>1633</v>
      </c>
    </row>
    <row r="43" spans="2:15" s="14" customFormat="1" x14ac:dyDescent="0.2">
      <c r="B43" s="16" t="s">
        <v>5</v>
      </c>
      <c r="C43" s="45">
        <f>[10]Tammijoulu!BC15</f>
        <v>3979</v>
      </c>
      <c r="D43" s="45">
        <f>[10]Tammi!BC15</f>
        <v>214</v>
      </c>
      <c r="E43" s="45">
        <f>[10]Helmi!BC15</f>
        <v>195</v>
      </c>
      <c r="F43" s="45">
        <f>[10]Maalis!BC15</f>
        <v>142</v>
      </c>
      <c r="G43" s="45">
        <f>[10]Huhti!BC15</f>
        <v>292</v>
      </c>
      <c r="H43" s="45">
        <f>[10]Touko!BC15</f>
        <v>465</v>
      </c>
      <c r="I43" s="45">
        <f>[10]Kesä!BC15</f>
        <v>516</v>
      </c>
      <c r="J43" s="45">
        <f>[10]Heinä!BC15</f>
        <v>644</v>
      </c>
      <c r="K43" s="45">
        <f>[10]Elo!BC15</f>
        <v>492</v>
      </c>
      <c r="L43" s="45">
        <f>[10]Syys!BC15</f>
        <v>411</v>
      </c>
      <c r="M43" s="45">
        <f>[10]Loka!BC15</f>
        <v>334</v>
      </c>
      <c r="N43" s="45">
        <f>[10]Marras!BC15</f>
        <v>188</v>
      </c>
      <c r="O43" s="45">
        <f>[10]Joulu!BC15</f>
        <v>86</v>
      </c>
    </row>
    <row r="44" spans="2:15" x14ac:dyDescent="0.2">
      <c r="B44" s="1" t="s">
        <v>6</v>
      </c>
      <c r="C44" s="44">
        <f>[10]Tammijoulu!AS15</f>
        <v>9212</v>
      </c>
      <c r="D44" s="44">
        <f>[10]Tammi!AS15</f>
        <v>417</v>
      </c>
      <c r="E44" s="44">
        <f>[10]Helmi!AS15</f>
        <v>342</v>
      </c>
      <c r="F44" s="44">
        <f>[10]Maalis!AS15</f>
        <v>398</v>
      </c>
      <c r="G44" s="44">
        <f>[10]Huhti!AS15</f>
        <v>429</v>
      </c>
      <c r="H44" s="44">
        <f>[10]Touko!AS15</f>
        <v>1122</v>
      </c>
      <c r="I44" s="44">
        <f>[10]Kesä!AS15</f>
        <v>1199</v>
      </c>
      <c r="J44" s="44">
        <f>[10]Heinä!AS15</f>
        <v>1981</v>
      </c>
      <c r="K44" s="44">
        <f>[10]Elo!AS15</f>
        <v>1225</v>
      </c>
      <c r="L44" s="44">
        <f>[10]Syys!AS15</f>
        <v>803</v>
      </c>
      <c r="M44" s="44">
        <f>[10]Loka!AS15</f>
        <v>624</v>
      </c>
      <c r="N44" s="44">
        <f>[10]Marras!AS15</f>
        <v>334</v>
      </c>
      <c r="O44" s="44">
        <f>[10]Joulu!AS15</f>
        <v>338</v>
      </c>
    </row>
    <row r="45" spans="2:15" s="14" customFormat="1" x14ac:dyDescent="0.2">
      <c r="B45" s="16" t="s">
        <v>50</v>
      </c>
      <c r="C45" s="45">
        <f>[10]Tammijoulu!I15</f>
        <v>4624</v>
      </c>
      <c r="D45" s="45">
        <f>[10]Tammi!I15</f>
        <v>156</v>
      </c>
      <c r="E45" s="45">
        <f>[10]Helmi!I15</f>
        <v>69</v>
      </c>
      <c r="F45" s="45">
        <f>[10]Maalis!I15</f>
        <v>318</v>
      </c>
      <c r="G45" s="45">
        <f>[10]Huhti!I15</f>
        <v>320</v>
      </c>
      <c r="H45" s="45">
        <f>[10]Touko!I15</f>
        <v>421</v>
      </c>
      <c r="I45" s="45">
        <f>[10]Kesä!I15</f>
        <v>453</v>
      </c>
      <c r="J45" s="45">
        <f>[10]Heinä!I15</f>
        <v>403</v>
      </c>
      <c r="K45" s="45">
        <f>[10]Elo!I15</f>
        <v>806</v>
      </c>
      <c r="L45" s="45">
        <f>[10]Syys!I15</f>
        <v>440</v>
      </c>
      <c r="M45" s="45">
        <f>[10]Loka!I15</f>
        <v>745</v>
      </c>
      <c r="N45" s="45">
        <f>[10]Marras!I15</f>
        <v>292</v>
      </c>
      <c r="O45" s="45">
        <f>[10]Joulu!I15</f>
        <v>201</v>
      </c>
    </row>
    <row r="46" spans="2:15" x14ac:dyDescent="0.2">
      <c r="B46" s="1" t="s">
        <v>51</v>
      </c>
      <c r="C46" s="44">
        <f>[10]Tammijoulu!BH15</f>
        <v>2024</v>
      </c>
      <c r="D46" s="44">
        <f>[10]Tammi!BH15</f>
        <v>44</v>
      </c>
      <c r="E46" s="44">
        <f>[10]Helmi!BH15</f>
        <v>93</v>
      </c>
      <c r="F46" s="44">
        <f>[10]Maalis!BH15</f>
        <v>77</v>
      </c>
      <c r="G46" s="44">
        <f>[10]Huhti!BH15</f>
        <v>124</v>
      </c>
      <c r="H46" s="44">
        <f>[10]Touko!BH15</f>
        <v>202</v>
      </c>
      <c r="I46" s="44">
        <f>[10]Kesä!BH15</f>
        <v>358</v>
      </c>
      <c r="J46" s="44">
        <f>[10]Heinä!BH15</f>
        <v>265</v>
      </c>
      <c r="K46" s="44">
        <f>[10]Elo!BH15</f>
        <v>281</v>
      </c>
      <c r="L46" s="44">
        <f>[10]Syys!BH15</f>
        <v>258</v>
      </c>
      <c r="M46" s="44">
        <f>[10]Loka!BH15</f>
        <v>124</v>
      </c>
      <c r="N46" s="44">
        <f>[10]Marras!BH15</f>
        <v>136</v>
      </c>
      <c r="O46" s="44">
        <f>[10]Joulu!BH15</f>
        <v>62</v>
      </c>
    </row>
    <row r="47" spans="2:15" s="14" customFormat="1" x14ac:dyDescent="0.2">
      <c r="B47" s="46" t="s">
        <v>111</v>
      </c>
      <c r="C47" s="45">
        <f>[10]Tammijoulu!AL15</f>
        <v>3740</v>
      </c>
      <c r="D47" s="45">
        <f>[10]Tammi!AL15</f>
        <v>210</v>
      </c>
      <c r="E47" s="45">
        <f>[10]Helmi!AL15</f>
        <v>164</v>
      </c>
      <c r="F47" s="45">
        <f>[10]Maalis!AL15</f>
        <v>188</v>
      </c>
      <c r="G47" s="45">
        <f>[10]Huhti!AL15</f>
        <v>228</v>
      </c>
      <c r="H47" s="45">
        <f>[10]Touko!AL15</f>
        <v>311</v>
      </c>
      <c r="I47" s="45">
        <f>[10]Kesä!AL15</f>
        <v>391</v>
      </c>
      <c r="J47" s="45">
        <f>[10]Heinä!AL15</f>
        <v>793</v>
      </c>
      <c r="K47" s="45">
        <f>[10]Elo!AL15</f>
        <v>423</v>
      </c>
      <c r="L47" s="45">
        <f>[10]Syys!AL15</f>
        <v>280</v>
      </c>
      <c r="M47" s="45">
        <f>[10]Loka!AL15</f>
        <v>332</v>
      </c>
      <c r="N47" s="45">
        <f>[10]Marras!AL15</f>
        <v>197</v>
      </c>
      <c r="O47" s="45">
        <f>[10]Joulu!AL15</f>
        <v>223</v>
      </c>
    </row>
    <row r="48" spans="2:15" x14ac:dyDescent="0.2">
      <c r="B48" s="1" t="s">
        <v>91</v>
      </c>
      <c r="C48" s="8">
        <f t="shared" ref="C48:D48" si="0">C10-SUM(C12:C46)</f>
        <v>142581</v>
      </c>
      <c r="D48" s="8">
        <f t="shared" si="0"/>
        <v>8592</v>
      </c>
      <c r="E48" s="8">
        <f t="shared" ref="E48" si="1">E10-SUM(E12:E46)</f>
        <v>7671</v>
      </c>
      <c r="F48" s="8">
        <f t="shared" ref="F48" si="2">F10-SUM(F12:F46)</f>
        <v>9745</v>
      </c>
      <c r="G48" s="8">
        <f t="shared" ref="G48" si="3">G10-SUM(G12:G46)</f>
        <v>12273</v>
      </c>
      <c r="H48" s="8">
        <f t="shared" ref="H48" si="4">H10-SUM(H12:H46)</f>
        <v>11610</v>
      </c>
      <c r="I48" s="8">
        <f t="shared" ref="I48" si="5">I10-SUM(I12:I46)</f>
        <v>17818</v>
      </c>
      <c r="J48" s="8">
        <f t="shared" ref="J48:O48" si="6">J10-SUM(J12:J46)</f>
        <v>15991</v>
      </c>
      <c r="K48" s="8">
        <f t="shared" si="6"/>
        <v>18666</v>
      </c>
      <c r="L48" s="8">
        <f t="shared" si="6"/>
        <v>10763</v>
      </c>
      <c r="M48" s="8">
        <f t="shared" si="6"/>
        <v>12453</v>
      </c>
      <c r="N48" s="8">
        <f t="shared" si="6"/>
        <v>8881</v>
      </c>
      <c r="O48" s="8">
        <f t="shared" si="6"/>
        <v>8118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A1:B1048576 C1:O6 C8:O65536">
    <cfRule type="cellIs" dxfId="4074" priority="56" stopIfTrue="1" operator="lessThan">
      <formula>0</formula>
    </cfRule>
  </conditionalFormatting>
  <conditionalFormatting sqref="H1:H6 H8:H65536">
    <cfRule type="cellIs" dxfId="4073" priority="55" stopIfTrue="1" operator="lessThan">
      <formula>0</formula>
    </cfRule>
  </conditionalFormatting>
  <conditionalFormatting sqref="I1:I6 I8:I65536">
    <cfRule type="cellIs" dxfId="4072" priority="54" stopIfTrue="1" operator="lessThan">
      <formula>0</formula>
    </cfRule>
  </conditionalFormatting>
  <conditionalFormatting sqref="J1:J6 J8:J65536">
    <cfRule type="cellIs" dxfId="4071" priority="53" stopIfTrue="1" operator="lessThan">
      <formula>0</formula>
    </cfRule>
  </conditionalFormatting>
  <conditionalFormatting sqref="K1:K6 K8:K65536">
    <cfRule type="cellIs" dxfId="4070" priority="52" stopIfTrue="1" operator="lessThan">
      <formula>0</formula>
    </cfRule>
  </conditionalFormatting>
  <conditionalFormatting sqref="L1:L6 L8:L65536">
    <cfRule type="cellIs" dxfId="4069" priority="51" stopIfTrue="1" operator="lessThan">
      <formula>0</formula>
    </cfRule>
  </conditionalFormatting>
  <conditionalFormatting sqref="M1:M6 M8:M65536">
    <cfRule type="cellIs" dxfId="4068" priority="50" stopIfTrue="1" operator="lessThan">
      <formula>0</formula>
    </cfRule>
  </conditionalFormatting>
  <conditionalFormatting sqref="N1:N6 N8:N65536">
    <cfRule type="cellIs" dxfId="4067" priority="49" stopIfTrue="1" operator="lessThan">
      <formula>0</formula>
    </cfRule>
  </conditionalFormatting>
  <conditionalFormatting sqref="O1:O6 O8:O65536">
    <cfRule type="cellIs" dxfId="4066" priority="48" stopIfTrue="1" operator="lessThan">
      <formula>0</formula>
    </cfRule>
  </conditionalFormatting>
  <conditionalFormatting sqref="C8">
    <cfRule type="cellIs" dxfId="4065" priority="47" stopIfTrue="1" operator="lessThan">
      <formula>0</formula>
    </cfRule>
  </conditionalFormatting>
  <conditionalFormatting sqref="Q11">
    <cfRule type="cellIs" dxfId="4064" priority="46" stopIfTrue="1" operator="lessThan">
      <formula>0</formula>
    </cfRule>
  </conditionalFormatting>
  <conditionalFormatting sqref="E1:E6 E8:E65536">
    <cfRule type="cellIs" dxfId="4063" priority="45" stopIfTrue="1" operator="lessThan">
      <formula>0</formula>
    </cfRule>
  </conditionalFormatting>
  <conditionalFormatting sqref="F1:F6 F8:F65536">
    <cfRule type="cellIs" dxfId="4062" priority="44" stopIfTrue="1" operator="lessThan">
      <formula>0</formula>
    </cfRule>
  </conditionalFormatting>
  <conditionalFormatting sqref="F1:F6 F8:F65536">
    <cfRule type="cellIs" dxfId="4061" priority="43" stopIfTrue="1" operator="lessThan">
      <formula>0</formula>
    </cfRule>
  </conditionalFormatting>
  <conditionalFormatting sqref="F1:F6 F8:F65536">
    <cfRule type="cellIs" dxfId="4060" priority="42" stopIfTrue="1" operator="lessThan">
      <formula>0</formula>
    </cfRule>
  </conditionalFormatting>
  <conditionalFormatting sqref="G1:G6 G8:G65536">
    <cfRule type="cellIs" dxfId="4059" priority="41" stopIfTrue="1" operator="lessThan">
      <formula>0</formula>
    </cfRule>
  </conditionalFormatting>
  <conditionalFormatting sqref="H1:H6 H8:H65536">
    <cfRule type="cellIs" dxfId="4058" priority="40" stopIfTrue="1" operator="lessThan">
      <formula>0</formula>
    </cfRule>
  </conditionalFormatting>
  <conditionalFormatting sqref="H1:H6 H8:H65536">
    <cfRule type="cellIs" dxfId="4057" priority="39" stopIfTrue="1" operator="lessThan">
      <formula>0</formula>
    </cfRule>
  </conditionalFormatting>
  <conditionalFormatting sqref="H1:H6 H8:H65536">
    <cfRule type="cellIs" dxfId="4056" priority="38" stopIfTrue="1" operator="lessThan">
      <formula>0</formula>
    </cfRule>
  </conditionalFormatting>
  <conditionalFormatting sqref="H1:H6 H8:H65536">
    <cfRule type="cellIs" dxfId="4055" priority="37" stopIfTrue="1" operator="lessThan">
      <formula>0</formula>
    </cfRule>
  </conditionalFormatting>
  <conditionalFormatting sqref="H1:H6 H8:H65536">
    <cfRule type="cellIs" dxfId="4054" priority="36" stopIfTrue="1" operator="lessThan">
      <formula>0</formula>
    </cfRule>
  </conditionalFormatting>
  <conditionalFormatting sqref="H1:H6 H8:H65536">
    <cfRule type="cellIs" dxfId="4053" priority="35" stopIfTrue="1" operator="lessThan">
      <formula>0</formula>
    </cfRule>
  </conditionalFormatting>
  <conditionalFormatting sqref="I1:I6 I8:I65536">
    <cfRule type="cellIs" dxfId="4052" priority="34" stopIfTrue="1" operator="lessThan">
      <formula>0</formula>
    </cfRule>
  </conditionalFormatting>
  <conditionalFormatting sqref="I1:I6 I8:I65536">
    <cfRule type="cellIs" dxfId="4051" priority="33" stopIfTrue="1" operator="lessThan">
      <formula>0</formula>
    </cfRule>
  </conditionalFormatting>
  <conditionalFormatting sqref="J1:J6 J8:J65536">
    <cfRule type="cellIs" dxfId="4050" priority="32" stopIfTrue="1" operator="lessThan">
      <formula>0</formula>
    </cfRule>
  </conditionalFormatting>
  <conditionalFormatting sqref="J1:J6 J8:J65536">
    <cfRule type="cellIs" dxfId="4049" priority="31" stopIfTrue="1" operator="lessThan">
      <formula>0</formula>
    </cfRule>
  </conditionalFormatting>
  <conditionalFormatting sqref="J1:J6 J8:J65536">
    <cfRule type="cellIs" dxfId="4048" priority="30" stopIfTrue="1" operator="lessThan">
      <formula>0</formula>
    </cfRule>
  </conditionalFormatting>
  <conditionalFormatting sqref="J1:J6 J8:J65536">
    <cfRule type="cellIs" dxfId="4047" priority="29" stopIfTrue="1" operator="lessThan">
      <formula>0</formula>
    </cfRule>
  </conditionalFormatting>
  <conditionalFormatting sqref="J1:J6 J8:J65536">
    <cfRule type="cellIs" dxfId="4046" priority="28" stopIfTrue="1" operator="lessThan">
      <formula>0</formula>
    </cfRule>
  </conditionalFormatting>
  <conditionalFormatting sqref="J1:J6 J8:J65536">
    <cfRule type="cellIs" dxfId="4045" priority="27" stopIfTrue="1" operator="lessThan">
      <formula>0</formula>
    </cfRule>
  </conditionalFormatting>
  <conditionalFormatting sqref="J1:J6 J8:J65536">
    <cfRule type="cellIs" dxfId="4044" priority="26" stopIfTrue="1" operator="lessThan">
      <formula>0</formula>
    </cfRule>
  </conditionalFormatting>
  <conditionalFormatting sqref="J1:J6 J8:J65536">
    <cfRule type="cellIs" dxfId="4043" priority="25" stopIfTrue="1" operator="lessThan">
      <formula>0</formula>
    </cfRule>
  </conditionalFormatting>
  <conditionalFormatting sqref="J1:J6 J8:J65536">
    <cfRule type="cellIs" dxfId="4042" priority="24" stopIfTrue="1" operator="lessThan">
      <formula>0</formula>
    </cfRule>
  </conditionalFormatting>
  <conditionalFormatting sqref="J1:J6 J8:J65536">
    <cfRule type="cellIs" dxfId="4041" priority="23" stopIfTrue="1" operator="lessThan">
      <formula>0</formula>
    </cfRule>
  </conditionalFormatting>
  <conditionalFormatting sqref="K1:K6 K8:K65536">
    <cfRule type="cellIs" dxfId="4040" priority="22" stopIfTrue="1" operator="lessThan">
      <formula>0</formula>
    </cfRule>
  </conditionalFormatting>
  <conditionalFormatting sqref="K1:K6 K8:K65536">
    <cfRule type="cellIs" dxfId="4039" priority="21" stopIfTrue="1" operator="lessThan">
      <formula>0</formula>
    </cfRule>
  </conditionalFormatting>
  <conditionalFormatting sqref="K1:K6 K8:K65536">
    <cfRule type="cellIs" dxfId="4038" priority="20" stopIfTrue="1" operator="lessThan">
      <formula>0</formula>
    </cfRule>
  </conditionalFormatting>
  <conditionalFormatting sqref="K1:K6 K8:K65536">
    <cfRule type="cellIs" dxfId="4037" priority="19" stopIfTrue="1" operator="lessThan">
      <formula>0</formula>
    </cfRule>
  </conditionalFormatting>
  <conditionalFormatting sqref="K1:K6 K8:K65536">
    <cfRule type="cellIs" dxfId="4036" priority="18" stopIfTrue="1" operator="lessThan">
      <formula>0</formula>
    </cfRule>
  </conditionalFormatting>
  <conditionalFormatting sqref="K1:K6 K8:K65536">
    <cfRule type="cellIs" dxfId="4035" priority="17" stopIfTrue="1" operator="lessThan">
      <formula>0</formula>
    </cfRule>
  </conditionalFormatting>
  <conditionalFormatting sqref="L1:L6 L8:L65536">
    <cfRule type="cellIs" dxfId="4034" priority="16" stopIfTrue="1" operator="lessThan">
      <formula>0</formula>
    </cfRule>
  </conditionalFormatting>
  <conditionalFormatting sqref="L1:L6 L8:L65536">
    <cfRule type="cellIs" dxfId="4033" priority="15" stopIfTrue="1" operator="lessThan">
      <formula>0</formula>
    </cfRule>
  </conditionalFormatting>
  <conditionalFormatting sqref="L1:L6 L8:L65536">
    <cfRule type="cellIs" dxfId="4032" priority="14" stopIfTrue="1" operator="lessThan">
      <formula>0</formula>
    </cfRule>
  </conditionalFormatting>
  <conditionalFormatting sqref="L1:L6 L8:L65536">
    <cfRule type="cellIs" dxfId="4031" priority="13" stopIfTrue="1" operator="lessThan">
      <formula>0</formula>
    </cfRule>
  </conditionalFormatting>
  <conditionalFormatting sqref="L1:L6 L8:L65536">
    <cfRule type="cellIs" dxfId="4030" priority="12" stopIfTrue="1" operator="lessThan">
      <formula>0</formula>
    </cfRule>
  </conditionalFormatting>
  <conditionalFormatting sqref="L1:L6 L8:L65536">
    <cfRule type="cellIs" dxfId="4029" priority="11" stopIfTrue="1" operator="lessThan">
      <formula>0</formula>
    </cfRule>
  </conditionalFormatting>
  <conditionalFormatting sqref="L1:L6 L8:L65536">
    <cfRule type="cellIs" dxfId="4028" priority="10" stopIfTrue="1" operator="lessThan">
      <formula>0</formula>
    </cfRule>
  </conditionalFormatting>
  <conditionalFormatting sqref="L1:L6 L8:L65536">
    <cfRule type="cellIs" dxfId="4027" priority="9" stopIfTrue="1" operator="lessThan">
      <formula>0</formula>
    </cfRule>
  </conditionalFormatting>
  <conditionalFormatting sqref="L1:L6 L8:L65536">
    <cfRule type="cellIs" dxfId="4026" priority="8" stopIfTrue="1" operator="lessThan">
      <formula>0</formula>
    </cfRule>
  </conditionalFormatting>
  <conditionalFormatting sqref="L1:L6 L8:L65536">
    <cfRule type="cellIs" dxfId="4025" priority="7" stopIfTrue="1" operator="lessThan">
      <formula>0</formula>
    </cfRule>
  </conditionalFormatting>
  <conditionalFormatting sqref="M1:M6 M8:M65536">
    <cfRule type="cellIs" dxfId="4024" priority="6" stopIfTrue="1" operator="lessThan">
      <formula>0</formula>
    </cfRule>
  </conditionalFormatting>
  <conditionalFormatting sqref="M1:M6 M8:M65536">
    <cfRule type="cellIs" dxfId="4023" priority="5" stopIfTrue="1" operator="lessThan">
      <formula>0</formula>
    </cfRule>
  </conditionalFormatting>
  <conditionalFormatting sqref="N1:N6 N8:N65536">
    <cfRule type="cellIs" dxfId="4022" priority="4" stopIfTrue="1" operator="lessThan">
      <formula>0</formula>
    </cfRule>
  </conditionalFormatting>
  <conditionalFormatting sqref="N1:N6 N8:N65536">
    <cfRule type="cellIs" dxfId="4021" priority="3" stopIfTrue="1" operator="lessThan">
      <formula>0</formula>
    </cfRule>
  </conditionalFormatting>
  <conditionalFormatting sqref="O1:O6 O8:O65536">
    <cfRule type="cellIs" dxfId="4020" priority="2" stopIfTrue="1" operator="lessThan">
      <formula>0</formula>
    </cfRule>
  </conditionalFormatting>
  <conditionalFormatting sqref="O1:O6 O8:O65536">
    <cfRule type="cellIs" dxfId="4019" priority="1" stopIfTrue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3" sqref="B3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92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115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[11]Tammijoulu!C15</f>
        <v>1959089</v>
      </c>
      <c r="D9" s="43">
        <f>[11]Tammi!C15</f>
        <v>136988</v>
      </c>
      <c r="E9" s="43">
        <f>[11]Helmi!C15</f>
        <v>122024</v>
      </c>
      <c r="F9" s="43">
        <f>[11]Maalis!C15</f>
        <v>138088</v>
      </c>
      <c r="G9" s="43">
        <f>[11]Huhti!C15</f>
        <v>138669</v>
      </c>
      <c r="H9" s="43">
        <f>[11]Touko!C15</f>
        <v>162989</v>
      </c>
      <c r="I9" s="43">
        <f>[11]Kesä!C15</f>
        <v>184989</v>
      </c>
      <c r="J9" s="43">
        <f>[11]Heinä!C15</f>
        <v>218423</v>
      </c>
      <c r="K9" s="43">
        <f>[11]Elo!C15</f>
        <v>208410</v>
      </c>
      <c r="L9" s="43">
        <f>[11]Syys!C15</f>
        <v>175937</v>
      </c>
      <c r="M9" s="43">
        <f>[11]Loka!C15</f>
        <v>175348</v>
      </c>
      <c r="N9" s="43">
        <f>[11]Marras!C15</f>
        <v>159664</v>
      </c>
      <c r="O9" s="43">
        <f>[11]Joulu!C15</f>
        <v>137560</v>
      </c>
    </row>
    <row r="10" spans="2:15" x14ac:dyDescent="0.2">
      <c r="B10" s="10" t="s">
        <v>21</v>
      </c>
      <c r="C10" s="44">
        <f>[11]Tammijoulu!E15</f>
        <v>930853</v>
      </c>
      <c r="D10" s="44">
        <f>[11]Tammi!E15</f>
        <v>66844</v>
      </c>
      <c r="E10" s="44">
        <f>[11]Helmi!E15</f>
        <v>49407</v>
      </c>
      <c r="F10" s="44">
        <f>[11]Maalis!E15</f>
        <v>60325</v>
      </c>
      <c r="G10" s="44">
        <f>[11]Huhti!E15</f>
        <v>62701</v>
      </c>
      <c r="H10" s="44">
        <f>[11]Touko!E15</f>
        <v>75603</v>
      </c>
      <c r="I10" s="44">
        <f>[11]Kesä!E15</f>
        <v>99364</v>
      </c>
      <c r="J10" s="44">
        <f>[11]Heinä!E15</f>
        <v>103474</v>
      </c>
      <c r="K10" s="44">
        <f>[11]Elo!E15</f>
        <v>119852</v>
      </c>
      <c r="L10" s="44">
        <f>[11]Syys!E15</f>
        <v>89056</v>
      </c>
      <c r="M10" s="44">
        <f>[11]Loka!E15</f>
        <v>76687</v>
      </c>
      <c r="N10" s="44">
        <f>[11]Marras!E15</f>
        <v>63456</v>
      </c>
      <c r="O10" s="44">
        <f>[11]Joulu!E15</f>
        <v>64084</v>
      </c>
    </row>
    <row r="11" spans="2:15" s="14" customFormat="1" x14ac:dyDescent="0.2">
      <c r="B11" s="15" t="s">
        <v>22</v>
      </c>
      <c r="C11" s="45">
        <f>[11]Tammijoulu!D15</f>
        <v>1028236</v>
      </c>
      <c r="D11" s="45">
        <f>[11]Tammi!D15</f>
        <v>70144</v>
      </c>
      <c r="E11" s="45">
        <f>[11]Helmi!D15</f>
        <v>72617</v>
      </c>
      <c r="F11" s="45">
        <f>[11]Maalis!D15</f>
        <v>77763</v>
      </c>
      <c r="G11" s="45">
        <f>[11]Huhti!D15</f>
        <v>75968</v>
      </c>
      <c r="H11" s="45">
        <f>[11]Touko!D15</f>
        <v>87386</v>
      </c>
      <c r="I11" s="45">
        <f>[11]Kesä!D15</f>
        <v>85625</v>
      </c>
      <c r="J11" s="45">
        <f>[11]Heinä!D15</f>
        <v>114949</v>
      </c>
      <c r="K11" s="45">
        <f>[11]Elo!D15</f>
        <v>88558</v>
      </c>
      <c r="L11" s="45">
        <f>[11]Syys!D15</f>
        <v>86881</v>
      </c>
      <c r="M11" s="45">
        <f>[11]Loka!D15</f>
        <v>98661</v>
      </c>
      <c r="N11" s="45">
        <f>[11]Marras!D15</f>
        <v>96208</v>
      </c>
      <c r="O11" s="45">
        <f>[11]Joulu!D15</f>
        <v>73476</v>
      </c>
    </row>
    <row r="12" spans="2:15" x14ac:dyDescent="0.2">
      <c r="B12" s="1" t="s">
        <v>23</v>
      </c>
      <c r="C12" s="44">
        <f>[11]Tammijoulu!P15</f>
        <v>68285</v>
      </c>
      <c r="D12" s="44">
        <f>[11]Tammi!P15</f>
        <v>4741</v>
      </c>
      <c r="E12" s="44">
        <f>[11]Helmi!P15</f>
        <v>4383</v>
      </c>
      <c r="F12" s="44">
        <f>[11]Maalis!P15</f>
        <v>5679</v>
      </c>
      <c r="G12" s="44">
        <f>[11]Huhti!P15</f>
        <v>5196</v>
      </c>
      <c r="H12" s="44">
        <f>[11]Touko!P15</f>
        <v>6296</v>
      </c>
      <c r="I12" s="44">
        <f>[11]Kesä!P15</f>
        <v>7968</v>
      </c>
      <c r="J12" s="44">
        <f>[11]Heinä!P15</f>
        <v>5997</v>
      </c>
      <c r="K12" s="44">
        <f>[11]Elo!P15</f>
        <v>7813</v>
      </c>
      <c r="L12" s="44">
        <f>[11]Syys!P15</f>
        <v>6432</v>
      </c>
      <c r="M12" s="44">
        <f>[11]Loka!P15</f>
        <v>5487</v>
      </c>
      <c r="N12" s="44">
        <f>[11]Marras!P15</f>
        <v>4581</v>
      </c>
      <c r="O12" s="44">
        <f>[11]Joulu!P15</f>
        <v>3712</v>
      </c>
    </row>
    <row r="13" spans="2:15" s="14" customFormat="1" x14ac:dyDescent="0.2">
      <c r="B13" s="16" t="s">
        <v>24</v>
      </c>
      <c r="C13" s="45">
        <f>[11]Tammijoulu!AK15</f>
        <v>176880</v>
      </c>
      <c r="D13" s="45">
        <f>[11]Tammi!AK15</f>
        <v>27255</v>
      </c>
      <c r="E13" s="45">
        <f>[11]Helmi!AK15</f>
        <v>9935</v>
      </c>
      <c r="F13" s="45">
        <f>[11]Maalis!AK15</f>
        <v>12938</v>
      </c>
      <c r="G13" s="45">
        <f>[11]Huhti!AK15</f>
        <v>13862</v>
      </c>
      <c r="H13" s="45">
        <f>[11]Touko!AK15</f>
        <v>12013</v>
      </c>
      <c r="I13" s="45">
        <f>[11]Kesä!AK15</f>
        <v>11597</v>
      </c>
      <c r="J13" s="45">
        <f>[11]Heinä!AK15</f>
        <v>15827</v>
      </c>
      <c r="K13" s="45">
        <f>[11]Elo!AK15</f>
        <v>15724</v>
      </c>
      <c r="L13" s="45">
        <f>[11]Syys!AK15</f>
        <v>10978</v>
      </c>
      <c r="M13" s="45">
        <f>[11]Loka!AK15</f>
        <v>12178</v>
      </c>
      <c r="N13" s="45">
        <f>[11]Marras!AK15</f>
        <v>15703</v>
      </c>
      <c r="O13" s="45">
        <f>[11]Joulu!AK15</f>
        <v>18870</v>
      </c>
    </row>
    <row r="14" spans="2:15" x14ac:dyDescent="0.2">
      <c r="B14" s="1" t="s">
        <v>25</v>
      </c>
      <c r="C14" s="44">
        <f>[11]Tammijoulu!F15</f>
        <v>82378</v>
      </c>
      <c r="D14" s="44">
        <f>[11]Tammi!F15</f>
        <v>5203</v>
      </c>
      <c r="E14" s="44">
        <f>[11]Helmi!F15</f>
        <v>5483</v>
      </c>
      <c r="F14" s="44">
        <f>[11]Maalis!F15</f>
        <v>6747</v>
      </c>
      <c r="G14" s="44">
        <f>[11]Huhti!F15</f>
        <v>6491</v>
      </c>
      <c r="H14" s="44">
        <f>[11]Touko!F15</f>
        <v>7893</v>
      </c>
      <c r="I14" s="44">
        <f>[11]Kesä!F15</f>
        <v>6751</v>
      </c>
      <c r="J14" s="44">
        <f>[11]Heinä!F15</f>
        <v>6832</v>
      </c>
      <c r="K14" s="44">
        <f>[11]Elo!F15</f>
        <v>6392</v>
      </c>
      <c r="L14" s="44">
        <f>[11]Syys!F15</f>
        <v>8828</v>
      </c>
      <c r="M14" s="44">
        <f>[11]Loka!F15</f>
        <v>10251</v>
      </c>
      <c r="N14" s="44">
        <f>[11]Marras!F15</f>
        <v>6918</v>
      </c>
      <c r="O14" s="44">
        <f>[11]Joulu!F15</f>
        <v>4589</v>
      </c>
    </row>
    <row r="15" spans="2:15" s="14" customFormat="1" x14ac:dyDescent="0.2">
      <c r="B15" s="16" t="s">
        <v>1</v>
      </c>
      <c r="C15" s="45">
        <f>[11]Tammijoulu!AP15</f>
        <v>52140</v>
      </c>
      <c r="D15" s="45">
        <f>[11]Tammi!AP15</f>
        <v>2024</v>
      </c>
      <c r="E15" s="45">
        <f>[11]Helmi!AP15</f>
        <v>1666</v>
      </c>
      <c r="F15" s="45">
        <f>[11]Maalis!AP15</f>
        <v>2819</v>
      </c>
      <c r="G15" s="45">
        <f>[11]Huhti!AP15</f>
        <v>3040</v>
      </c>
      <c r="H15" s="45">
        <f>[11]Touko!AP15</f>
        <v>4772</v>
      </c>
      <c r="I15" s="45">
        <f>[11]Kesä!AP15</f>
        <v>7625</v>
      </c>
      <c r="J15" s="45">
        <f>[11]Heinä!AP15</f>
        <v>7452</v>
      </c>
      <c r="K15" s="45">
        <f>[11]Elo!AP15</f>
        <v>8025</v>
      </c>
      <c r="L15" s="45">
        <f>[11]Syys!AP15</f>
        <v>6340</v>
      </c>
      <c r="M15" s="45">
        <f>[11]Loka!AP15</f>
        <v>4303</v>
      </c>
      <c r="N15" s="45">
        <f>[11]Marras!AP15</f>
        <v>2283</v>
      </c>
      <c r="O15" s="45">
        <f>[11]Joulu!AP15</f>
        <v>1791</v>
      </c>
    </row>
    <row r="16" spans="2:15" x14ac:dyDescent="0.2">
      <c r="B16" s="1" t="s">
        <v>26</v>
      </c>
      <c r="C16" s="44">
        <f>[11]Tammijoulu!J15</f>
        <v>85876</v>
      </c>
      <c r="D16" s="44">
        <f>[11]Tammi!J15</f>
        <v>4183</v>
      </c>
      <c r="E16" s="44">
        <f>[11]Helmi!J15</f>
        <v>4389</v>
      </c>
      <c r="F16" s="44">
        <f>[11]Maalis!J15</f>
        <v>5323</v>
      </c>
      <c r="G16" s="44">
        <f>[11]Huhti!J15</f>
        <v>5889</v>
      </c>
      <c r="H16" s="44">
        <f>[11]Touko!J15</f>
        <v>6864</v>
      </c>
      <c r="I16" s="44">
        <f>[11]Kesä!J15</f>
        <v>11392</v>
      </c>
      <c r="J16" s="44">
        <f>[11]Heinä!J15</f>
        <v>10869</v>
      </c>
      <c r="K16" s="44">
        <f>[11]Elo!J15</f>
        <v>12391</v>
      </c>
      <c r="L16" s="44">
        <f>[11]Syys!J15</f>
        <v>7827</v>
      </c>
      <c r="M16" s="44">
        <f>[11]Loka!J15</f>
        <v>6484</v>
      </c>
      <c r="N16" s="44">
        <f>[11]Marras!J15</f>
        <v>5230</v>
      </c>
      <c r="O16" s="44">
        <f>[11]Joulu!J15</f>
        <v>5035</v>
      </c>
    </row>
    <row r="17" spans="2:15" s="14" customFormat="1" x14ac:dyDescent="0.2">
      <c r="B17" s="16" t="s">
        <v>27</v>
      </c>
      <c r="C17" s="45">
        <f>[11]Tammijoulu!AV15</f>
        <v>42294</v>
      </c>
      <c r="D17" s="45">
        <f>[11]Tammi!AV15</f>
        <v>1688</v>
      </c>
      <c r="E17" s="45">
        <f>[11]Helmi!AV15</f>
        <v>2465</v>
      </c>
      <c r="F17" s="45">
        <f>[11]Maalis!AV15</f>
        <v>2556</v>
      </c>
      <c r="G17" s="45">
        <f>[11]Huhti!AV15</f>
        <v>1665</v>
      </c>
      <c r="H17" s="45">
        <f>[11]Touko!AV15</f>
        <v>2804</v>
      </c>
      <c r="I17" s="45">
        <f>[11]Kesä!AV15</f>
        <v>4866</v>
      </c>
      <c r="J17" s="45">
        <f>[11]Heinä!AV15</f>
        <v>5454</v>
      </c>
      <c r="K17" s="45">
        <f>[11]Elo!AV15</f>
        <v>7797</v>
      </c>
      <c r="L17" s="45">
        <f>[11]Syys!AV15</f>
        <v>4972</v>
      </c>
      <c r="M17" s="45">
        <f>[11]Loka!AV15</f>
        <v>3066</v>
      </c>
      <c r="N17" s="45">
        <f>[11]Marras!AV15</f>
        <v>2060</v>
      </c>
      <c r="O17" s="45">
        <f>[11]Joulu!AV15</f>
        <v>2901</v>
      </c>
    </row>
    <row r="18" spans="2:15" x14ac:dyDescent="0.2">
      <c r="B18" s="1" t="s">
        <v>28</v>
      </c>
      <c r="C18" s="44">
        <f>[11]Tammijoulu!S15</f>
        <v>28289</v>
      </c>
      <c r="D18" s="44">
        <f>[11]Tammi!S15</f>
        <v>1101</v>
      </c>
      <c r="E18" s="44">
        <f>[11]Helmi!S15</f>
        <v>944</v>
      </c>
      <c r="F18" s="44">
        <f>[11]Maalis!S15</f>
        <v>1285</v>
      </c>
      <c r="G18" s="44">
        <f>[11]Huhti!S15</f>
        <v>1513</v>
      </c>
      <c r="H18" s="44">
        <f>[11]Touko!S15</f>
        <v>1575</v>
      </c>
      <c r="I18" s="44">
        <f>[11]Kesä!S15</f>
        <v>3089</v>
      </c>
      <c r="J18" s="44">
        <f>[11]Heinä!S15</f>
        <v>3944</v>
      </c>
      <c r="K18" s="44">
        <f>[11]Elo!S15</f>
        <v>8283</v>
      </c>
      <c r="L18" s="44">
        <f>[11]Syys!S15</f>
        <v>2051</v>
      </c>
      <c r="M18" s="44">
        <f>[11]Loka!S15</f>
        <v>1674</v>
      </c>
      <c r="N18" s="44">
        <f>[11]Marras!S15</f>
        <v>1219</v>
      </c>
      <c r="O18" s="44">
        <f>[11]Joulu!S15</f>
        <v>1611</v>
      </c>
    </row>
    <row r="19" spans="2:15" s="14" customFormat="1" x14ac:dyDescent="0.2">
      <c r="B19" s="16" t="s">
        <v>29</v>
      </c>
      <c r="C19" s="45">
        <f>[11]Tammijoulu!R15</f>
        <v>29123</v>
      </c>
      <c r="D19" s="45">
        <f>[11]Tammi!R15</f>
        <v>1587</v>
      </c>
      <c r="E19" s="45">
        <f>[11]Helmi!R15</f>
        <v>1970</v>
      </c>
      <c r="F19" s="45">
        <f>[11]Maalis!R15</f>
        <v>2269</v>
      </c>
      <c r="G19" s="45">
        <f>[11]Huhti!R15</f>
        <v>2148</v>
      </c>
      <c r="H19" s="45">
        <f>[11]Touko!R15</f>
        <v>2680</v>
      </c>
      <c r="I19" s="45">
        <f>[11]Kesä!R15</f>
        <v>3263</v>
      </c>
      <c r="J19" s="45">
        <f>[11]Heinä!R15</f>
        <v>3449</v>
      </c>
      <c r="K19" s="45">
        <f>[11]Elo!R15</f>
        <v>4166</v>
      </c>
      <c r="L19" s="45">
        <f>[11]Syys!R15</f>
        <v>1966</v>
      </c>
      <c r="M19" s="45">
        <f>[11]Loka!R15</f>
        <v>2178</v>
      </c>
      <c r="N19" s="45">
        <f>[11]Marras!R15</f>
        <v>1590</v>
      </c>
      <c r="O19" s="45">
        <f>[11]Joulu!R15</f>
        <v>1857</v>
      </c>
    </row>
    <row r="20" spans="2:15" x14ac:dyDescent="0.2">
      <c r="B20" s="1" t="s">
        <v>30</v>
      </c>
      <c r="C20" s="44">
        <f>[11]Tammijoulu!M15</f>
        <v>23392</v>
      </c>
      <c r="D20" s="44">
        <f>[11]Tammi!M15</f>
        <v>1260</v>
      </c>
      <c r="E20" s="44">
        <f>[11]Helmi!M15</f>
        <v>1445</v>
      </c>
      <c r="F20" s="44">
        <f>[11]Maalis!M15</f>
        <v>1705</v>
      </c>
      <c r="G20" s="44">
        <f>[11]Huhti!M15</f>
        <v>1640</v>
      </c>
      <c r="H20" s="44">
        <f>[11]Touko!M15</f>
        <v>2058</v>
      </c>
      <c r="I20" s="44">
        <f>[11]Kesä!M15</f>
        <v>2533</v>
      </c>
      <c r="J20" s="44">
        <f>[11]Heinä!M15</f>
        <v>2310</v>
      </c>
      <c r="K20" s="44">
        <f>[11]Elo!M15</f>
        <v>2689</v>
      </c>
      <c r="L20" s="44">
        <f>[11]Syys!M15</f>
        <v>2511</v>
      </c>
      <c r="M20" s="44">
        <f>[11]Loka!M15</f>
        <v>2205</v>
      </c>
      <c r="N20" s="44">
        <f>[11]Marras!M15</f>
        <v>1702</v>
      </c>
      <c r="O20" s="44">
        <f>[11]Joulu!M15</f>
        <v>1334</v>
      </c>
    </row>
    <row r="21" spans="2:15" s="14" customFormat="1" x14ac:dyDescent="0.2">
      <c r="B21" s="16" t="s">
        <v>31</v>
      </c>
      <c r="C21" s="45">
        <f>[11]Tammijoulu!G15</f>
        <v>24789</v>
      </c>
      <c r="D21" s="45">
        <f>[11]Tammi!G15</f>
        <v>1542</v>
      </c>
      <c r="E21" s="45">
        <f>[11]Helmi!G15</f>
        <v>1327</v>
      </c>
      <c r="F21" s="45">
        <f>[11]Maalis!G15</f>
        <v>1803</v>
      </c>
      <c r="G21" s="45">
        <f>[11]Huhti!G15</f>
        <v>1695</v>
      </c>
      <c r="H21" s="45">
        <f>[11]Touko!G15</f>
        <v>2189</v>
      </c>
      <c r="I21" s="45">
        <f>[11]Kesä!G15</f>
        <v>2481</v>
      </c>
      <c r="J21" s="45">
        <f>[11]Heinä!G15</f>
        <v>2586</v>
      </c>
      <c r="K21" s="45">
        <f>[11]Elo!G15</f>
        <v>2415</v>
      </c>
      <c r="L21" s="45">
        <f>[11]Syys!G15</f>
        <v>3066</v>
      </c>
      <c r="M21" s="45">
        <f>[11]Loka!G15</f>
        <v>2237</v>
      </c>
      <c r="N21" s="45">
        <f>[11]Marras!G15</f>
        <v>1999</v>
      </c>
      <c r="O21" s="45">
        <f>[11]Joulu!G15</f>
        <v>1449</v>
      </c>
    </row>
    <row r="22" spans="2:15" x14ac:dyDescent="0.2">
      <c r="B22" s="1" t="s">
        <v>32</v>
      </c>
      <c r="C22" s="44">
        <f>[11]Tammijoulu!H15</f>
        <v>24352</v>
      </c>
      <c r="D22" s="44">
        <f>[11]Tammi!H15</f>
        <v>1639</v>
      </c>
      <c r="E22" s="44">
        <f>[11]Helmi!H15</f>
        <v>1586</v>
      </c>
      <c r="F22" s="44">
        <f>[11]Maalis!H15</f>
        <v>2100</v>
      </c>
      <c r="G22" s="44">
        <f>[11]Huhti!H15</f>
        <v>1508</v>
      </c>
      <c r="H22" s="44">
        <f>[11]Touko!H15</f>
        <v>2341</v>
      </c>
      <c r="I22" s="44">
        <f>[11]Kesä!H15</f>
        <v>2545</v>
      </c>
      <c r="J22" s="44">
        <f>[11]Heinä!H15</f>
        <v>1884</v>
      </c>
      <c r="K22" s="44">
        <f>[11]Elo!H15</f>
        <v>2632</v>
      </c>
      <c r="L22" s="44">
        <f>[11]Syys!H15</f>
        <v>2605</v>
      </c>
      <c r="M22" s="44">
        <f>[11]Loka!H15</f>
        <v>2233</v>
      </c>
      <c r="N22" s="44">
        <f>[11]Marras!H15</f>
        <v>2023</v>
      </c>
      <c r="O22" s="44">
        <f>[11]Joulu!H15</f>
        <v>1256</v>
      </c>
    </row>
    <row r="23" spans="2:15" s="14" customFormat="1" x14ac:dyDescent="0.2">
      <c r="B23" s="16" t="s">
        <v>33</v>
      </c>
      <c r="C23" s="45">
        <f>[11]Tammijoulu!T15</f>
        <v>29617</v>
      </c>
      <c r="D23" s="45">
        <f>[11]Tammi!T15</f>
        <v>974</v>
      </c>
      <c r="E23" s="45">
        <f>[11]Helmi!T15</f>
        <v>946</v>
      </c>
      <c r="F23" s="45">
        <f>[11]Maalis!T15</f>
        <v>1263</v>
      </c>
      <c r="G23" s="45">
        <f>[11]Huhti!T15</f>
        <v>1978</v>
      </c>
      <c r="H23" s="45">
        <f>[11]Touko!T15</f>
        <v>1957</v>
      </c>
      <c r="I23" s="45">
        <f>[11]Kesä!T15</f>
        <v>3352</v>
      </c>
      <c r="J23" s="45">
        <f>[11]Heinä!T15</f>
        <v>5472</v>
      </c>
      <c r="K23" s="45">
        <f>[11]Elo!T15</f>
        <v>6939</v>
      </c>
      <c r="L23" s="45">
        <f>[11]Syys!T15</f>
        <v>2909</v>
      </c>
      <c r="M23" s="45">
        <f>[11]Loka!T15</f>
        <v>1661</v>
      </c>
      <c r="N23" s="45">
        <f>[11]Marras!T15</f>
        <v>988</v>
      </c>
      <c r="O23" s="45">
        <f>[11]Joulu!T15</f>
        <v>1178</v>
      </c>
    </row>
    <row r="24" spans="2:15" x14ac:dyDescent="0.2">
      <c r="B24" s="1" t="s">
        <v>34</v>
      </c>
      <c r="C24" s="44">
        <f>[11]Tammijoulu!AH15</f>
        <v>24689</v>
      </c>
      <c r="D24" s="44">
        <f>[11]Tammi!AH15</f>
        <v>2087</v>
      </c>
      <c r="E24" s="44">
        <f>[11]Helmi!AH15</f>
        <v>1652</v>
      </c>
      <c r="F24" s="44">
        <f>[11]Maalis!AH15</f>
        <v>1925</v>
      </c>
      <c r="G24" s="44">
        <f>[11]Huhti!AH15</f>
        <v>1661</v>
      </c>
      <c r="H24" s="44">
        <f>[11]Touko!AH15</f>
        <v>1915</v>
      </c>
      <c r="I24" s="44">
        <f>[11]Kesä!AH15</f>
        <v>2108</v>
      </c>
      <c r="J24" s="44">
        <f>[11]Heinä!AH15</f>
        <v>2174</v>
      </c>
      <c r="K24" s="44">
        <f>[11]Elo!AH15</f>
        <v>2270</v>
      </c>
      <c r="L24" s="44">
        <f>[11]Syys!AH15</f>
        <v>2098</v>
      </c>
      <c r="M24" s="44">
        <f>[11]Loka!AH15</f>
        <v>2537</v>
      </c>
      <c r="N24" s="44">
        <f>[11]Marras!AH15</f>
        <v>2489</v>
      </c>
      <c r="O24" s="44">
        <f>[11]Joulu!AH15</f>
        <v>1773</v>
      </c>
    </row>
    <row r="25" spans="2:15" s="14" customFormat="1" x14ac:dyDescent="0.2">
      <c r="B25" s="16" t="s">
        <v>35</v>
      </c>
      <c r="C25" s="45">
        <f>[11]Tammijoulu!L15</f>
        <v>18840</v>
      </c>
      <c r="D25" s="45">
        <f>[11]Tammi!L15</f>
        <v>710</v>
      </c>
      <c r="E25" s="45">
        <f>[11]Helmi!L15</f>
        <v>646</v>
      </c>
      <c r="F25" s="45">
        <f>[11]Maalis!L15</f>
        <v>746</v>
      </c>
      <c r="G25" s="45">
        <f>[11]Huhti!L15</f>
        <v>1278</v>
      </c>
      <c r="H25" s="45">
        <f>[11]Touko!L15</f>
        <v>1230</v>
      </c>
      <c r="I25" s="45">
        <f>[11]Kesä!L15</f>
        <v>2596</v>
      </c>
      <c r="J25" s="45">
        <f>[11]Heinä!L15</f>
        <v>3765</v>
      </c>
      <c r="K25" s="45">
        <f>[11]Elo!L15</f>
        <v>3008</v>
      </c>
      <c r="L25" s="45">
        <f>[11]Syys!L15</f>
        <v>1465</v>
      </c>
      <c r="M25" s="45">
        <f>[11]Loka!L15</f>
        <v>1201</v>
      </c>
      <c r="N25" s="45">
        <f>[11]Marras!L15</f>
        <v>999</v>
      </c>
      <c r="O25" s="45">
        <f>[11]Joulu!L15</f>
        <v>1196</v>
      </c>
    </row>
    <row r="26" spans="2:15" x14ac:dyDescent="0.2">
      <c r="B26" s="1" t="s">
        <v>36</v>
      </c>
      <c r="C26" s="44">
        <f>[11]Tammijoulu!N15</f>
        <v>9848</v>
      </c>
      <c r="D26" s="44">
        <f>[11]Tammi!N15</f>
        <v>452</v>
      </c>
      <c r="E26" s="44">
        <f>[11]Helmi!N15</f>
        <v>637</v>
      </c>
      <c r="F26" s="44">
        <f>[11]Maalis!N15</f>
        <v>729</v>
      </c>
      <c r="G26" s="44">
        <f>[11]Huhti!N15</f>
        <v>796</v>
      </c>
      <c r="H26" s="44">
        <f>[11]Touko!N15</f>
        <v>841</v>
      </c>
      <c r="I26" s="44">
        <f>[11]Kesä!N15</f>
        <v>1057</v>
      </c>
      <c r="J26" s="44">
        <f>[11]Heinä!N15</f>
        <v>1071</v>
      </c>
      <c r="K26" s="44">
        <f>[11]Elo!N15</f>
        <v>1147</v>
      </c>
      <c r="L26" s="44">
        <f>[11]Syys!N15</f>
        <v>970</v>
      </c>
      <c r="M26" s="44">
        <f>[11]Loka!N15</f>
        <v>833</v>
      </c>
      <c r="N26" s="44">
        <f>[11]Marras!N15</f>
        <v>744</v>
      </c>
      <c r="O26" s="44">
        <f>[11]Joulu!N15</f>
        <v>571</v>
      </c>
    </row>
    <row r="27" spans="2:15" s="14" customFormat="1" x14ac:dyDescent="0.2">
      <c r="B27" s="16" t="s">
        <v>37</v>
      </c>
      <c r="C27" s="45">
        <f>[11]Tammijoulu!BK15</f>
        <v>26121</v>
      </c>
      <c r="D27" s="45">
        <f>[11]Tammi!BK15</f>
        <v>832</v>
      </c>
      <c r="E27" s="45">
        <f>[11]Helmi!BK15</f>
        <v>658</v>
      </c>
      <c r="F27" s="45">
        <f>[11]Maalis!BK15</f>
        <v>1210</v>
      </c>
      <c r="G27" s="45">
        <f>[11]Huhti!BK15</f>
        <v>1238</v>
      </c>
      <c r="H27" s="45">
        <f>[11]Touko!BK15</f>
        <v>1894</v>
      </c>
      <c r="I27" s="45">
        <f>[11]Kesä!BK15</f>
        <v>3471</v>
      </c>
      <c r="J27" s="45">
        <f>[11]Heinä!BK15</f>
        <v>3452</v>
      </c>
      <c r="K27" s="45">
        <f>[11]Elo!BK15</f>
        <v>4154</v>
      </c>
      <c r="L27" s="45">
        <f>[11]Syys!BK15</f>
        <v>3697</v>
      </c>
      <c r="M27" s="45">
        <f>[11]Loka!BK15</f>
        <v>2294</v>
      </c>
      <c r="N27" s="45">
        <f>[11]Marras!BK15</f>
        <v>1395</v>
      </c>
      <c r="O27" s="45">
        <f>[11]Joulu!BK15</f>
        <v>1826</v>
      </c>
    </row>
    <row r="28" spans="2:15" x14ac:dyDescent="0.2">
      <c r="B28" s="1" t="s">
        <v>38</v>
      </c>
      <c r="C28" s="44">
        <f>[11]Tammijoulu!AF15</f>
        <v>4614</v>
      </c>
      <c r="D28" s="44">
        <f>[11]Tammi!AF15</f>
        <v>355</v>
      </c>
      <c r="E28" s="44">
        <f>[11]Helmi!AF15</f>
        <v>153</v>
      </c>
      <c r="F28" s="44">
        <f>[11]Maalis!AF15</f>
        <v>274</v>
      </c>
      <c r="G28" s="44">
        <f>[11]Huhti!AF15</f>
        <v>235</v>
      </c>
      <c r="H28" s="44">
        <f>[11]Touko!AF15</f>
        <v>417</v>
      </c>
      <c r="I28" s="44">
        <f>[11]Kesä!AF15</f>
        <v>550</v>
      </c>
      <c r="J28" s="44">
        <f>[11]Heinä!AF15</f>
        <v>635</v>
      </c>
      <c r="K28" s="44">
        <f>[11]Elo!AF15</f>
        <v>1085</v>
      </c>
      <c r="L28" s="44">
        <f>[11]Syys!AF15</f>
        <v>292</v>
      </c>
      <c r="M28" s="44">
        <f>[11]Loka!AF15</f>
        <v>188</v>
      </c>
      <c r="N28" s="44">
        <f>[11]Marras!AF15</f>
        <v>114</v>
      </c>
      <c r="O28" s="44">
        <f>[11]Joulu!AF15</f>
        <v>316</v>
      </c>
    </row>
    <row r="29" spans="2:15" s="14" customFormat="1" x14ac:dyDescent="0.2">
      <c r="B29" s="16" t="s">
        <v>39</v>
      </c>
      <c r="C29" s="45">
        <f>[11]Tammijoulu!AQ15</f>
        <v>7562</v>
      </c>
      <c r="D29" s="45">
        <f>[11]Tammi!AQ15</f>
        <v>222</v>
      </c>
      <c r="E29" s="45">
        <f>[11]Helmi!AQ15</f>
        <v>211</v>
      </c>
      <c r="F29" s="45">
        <f>[11]Maalis!AQ15</f>
        <v>335</v>
      </c>
      <c r="G29" s="45">
        <f>[11]Huhti!AQ15</f>
        <v>974</v>
      </c>
      <c r="H29" s="45">
        <f>[11]Touko!AQ15</f>
        <v>677</v>
      </c>
      <c r="I29" s="45">
        <f>[11]Kesä!AQ15</f>
        <v>1053</v>
      </c>
      <c r="J29" s="45">
        <f>[11]Heinä!AQ15</f>
        <v>840</v>
      </c>
      <c r="K29" s="45">
        <f>[11]Elo!AQ15</f>
        <v>1325</v>
      </c>
      <c r="L29" s="45">
        <f>[11]Syys!AQ15</f>
        <v>742</v>
      </c>
      <c r="M29" s="45">
        <f>[11]Loka!AQ15</f>
        <v>466</v>
      </c>
      <c r="N29" s="45">
        <f>[11]Marras!AQ15</f>
        <v>273</v>
      </c>
      <c r="O29" s="45">
        <f>[11]Joulu!AQ15</f>
        <v>444</v>
      </c>
    </row>
    <row r="30" spans="2:15" x14ac:dyDescent="0.2">
      <c r="B30" s="1" t="s">
        <v>40</v>
      </c>
      <c r="C30" s="44">
        <f>[11]Tammijoulu!K15</f>
        <v>10823</v>
      </c>
      <c r="D30" s="44">
        <f>[11]Tammi!K15</f>
        <v>464</v>
      </c>
      <c r="E30" s="44">
        <f>[11]Helmi!K15</f>
        <v>625</v>
      </c>
      <c r="F30" s="44">
        <f>[11]Maalis!K15</f>
        <v>682</v>
      </c>
      <c r="G30" s="44">
        <f>[11]Huhti!K15</f>
        <v>755</v>
      </c>
      <c r="H30" s="44">
        <f>[11]Touko!K15</f>
        <v>862</v>
      </c>
      <c r="I30" s="44">
        <f>[11]Kesä!K15</f>
        <v>1263</v>
      </c>
      <c r="J30" s="44">
        <f>[11]Heinä!K15</f>
        <v>1555</v>
      </c>
      <c r="K30" s="44">
        <f>[11]Elo!K15</f>
        <v>1969</v>
      </c>
      <c r="L30" s="44">
        <f>[11]Syys!K15</f>
        <v>949</v>
      </c>
      <c r="M30" s="44">
        <f>[11]Loka!K15</f>
        <v>787</v>
      </c>
      <c r="N30" s="44">
        <f>[11]Marras!K15</f>
        <v>554</v>
      </c>
      <c r="O30" s="44">
        <f>[11]Joulu!K15</f>
        <v>358</v>
      </c>
    </row>
    <row r="31" spans="2:15" s="14" customFormat="1" x14ac:dyDescent="0.2">
      <c r="B31" s="16" t="s">
        <v>2</v>
      </c>
      <c r="C31" s="45">
        <f>[11]Tammijoulu!BG15</f>
        <v>10922</v>
      </c>
      <c r="D31" s="45">
        <f>[11]Tammi!BG15</f>
        <v>472</v>
      </c>
      <c r="E31" s="45">
        <f>[11]Helmi!BG15</f>
        <v>256</v>
      </c>
      <c r="F31" s="45">
        <f>[11]Maalis!BG15</f>
        <v>300</v>
      </c>
      <c r="G31" s="45">
        <f>[11]Huhti!BG15</f>
        <v>495</v>
      </c>
      <c r="H31" s="45">
        <f>[11]Touko!BG15</f>
        <v>953</v>
      </c>
      <c r="I31" s="45">
        <f>[11]Kesä!BG15</f>
        <v>1714</v>
      </c>
      <c r="J31" s="45">
        <f>[11]Heinä!BG15</f>
        <v>1873</v>
      </c>
      <c r="K31" s="45">
        <f>[11]Elo!BG15</f>
        <v>1583</v>
      </c>
      <c r="L31" s="45">
        <f>[11]Syys!BG15</f>
        <v>1468</v>
      </c>
      <c r="M31" s="45">
        <f>[11]Loka!BG15</f>
        <v>648</v>
      </c>
      <c r="N31" s="45">
        <f>[11]Marras!BG15</f>
        <v>438</v>
      </c>
      <c r="O31" s="45">
        <f>[11]Joulu!BG15</f>
        <v>722</v>
      </c>
    </row>
    <row r="32" spans="2:15" x14ac:dyDescent="0.2">
      <c r="B32" s="1" t="s">
        <v>41</v>
      </c>
      <c r="C32" s="44">
        <f>[11]Tammijoulu!V15</f>
        <v>8415</v>
      </c>
      <c r="D32" s="44">
        <f>[11]Tammi!V15</f>
        <v>534</v>
      </c>
      <c r="E32" s="44">
        <f>[11]Helmi!V15</f>
        <v>476</v>
      </c>
      <c r="F32" s="44">
        <f>[11]Maalis!V15</f>
        <v>655</v>
      </c>
      <c r="G32" s="44">
        <f>[11]Huhti!V15</f>
        <v>541</v>
      </c>
      <c r="H32" s="44">
        <f>[11]Touko!V15</f>
        <v>697</v>
      </c>
      <c r="I32" s="44">
        <f>[11]Kesä!V15</f>
        <v>1111</v>
      </c>
      <c r="J32" s="44">
        <f>[11]Heinä!V15</f>
        <v>855</v>
      </c>
      <c r="K32" s="44">
        <f>[11]Elo!V15</f>
        <v>940</v>
      </c>
      <c r="L32" s="44">
        <f>[11]Syys!V15</f>
        <v>729</v>
      </c>
      <c r="M32" s="44">
        <f>[11]Loka!V15</f>
        <v>771</v>
      </c>
      <c r="N32" s="44">
        <f>[11]Marras!V15</f>
        <v>683</v>
      </c>
      <c r="O32" s="44">
        <f>[11]Joulu!V15</f>
        <v>423</v>
      </c>
    </row>
    <row r="33" spans="2:15" s="14" customFormat="1" x14ac:dyDescent="0.2">
      <c r="B33" s="16" t="s">
        <v>42</v>
      </c>
      <c r="C33" s="45">
        <f>[11]Tammijoulu!Y15</f>
        <v>3551</v>
      </c>
      <c r="D33" s="45">
        <f>[11]Tammi!Y15</f>
        <v>236</v>
      </c>
      <c r="E33" s="45">
        <f>[11]Helmi!Y15</f>
        <v>187</v>
      </c>
      <c r="F33" s="45">
        <f>[11]Maalis!Y15</f>
        <v>244</v>
      </c>
      <c r="G33" s="45">
        <f>[11]Huhti!Y15</f>
        <v>255</v>
      </c>
      <c r="H33" s="45">
        <f>[11]Touko!Y15</f>
        <v>318</v>
      </c>
      <c r="I33" s="45">
        <f>[11]Kesä!Y15</f>
        <v>317</v>
      </c>
      <c r="J33" s="45">
        <f>[11]Heinä!Y15</f>
        <v>417</v>
      </c>
      <c r="K33" s="45">
        <f>[11]Elo!Y15</f>
        <v>510</v>
      </c>
      <c r="L33" s="45">
        <f>[11]Syys!Y15</f>
        <v>357</v>
      </c>
      <c r="M33" s="45">
        <f>[11]Loka!Y15</f>
        <v>278</v>
      </c>
      <c r="N33" s="45">
        <f>[11]Marras!Y15</f>
        <v>251</v>
      </c>
      <c r="O33" s="45">
        <f>[11]Joulu!Y15</f>
        <v>181</v>
      </c>
    </row>
    <row r="34" spans="2:15" x14ac:dyDescent="0.2">
      <c r="B34" s="1" t="s">
        <v>3</v>
      </c>
      <c r="C34" s="44">
        <f>[11]Tammijoulu!AI15</f>
        <v>4795</v>
      </c>
      <c r="D34" s="44">
        <f>[11]Tammi!AI15</f>
        <v>379</v>
      </c>
      <c r="E34" s="44">
        <f>[11]Helmi!AI15</f>
        <v>255</v>
      </c>
      <c r="F34" s="44">
        <f>[11]Maalis!AI15</f>
        <v>276</v>
      </c>
      <c r="G34" s="44">
        <f>[11]Huhti!AI15</f>
        <v>381</v>
      </c>
      <c r="H34" s="44">
        <f>[11]Touko!AI15</f>
        <v>375</v>
      </c>
      <c r="I34" s="44">
        <f>[11]Kesä!AI15</f>
        <v>453</v>
      </c>
      <c r="J34" s="44">
        <f>[11]Heinä!AI15</f>
        <v>414</v>
      </c>
      <c r="K34" s="44">
        <f>[11]Elo!AI15</f>
        <v>798</v>
      </c>
      <c r="L34" s="44">
        <f>[11]Syys!AI15</f>
        <v>352</v>
      </c>
      <c r="M34" s="44">
        <f>[11]Loka!AI15</f>
        <v>359</v>
      </c>
      <c r="N34" s="44">
        <f>[11]Marras!AI15</f>
        <v>399</v>
      </c>
      <c r="O34" s="44">
        <f>[11]Joulu!AI15</f>
        <v>354</v>
      </c>
    </row>
    <row r="35" spans="2:15" s="14" customFormat="1" x14ac:dyDescent="0.2">
      <c r="B35" s="16" t="s">
        <v>43</v>
      </c>
      <c r="C35" s="45">
        <f>[11]Tammijoulu!U15</f>
        <v>4991</v>
      </c>
      <c r="D35" s="45">
        <f>[11]Tammi!U15</f>
        <v>255</v>
      </c>
      <c r="E35" s="45">
        <f>[11]Helmi!U15</f>
        <v>253</v>
      </c>
      <c r="F35" s="45">
        <f>[11]Maalis!U15</f>
        <v>439</v>
      </c>
      <c r="G35" s="45">
        <f>[11]Huhti!U15</f>
        <v>420</v>
      </c>
      <c r="H35" s="45">
        <f>[11]Touko!U15</f>
        <v>417</v>
      </c>
      <c r="I35" s="45">
        <f>[11]Kesä!U15</f>
        <v>695</v>
      </c>
      <c r="J35" s="45">
        <f>[11]Heinä!U15</f>
        <v>412</v>
      </c>
      <c r="K35" s="45">
        <f>[11]Elo!U15</f>
        <v>901</v>
      </c>
      <c r="L35" s="45">
        <f>[11]Syys!U15</f>
        <v>464</v>
      </c>
      <c r="M35" s="45">
        <f>[11]Loka!U15</f>
        <v>289</v>
      </c>
      <c r="N35" s="45">
        <f>[11]Marras!U15</f>
        <v>201</v>
      </c>
      <c r="O35" s="45">
        <f>[11]Joulu!U15</f>
        <v>245</v>
      </c>
    </row>
    <row r="36" spans="2:15" x14ac:dyDescent="0.2">
      <c r="B36" s="1" t="s">
        <v>44</v>
      </c>
      <c r="C36" s="44">
        <f>[11]Tammijoulu!Q15</f>
        <v>3654</v>
      </c>
      <c r="D36" s="44">
        <f>[11]Tammi!Q15</f>
        <v>189</v>
      </c>
      <c r="E36" s="44">
        <f>[11]Helmi!Q15</f>
        <v>189</v>
      </c>
      <c r="F36" s="44">
        <f>[11]Maalis!Q15</f>
        <v>231</v>
      </c>
      <c r="G36" s="44">
        <f>[11]Huhti!Q15</f>
        <v>356</v>
      </c>
      <c r="H36" s="44">
        <f>[11]Touko!Q15</f>
        <v>348</v>
      </c>
      <c r="I36" s="44">
        <f>[11]Kesä!Q15</f>
        <v>408</v>
      </c>
      <c r="J36" s="44">
        <f>[11]Heinä!Q15</f>
        <v>386</v>
      </c>
      <c r="K36" s="44">
        <f>[11]Elo!Q15</f>
        <v>466</v>
      </c>
      <c r="L36" s="44">
        <f>[11]Syys!Q15</f>
        <v>337</v>
      </c>
      <c r="M36" s="44">
        <f>[11]Loka!Q15</f>
        <v>339</v>
      </c>
      <c r="N36" s="44">
        <f>[11]Marras!Q15</f>
        <v>265</v>
      </c>
      <c r="O36" s="44">
        <f>[11]Joulu!Q15</f>
        <v>140</v>
      </c>
    </row>
    <row r="37" spans="2:15" s="14" customFormat="1" x14ac:dyDescent="0.2">
      <c r="B37" s="16" t="s">
        <v>4</v>
      </c>
      <c r="C37" s="45">
        <f>[11]Tammijoulu!AN15</f>
        <v>2484</v>
      </c>
      <c r="D37" s="45">
        <f>[11]Tammi!AN15</f>
        <v>125</v>
      </c>
      <c r="E37" s="45">
        <f>[11]Helmi!AN15</f>
        <v>88</v>
      </c>
      <c r="F37" s="45">
        <f>[11]Maalis!AN15</f>
        <v>164</v>
      </c>
      <c r="G37" s="45">
        <f>[11]Huhti!AN15</f>
        <v>132</v>
      </c>
      <c r="H37" s="45">
        <f>[11]Touko!AN15</f>
        <v>151</v>
      </c>
      <c r="I37" s="45">
        <f>[11]Kesä!AN15</f>
        <v>303</v>
      </c>
      <c r="J37" s="45">
        <f>[11]Heinä!AN15</f>
        <v>289</v>
      </c>
      <c r="K37" s="45">
        <f>[11]Elo!AN15</f>
        <v>532</v>
      </c>
      <c r="L37" s="45">
        <f>[11]Syys!AN15</f>
        <v>263</v>
      </c>
      <c r="M37" s="45">
        <f>[11]Loka!AN15</f>
        <v>182</v>
      </c>
      <c r="N37" s="45">
        <f>[11]Marras!AN15</f>
        <v>159</v>
      </c>
      <c r="O37" s="45">
        <f>[11]Joulu!AN15</f>
        <v>96</v>
      </c>
    </row>
    <row r="38" spans="2:15" x14ac:dyDescent="0.2">
      <c r="B38" s="1" t="s">
        <v>45</v>
      </c>
      <c r="C38" s="44">
        <f>[11]Tammijoulu!BA15</f>
        <v>8436</v>
      </c>
      <c r="D38" s="44">
        <f>[11]Tammi!BA15</f>
        <v>393</v>
      </c>
      <c r="E38" s="44">
        <f>[11]Helmi!BA15</f>
        <v>299</v>
      </c>
      <c r="F38" s="44">
        <f>[11]Maalis!BA15</f>
        <v>300</v>
      </c>
      <c r="G38" s="44">
        <f>[11]Huhti!BA15</f>
        <v>491</v>
      </c>
      <c r="H38" s="44">
        <f>[11]Touko!BA15</f>
        <v>640</v>
      </c>
      <c r="I38" s="44">
        <f>[11]Kesä!BA15</f>
        <v>993</v>
      </c>
      <c r="J38" s="44">
        <f>[11]Heinä!BA15</f>
        <v>1606</v>
      </c>
      <c r="K38" s="44">
        <f>[11]Elo!BA15</f>
        <v>1688</v>
      </c>
      <c r="L38" s="44">
        <f>[11]Syys!BA15</f>
        <v>822</v>
      </c>
      <c r="M38" s="44">
        <f>[11]Loka!BA15</f>
        <v>472</v>
      </c>
      <c r="N38" s="44">
        <f>[11]Marras!BA15</f>
        <v>437</v>
      </c>
      <c r="O38" s="44">
        <f>[11]Joulu!BA15</f>
        <v>295</v>
      </c>
    </row>
    <row r="39" spans="2:15" s="14" customFormat="1" x14ac:dyDescent="0.2">
      <c r="B39" s="16" t="s">
        <v>46</v>
      </c>
      <c r="C39" s="45">
        <f>[11]Tammijoulu!W15</f>
        <v>5322</v>
      </c>
      <c r="D39" s="45">
        <f>[11]Tammi!W15</f>
        <v>210</v>
      </c>
      <c r="E39" s="45">
        <f>[11]Helmi!W15</f>
        <v>230</v>
      </c>
      <c r="F39" s="45">
        <f>[11]Maalis!W15</f>
        <v>353</v>
      </c>
      <c r="G39" s="45">
        <f>[11]Huhti!W15</f>
        <v>411</v>
      </c>
      <c r="H39" s="45">
        <f>[11]Touko!W15</f>
        <v>489</v>
      </c>
      <c r="I39" s="45">
        <f>[11]Kesä!W15</f>
        <v>708</v>
      </c>
      <c r="J39" s="45">
        <f>[11]Heinä!W15</f>
        <v>732</v>
      </c>
      <c r="K39" s="45">
        <f>[11]Elo!W15</f>
        <v>714</v>
      </c>
      <c r="L39" s="45">
        <f>[11]Syys!W15</f>
        <v>440</v>
      </c>
      <c r="M39" s="45">
        <f>[11]Loka!W15</f>
        <v>385</v>
      </c>
      <c r="N39" s="45">
        <f>[11]Marras!W15</f>
        <v>423</v>
      </c>
      <c r="O39" s="45">
        <f>[11]Joulu!W15</f>
        <v>227</v>
      </c>
    </row>
    <row r="40" spans="2:15" x14ac:dyDescent="0.2">
      <c r="B40" s="1" t="s">
        <v>47</v>
      </c>
      <c r="C40" s="44">
        <f>[11]Tammijoulu!AJ15</f>
        <v>3885</v>
      </c>
      <c r="D40" s="44">
        <f>[11]Tammi!AJ15</f>
        <v>269</v>
      </c>
      <c r="E40" s="44">
        <f>[11]Helmi!AJ15</f>
        <v>209</v>
      </c>
      <c r="F40" s="44">
        <f>[11]Maalis!AJ15</f>
        <v>450</v>
      </c>
      <c r="G40" s="44">
        <f>[11]Huhti!AJ15</f>
        <v>208</v>
      </c>
      <c r="H40" s="44">
        <f>[11]Touko!AJ15</f>
        <v>264</v>
      </c>
      <c r="I40" s="44">
        <f>[11]Kesä!AJ15</f>
        <v>374</v>
      </c>
      <c r="J40" s="44">
        <f>[11]Heinä!AJ15</f>
        <v>270</v>
      </c>
      <c r="K40" s="44">
        <f>[11]Elo!AJ15</f>
        <v>392</v>
      </c>
      <c r="L40" s="44">
        <f>[11]Syys!AJ15</f>
        <v>418</v>
      </c>
      <c r="M40" s="44">
        <f>[11]Loka!AJ15</f>
        <v>397</v>
      </c>
      <c r="N40" s="44">
        <f>[11]Marras!AJ15</f>
        <v>335</v>
      </c>
      <c r="O40" s="44">
        <f>[11]Joulu!AJ15</f>
        <v>299</v>
      </c>
    </row>
    <row r="41" spans="2:15" s="14" customFormat="1" x14ac:dyDescent="0.2">
      <c r="B41" s="16" t="s">
        <v>48</v>
      </c>
      <c r="C41" s="45">
        <f>[11]Tammijoulu!AG15</f>
        <v>4783</v>
      </c>
      <c r="D41" s="45">
        <f>[11]Tammi!AG15</f>
        <v>273</v>
      </c>
      <c r="E41" s="45">
        <f>[11]Helmi!AG15</f>
        <v>312</v>
      </c>
      <c r="F41" s="45">
        <f>[11]Maalis!AG15</f>
        <v>261</v>
      </c>
      <c r="G41" s="45">
        <f>[11]Huhti!AG15</f>
        <v>262</v>
      </c>
      <c r="H41" s="45">
        <f>[11]Touko!AG15</f>
        <v>343</v>
      </c>
      <c r="I41" s="45">
        <f>[11]Kesä!AG15</f>
        <v>837</v>
      </c>
      <c r="J41" s="45">
        <f>[11]Heinä!AG15</f>
        <v>677</v>
      </c>
      <c r="K41" s="45">
        <f>[11]Elo!AG15</f>
        <v>525</v>
      </c>
      <c r="L41" s="45">
        <f>[11]Syys!AG15</f>
        <v>489</v>
      </c>
      <c r="M41" s="45">
        <f>[11]Loka!AG15</f>
        <v>311</v>
      </c>
      <c r="N41" s="45">
        <f>[11]Marras!AG15</f>
        <v>302</v>
      </c>
      <c r="O41" s="45">
        <f>[11]Joulu!AG15</f>
        <v>191</v>
      </c>
    </row>
    <row r="42" spans="2:15" x14ac:dyDescent="0.2">
      <c r="B42" s="1" t="s">
        <v>49</v>
      </c>
      <c r="C42" s="44">
        <f>[11]Tammijoulu!AW15</f>
        <v>9123</v>
      </c>
      <c r="D42" s="44">
        <f>[11]Tammi!AW15</f>
        <v>412</v>
      </c>
      <c r="E42" s="44">
        <f>[11]Helmi!AW15</f>
        <v>293</v>
      </c>
      <c r="F42" s="44">
        <f>[11]Maalis!AW15</f>
        <v>442</v>
      </c>
      <c r="G42" s="44">
        <f>[11]Huhti!AW15</f>
        <v>492</v>
      </c>
      <c r="H42" s="44">
        <f>[11]Touko!AW15</f>
        <v>1329</v>
      </c>
      <c r="I42" s="44">
        <f>[11]Kesä!AW15</f>
        <v>1824</v>
      </c>
      <c r="J42" s="44">
        <f>[11]Heinä!AW15</f>
        <v>1094</v>
      </c>
      <c r="K42" s="44">
        <f>[11]Elo!AW15</f>
        <v>1058</v>
      </c>
      <c r="L42" s="44">
        <f>[11]Syys!AW15</f>
        <v>806</v>
      </c>
      <c r="M42" s="44">
        <f>[11]Loka!AW15</f>
        <v>575</v>
      </c>
      <c r="N42" s="44">
        <f>[11]Marras!AW15</f>
        <v>469</v>
      </c>
      <c r="O42" s="44">
        <f>[11]Joulu!AW15</f>
        <v>329</v>
      </c>
    </row>
    <row r="43" spans="2:15" s="14" customFormat="1" x14ac:dyDescent="0.2">
      <c r="B43" s="16" t="s">
        <v>5</v>
      </c>
      <c r="C43" s="45">
        <f>[11]Tammijoulu!BC15</f>
        <v>2549</v>
      </c>
      <c r="D43" s="45">
        <f>[11]Tammi!BC15</f>
        <v>52</v>
      </c>
      <c r="E43" s="45">
        <f>[11]Helmi!BC15</f>
        <v>45</v>
      </c>
      <c r="F43" s="45">
        <f>[11]Maalis!BC15</f>
        <v>56</v>
      </c>
      <c r="G43" s="45">
        <f>[11]Huhti!BC15</f>
        <v>160</v>
      </c>
      <c r="H43" s="45">
        <f>[11]Touko!BC15</f>
        <v>174</v>
      </c>
      <c r="I43" s="45">
        <f>[11]Kesä!BC15</f>
        <v>552</v>
      </c>
      <c r="J43" s="45">
        <f>[11]Heinä!BC15</f>
        <v>642</v>
      </c>
      <c r="K43" s="45">
        <f>[11]Elo!BC15</f>
        <v>347</v>
      </c>
      <c r="L43" s="45">
        <f>[11]Syys!BC15</f>
        <v>157</v>
      </c>
      <c r="M43" s="45">
        <f>[11]Loka!BC15</f>
        <v>179</v>
      </c>
      <c r="N43" s="45">
        <f>[11]Marras!BC15</f>
        <v>67</v>
      </c>
      <c r="O43" s="45">
        <f>[11]Joulu!BC15</f>
        <v>118</v>
      </c>
    </row>
    <row r="44" spans="2:15" x14ac:dyDescent="0.2">
      <c r="B44" s="1" t="s">
        <v>6</v>
      </c>
      <c r="C44" s="44">
        <f>[11]Tammijoulu!AS15</f>
        <v>4608</v>
      </c>
      <c r="D44" s="44">
        <f>[11]Tammi!AS15</f>
        <v>153</v>
      </c>
      <c r="E44" s="44">
        <f>[11]Helmi!AS15</f>
        <v>105</v>
      </c>
      <c r="F44" s="44">
        <f>[11]Maalis!AS15</f>
        <v>143</v>
      </c>
      <c r="G44" s="44">
        <f>[11]Huhti!AS15</f>
        <v>211</v>
      </c>
      <c r="H44" s="44">
        <f>[11]Touko!AS15</f>
        <v>375</v>
      </c>
      <c r="I44" s="44">
        <f>[11]Kesä!AS15</f>
        <v>704</v>
      </c>
      <c r="J44" s="44">
        <f>[11]Heinä!AS15</f>
        <v>899</v>
      </c>
      <c r="K44" s="44">
        <f>[11]Elo!AS15</f>
        <v>667</v>
      </c>
      <c r="L44" s="44">
        <f>[11]Syys!AS15</f>
        <v>661</v>
      </c>
      <c r="M44" s="44">
        <f>[11]Loka!AS15</f>
        <v>339</v>
      </c>
      <c r="N44" s="44">
        <f>[11]Marras!AS15</f>
        <v>172</v>
      </c>
      <c r="O44" s="44">
        <f>[11]Joulu!AS15</f>
        <v>179</v>
      </c>
    </row>
    <row r="45" spans="2:15" s="14" customFormat="1" x14ac:dyDescent="0.2">
      <c r="B45" s="16" t="s">
        <v>50</v>
      </c>
      <c r="C45" s="45">
        <f>[11]Tammijoulu!I15</f>
        <v>2495</v>
      </c>
      <c r="D45" s="45">
        <f>[11]Tammi!I15</f>
        <v>108</v>
      </c>
      <c r="E45" s="45">
        <f>[11]Helmi!I15</f>
        <v>89</v>
      </c>
      <c r="F45" s="45">
        <f>[11]Maalis!I15</f>
        <v>108</v>
      </c>
      <c r="G45" s="45">
        <f>[11]Huhti!I15</f>
        <v>145</v>
      </c>
      <c r="H45" s="45">
        <f>[11]Touko!I15</f>
        <v>244</v>
      </c>
      <c r="I45" s="45">
        <f>[11]Kesä!I15</f>
        <v>538</v>
      </c>
      <c r="J45" s="45">
        <f>[11]Heinä!I15</f>
        <v>87</v>
      </c>
      <c r="K45" s="45">
        <f>[11]Elo!I15</f>
        <v>357</v>
      </c>
      <c r="L45" s="45">
        <f>[11]Syys!I15</f>
        <v>264</v>
      </c>
      <c r="M45" s="45">
        <f>[11]Loka!I15</f>
        <v>340</v>
      </c>
      <c r="N45" s="45">
        <f>[11]Marras!I15</f>
        <v>143</v>
      </c>
      <c r="O45" s="45">
        <f>[11]Joulu!I15</f>
        <v>72</v>
      </c>
    </row>
    <row r="46" spans="2:15" x14ac:dyDescent="0.2">
      <c r="B46" s="1" t="s">
        <v>51</v>
      </c>
      <c r="C46" s="44">
        <f>[11]Tammijoulu!BH15</f>
        <v>933</v>
      </c>
      <c r="D46" s="44">
        <f>[11]Tammi!BH15</f>
        <v>44</v>
      </c>
      <c r="E46" s="44">
        <f>[11]Helmi!BH15</f>
        <v>35</v>
      </c>
      <c r="F46" s="44">
        <f>[11]Maalis!BH15</f>
        <v>31</v>
      </c>
      <c r="G46" s="44">
        <f>[11]Huhti!BH15</f>
        <v>49</v>
      </c>
      <c r="H46" s="44">
        <f>[11]Touko!BH15</f>
        <v>97</v>
      </c>
      <c r="I46" s="44">
        <f>[11]Kesä!BH15</f>
        <v>156</v>
      </c>
      <c r="J46" s="44">
        <f>[11]Heinä!BH15</f>
        <v>134</v>
      </c>
      <c r="K46" s="44">
        <f>[11]Elo!BH15</f>
        <v>150</v>
      </c>
      <c r="L46" s="44">
        <f>[11]Syys!BH15</f>
        <v>119</v>
      </c>
      <c r="M46" s="44">
        <f>[11]Loka!BH15</f>
        <v>44</v>
      </c>
      <c r="N46" s="44">
        <f>[11]Marras!BH15</f>
        <v>20</v>
      </c>
      <c r="O46" s="44">
        <f>[11]Joulu!BH15</f>
        <v>54</v>
      </c>
    </row>
    <row r="47" spans="2:15" s="14" customFormat="1" x14ac:dyDescent="0.2">
      <c r="B47" s="46" t="s">
        <v>111</v>
      </c>
      <c r="C47" s="45">
        <f>[11]Tammijoulu!AL15</f>
        <v>2426</v>
      </c>
      <c r="D47" s="45">
        <f>[11]Tammi!AL15</f>
        <v>180</v>
      </c>
      <c r="E47" s="45">
        <f>[11]Helmi!AL15</f>
        <v>95</v>
      </c>
      <c r="F47" s="45">
        <f>[11]Maalis!AL15</f>
        <v>291</v>
      </c>
      <c r="G47" s="45">
        <f>[11]Huhti!AL15</f>
        <v>129</v>
      </c>
      <c r="H47" s="45">
        <f>[11]Touko!AL15</f>
        <v>311</v>
      </c>
      <c r="I47" s="45">
        <f>[11]Kesä!AL15</f>
        <v>229</v>
      </c>
      <c r="J47" s="45">
        <f>[11]Heinä!AL15</f>
        <v>182</v>
      </c>
      <c r="K47" s="45">
        <f>[11]Elo!AL15</f>
        <v>187</v>
      </c>
      <c r="L47" s="45">
        <f>[11]Syys!AL15</f>
        <v>206</v>
      </c>
      <c r="M47" s="45">
        <f>[11]Loka!AL15</f>
        <v>240</v>
      </c>
      <c r="N47" s="45">
        <f>[11]Marras!AL15</f>
        <v>203</v>
      </c>
      <c r="O47" s="45">
        <f>[11]Joulu!AL15</f>
        <v>173</v>
      </c>
    </row>
    <row r="48" spans="2:15" x14ac:dyDescent="0.2">
      <c r="B48" s="1" t="s">
        <v>91</v>
      </c>
      <c r="C48" s="8">
        <f t="shared" ref="C48:O48" si="0">C10-SUM(C12:C46)</f>
        <v>79995</v>
      </c>
      <c r="D48" s="8">
        <f t="shared" si="0"/>
        <v>4421</v>
      </c>
      <c r="E48" s="8">
        <f t="shared" si="0"/>
        <v>4965</v>
      </c>
      <c r="F48" s="8">
        <f t="shared" si="0"/>
        <v>3484</v>
      </c>
      <c r="G48" s="8">
        <f t="shared" si="0"/>
        <v>4130</v>
      </c>
      <c r="H48" s="8">
        <f t="shared" si="0"/>
        <v>7111</v>
      </c>
      <c r="I48" s="8">
        <f t="shared" si="0"/>
        <v>8117</v>
      </c>
      <c r="J48" s="8">
        <f t="shared" si="0"/>
        <v>7119</v>
      </c>
      <c r="K48" s="8">
        <f t="shared" si="0"/>
        <v>8000</v>
      </c>
      <c r="L48" s="8">
        <f t="shared" si="0"/>
        <v>10212</v>
      </c>
      <c r="M48" s="8">
        <f t="shared" si="0"/>
        <v>8516</v>
      </c>
      <c r="N48" s="8">
        <f t="shared" si="0"/>
        <v>5828</v>
      </c>
      <c r="O48" s="8">
        <f t="shared" si="0"/>
        <v>8092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A1:B1048576 C1:O6 C8:O65536">
    <cfRule type="cellIs" dxfId="4018" priority="205" stopIfTrue="1" operator="lessThan">
      <formula>0</formula>
    </cfRule>
  </conditionalFormatting>
  <conditionalFormatting sqref="H1:H6 H8:H65536">
    <cfRule type="cellIs" dxfId="4017" priority="204" stopIfTrue="1" operator="lessThan">
      <formula>0</formula>
    </cfRule>
  </conditionalFormatting>
  <conditionalFormatting sqref="I1:I6 I8:I65536">
    <cfRule type="cellIs" dxfId="4016" priority="203" stopIfTrue="1" operator="lessThan">
      <formula>0</formula>
    </cfRule>
  </conditionalFormatting>
  <conditionalFormatting sqref="J1:J6 J8:J65536">
    <cfRule type="cellIs" dxfId="4015" priority="202" stopIfTrue="1" operator="lessThan">
      <formula>0</formula>
    </cfRule>
  </conditionalFormatting>
  <conditionalFormatting sqref="K1:K6 K8:K65536">
    <cfRule type="cellIs" dxfId="4014" priority="201" stopIfTrue="1" operator="lessThan">
      <formula>0</formula>
    </cfRule>
  </conditionalFormatting>
  <conditionalFormatting sqref="L1:L6 L8:L65536">
    <cfRule type="cellIs" dxfId="4013" priority="200" stopIfTrue="1" operator="lessThan">
      <formula>0</formula>
    </cfRule>
  </conditionalFormatting>
  <conditionalFormatting sqref="M1:M6 M8:M65536">
    <cfRule type="cellIs" dxfId="4012" priority="199" stopIfTrue="1" operator="lessThan">
      <formula>0</formula>
    </cfRule>
  </conditionalFormatting>
  <conditionalFormatting sqref="N1:N6 N8:N65536">
    <cfRule type="cellIs" dxfId="4011" priority="198" stopIfTrue="1" operator="lessThan">
      <formula>0</formula>
    </cfRule>
  </conditionalFormatting>
  <conditionalFormatting sqref="O1:O6 O8:O65536">
    <cfRule type="cellIs" dxfId="4010" priority="197" stopIfTrue="1" operator="lessThan">
      <formula>0</formula>
    </cfRule>
  </conditionalFormatting>
  <conditionalFormatting sqref="C8">
    <cfRule type="cellIs" dxfId="4009" priority="196" stopIfTrue="1" operator="lessThan">
      <formula>0</formula>
    </cfRule>
  </conditionalFormatting>
  <conditionalFormatting sqref="Q11">
    <cfRule type="cellIs" dxfId="4008" priority="195" stopIfTrue="1" operator="lessThan">
      <formula>0</formula>
    </cfRule>
  </conditionalFormatting>
  <conditionalFormatting sqref="E1:E6 E8:E65536">
    <cfRule type="cellIs" dxfId="4007" priority="194" stopIfTrue="1" operator="lessThan">
      <formula>0</formula>
    </cfRule>
  </conditionalFormatting>
  <conditionalFormatting sqref="E1:E6 E8:E65536">
    <cfRule type="cellIs" dxfId="4006" priority="193" stopIfTrue="1" operator="lessThan">
      <formula>0</formula>
    </cfRule>
  </conditionalFormatting>
  <conditionalFormatting sqref="F1:F6 F8:F65536">
    <cfRule type="cellIs" dxfId="4005" priority="192" stopIfTrue="1" operator="lessThan">
      <formula>0</formula>
    </cfRule>
  </conditionalFormatting>
  <conditionalFormatting sqref="F1:F6 F8:F65536">
    <cfRule type="cellIs" dxfId="4004" priority="191" stopIfTrue="1" operator="lessThan">
      <formula>0</formula>
    </cfRule>
  </conditionalFormatting>
  <conditionalFormatting sqref="F1:F6 F8:F65536">
    <cfRule type="cellIs" dxfId="4003" priority="190" stopIfTrue="1" operator="lessThan">
      <formula>0</formula>
    </cfRule>
  </conditionalFormatting>
  <conditionalFormatting sqref="F1:F6 F8:F65536">
    <cfRule type="cellIs" dxfId="4002" priority="189" stopIfTrue="1" operator="lessThan">
      <formula>0</formula>
    </cfRule>
  </conditionalFormatting>
  <conditionalFormatting sqref="G1:G6 G8:G65536">
    <cfRule type="cellIs" dxfId="4001" priority="188" stopIfTrue="1" operator="lessThan">
      <formula>0</formula>
    </cfRule>
  </conditionalFormatting>
  <conditionalFormatting sqref="G1:G6 G8:G65536">
    <cfRule type="cellIs" dxfId="4000" priority="187" stopIfTrue="1" operator="lessThan">
      <formula>0</formula>
    </cfRule>
  </conditionalFormatting>
  <conditionalFormatting sqref="H1:H6 H8:H65536">
    <cfRule type="cellIs" dxfId="3999" priority="186" stopIfTrue="1" operator="lessThan">
      <formula>0</formula>
    </cfRule>
  </conditionalFormatting>
  <conditionalFormatting sqref="H1:H6 H8:H65536">
    <cfRule type="cellIs" dxfId="3998" priority="185" stopIfTrue="1" operator="lessThan">
      <formula>0</formula>
    </cfRule>
  </conditionalFormatting>
  <conditionalFormatting sqref="H1:H6 H8:H65536">
    <cfRule type="cellIs" dxfId="3997" priority="184" stopIfTrue="1" operator="lessThan">
      <formula>0</formula>
    </cfRule>
  </conditionalFormatting>
  <conditionalFormatting sqref="H1:H6 H8:H65536">
    <cfRule type="cellIs" dxfId="3996" priority="183" stopIfTrue="1" operator="lessThan">
      <formula>0</formula>
    </cfRule>
  </conditionalFormatting>
  <conditionalFormatting sqref="H1:H6 H8:H65536">
    <cfRule type="cellIs" dxfId="3995" priority="182" stopIfTrue="1" operator="lessThan">
      <formula>0</formula>
    </cfRule>
  </conditionalFormatting>
  <conditionalFormatting sqref="H1:H6 H8:H65536">
    <cfRule type="cellIs" dxfId="3994" priority="181" stopIfTrue="1" operator="lessThan">
      <formula>0</formula>
    </cfRule>
  </conditionalFormatting>
  <conditionalFormatting sqref="H1:H6 H8:H65536">
    <cfRule type="cellIs" dxfId="3993" priority="180" stopIfTrue="1" operator="lessThan">
      <formula>0</formula>
    </cfRule>
  </conditionalFormatting>
  <conditionalFormatting sqref="H1:H6 H8:H65536">
    <cfRule type="cellIs" dxfId="3992" priority="179" stopIfTrue="1" operator="lessThan">
      <formula>0</formula>
    </cfRule>
  </conditionalFormatting>
  <conditionalFormatting sqref="I1:I6 I8:I65536">
    <cfRule type="cellIs" dxfId="3991" priority="178" stopIfTrue="1" operator="lessThan">
      <formula>0</formula>
    </cfRule>
  </conditionalFormatting>
  <conditionalFormatting sqref="I1:I6 I8:I65536">
    <cfRule type="cellIs" dxfId="3990" priority="177" stopIfTrue="1" operator="lessThan">
      <formula>0</formula>
    </cfRule>
  </conditionalFormatting>
  <conditionalFormatting sqref="I1:I6 I8:I65536">
    <cfRule type="cellIs" dxfId="3989" priority="176" stopIfTrue="1" operator="lessThan">
      <formula>0</formula>
    </cfRule>
  </conditionalFormatting>
  <conditionalFormatting sqref="I1:I6 I8:I65536">
    <cfRule type="cellIs" dxfId="3988" priority="175" stopIfTrue="1" operator="lessThan">
      <formula>0</formula>
    </cfRule>
  </conditionalFormatting>
  <conditionalFormatting sqref="J1:J6 J8:J65536">
    <cfRule type="cellIs" dxfId="3987" priority="174" stopIfTrue="1" operator="lessThan">
      <formula>0</formula>
    </cfRule>
  </conditionalFormatting>
  <conditionalFormatting sqref="J1:J6 J8:J65536">
    <cfRule type="cellIs" dxfId="3986" priority="173" stopIfTrue="1" operator="lessThan">
      <formula>0</formula>
    </cfRule>
  </conditionalFormatting>
  <conditionalFormatting sqref="J1:J6 J8:J65536">
    <cfRule type="cellIs" dxfId="3985" priority="172" stopIfTrue="1" operator="lessThan">
      <formula>0</formula>
    </cfRule>
  </conditionalFormatting>
  <conditionalFormatting sqref="J1:J6 J8:J65536">
    <cfRule type="cellIs" dxfId="3984" priority="171" stopIfTrue="1" operator="lessThan">
      <formula>0</formula>
    </cfRule>
  </conditionalFormatting>
  <conditionalFormatting sqref="J1:J6 J8:J65536">
    <cfRule type="cellIs" dxfId="3983" priority="170" stopIfTrue="1" operator="lessThan">
      <formula>0</formula>
    </cfRule>
  </conditionalFormatting>
  <conditionalFormatting sqref="J1:J6 J8:J65536">
    <cfRule type="cellIs" dxfId="3982" priority="169" stopIfTrue="1" operator="lessThan">
      <formula>0</formula>
    </cfRule>
  </conditionalFormatting>
  <conditionalFormatting sqref="J1:J6 J8:J65536">
    <cfRule type="cellIs" dxfId="3981" priority="168" stopIfTrue="1" operator="lessThan">
      <formula>0</formula>
    </cfRule>
  </conditionalFormatting>
  <conditionalFormatting sqref="J1:J6 J8:J65536">
    <cfRule type="cellIs" dxfId="3980" priority="167" stopIfTrue="1" operator="lessThan">
      <formula>0</formula>
    </cfRule>
  </conditionalFormatting>
  <conditionalFormatting sqref="K1:K6 K8:K65536">
    <cfRule type="cellIs" dxfId="3979" priority="166" stopIfTrue="1" operator="lessThan">
      <formula>0</formula>
    </cfRule>
  </conditionalFormatting>
  <conditionalFormatting sqref="K1:K6 K8:K65536">
    <cfRule type="cellIs" dxfId="3978" priority="165" stopIfTrue="1" operator="lessThan">
      <formula>0</formula>
    </cfRule>
  </conditionalFormatting>
  <conditionalFormatting sqref="K1:K6 K8:K65536">
    <cfRule type="cellIs" dxfId="3977" priority="164" stopIfTrue="1" operator="lessThan">
      <formula>0</formula>
    </cfRule>
  </conditionalFormatting>
  <conditionalFormatting sqref="K1:K6 K8:K65536">
    <cfRule type="cellIs" dxfId="3976" priority="163" stopIfTrue="1" operator="lessThan">
      <formula>0</formula>
    </cfRule>
  </conditionalFormatting>
  <conditionalFormatting sqref="K1:K6 K8:K65536">
    <cfRule type="cellIs" dxfId="3975" priority="162" stopIfTrue="1" operator="lessThan">
      <formula>0</formula>
    </cfRule>
  </conditionalFormatting>
  <conditionalFormatting sqref="K1:K6 K8:K65536">
    <cfRule type="cellIs" dxfId="3974" priority="161" stopIfTrue="1" operator="lessThan">
      <formula>0</formula>
    </cfRule>
  </conditionalFormatting>
  <conditionalFormatting sqref="K1:K6 K8:K65536">
    <cfRule type="cellIs" dxfId="3973" priority="160" stopIfTrue="1" operator="lessThan">
      <formula>0</formula>
    </cfRule>
  </conditionalFormatting>
  <conditionalFormatting sqref="K1:K6 K8:K65536">
    <cfRule type="cellIs" dxfId="3972" priority="159" stopIfTrue="1" operator="lessThan">
      <formula>0</formula>
    </cfRule>
  </conditionalFormatting>
  <conditionalFormatting sqref="L1:L6 L8:L65536">
    <cfRule type="cellIs" dxfId="3971" priority="158" stopIfTrue="1" operator="lessThan">
      <formula>0</formula>
    </cfRule>
  </conditionalFormatting>
  <conditionalFormatting sqref="L1:L6 L8:L65536">
    <cfRule type="cellIs" dxfId="3970" priority="157" stopIfTrue="1" operator="lessThan">
      <formula>0</formula>
    </cfRule>
  </conditionalFormatting>
  <conditionalFormatting sqref="L1:L6 L8:L65536">
    <cfRule type="cellIs" dxfId="3969" priority="156" stopIfTrue="1" operator="lessThan">
      <formula>0</formula>
    </cfRule>
  </conditionalFormatting>
  <conditionalFormatting sqref="L1:L6 L8:L65536">
    <cfRule type="cellIs" dxfId="3968" priority="155" stopIfTrue="1" operator="lessThan">
      <formula>0</formula>
    </cfRule>
  </conditionalFormatting>
  <conditionalFormatting sqref="L1:L6 L8:L65536">
    <cfRule type="cellIs" dxfId="3967" priority="154" stopIfTrue="1" operator="lessThan">
      <formula>0</formula>
    </cfRule>
  </conditionalFormatting>
  <conditionalFormatting sqref="L1:L6 L8:L65536">
    <cfRule type="cellIs" dxfId="3966" priority="153" stopIfTrue="1" operator="lessThan">
      <formula>0</formula>
    </cfRule>
  </conditionalFormatting>
  <conditionalFormatting sqref="L1:L6 L8:L65536">
    <cfRule type="cellIs" dxfId="3965" priority="152" stopIfTrue="1" operator="lessThan">
      <formula>0</formula>
    </cfRule>
  </conditionalFormatting>
  <conditionalFormatting sqref="L1:L6 L8:L65536">
    <cfRule type="cellIs" dxfId="3964" priority="151" stopIfTrue="1" operator="lessThan">
      <formula>0</formula>
    </cfRule>
  </conditionalFormatting>
  <conditionalFormatting sqref="M1:M6 M8:M65536">
    <cfRule type="cellIs" dxfId="3963" priority="150" stopIfTrue="1" operator="lessThan">
      <formula>0</formula>
    </cfRule>
  </conditionalFormatting>
  <conditionalFormatting sqref="M1:M6 M8:M65536">
    <cfRule type="cellIs" dxfId="3962" priority="149" stopIfTrue="1" operator="lessThan">
      <formula>0</formula>
    </cfRule>
  </conditionalFormatting>
  <conditionalFormatting sqref="M1:M6 M8:M65536">
    <cfRule type="cellIs" dxfId="3961" priority="148" stopIfTrue="1" operator="lessThan">
      <formula>0</formula>
    </cfRule>
  </conditionalFormatting>
  <conditionalFormatting sqref="M1:M6 M8:M65536">
    <cfRule type="cellIs" dxfId="3960" priority="147" stopIfTrue="1" operator="lessThan">
      <formula>0</formula>
    </cfRule>
  </conditionalFormatting>
  <conditionalFormatting sqref="N1:N6 N8:N65536">
    <cfRule type="cellIs" dxfId="3959" priority="146" stopIfTrue="1" operator="lessThan">
      <formula>0</formula>
    </cfRule>
  </conditionalFormatting>
  <conditionalFormatting sqref="N1:N6 N8:N65536">
    <cfRule type="cellIs" dxfId="3958" priority="145" stopIfTrue="1" operator="lessThan">
      <formula>0</formula>
    </cfRule>
  </conditionalFormatting>
  <conditionalFormatting sqref="N1:N6 N8:N65536">
    <cfRule type="cellIs" dxfId="3957" priority="144" stopIfTrue="1" operator="lessThan">
      <formula>0</formula>
    </cfRule>
  </conditionalFormatting>
  <conditionalFormatting sqref="N1:N6 N8:N65536">
    <cfRule type="cellIs" dxfId="3956" priority="143" stopIfTrue="1" operator="lessThan">
      <formula>0</formula>
    </cfRule>
  </conditionalFormatting>
  <conditionalFormatting sqref="O1:O6 O8:O65536">
    <cfRule type="cellIs" dxfId="3955" priority="142" stopIfTrue="1" operator="lessThan">
      <formula>0</formula>
    </cfRule>
  </conditionalFormatting>
  <conditionalFormatting sqref="O1:O6 O8:O65536">
    <cfRule type="cellIs" dxfId="3954" priority="141" stopIfTrue="1" operator="lessThan">
      <formula>0</formula>
    </cfRule>
  </conditionalFormatting>
  <conditionalFormatting sqref="O1:O6 O8:O65536">
    <cfRule type="cellIs" dxfId="3953" priority="140" stopIfTrue="1" operator="lessThan">
      <formula>0</formula>
    </cfRule>
  </conditionalFormatting>
  <conditionalFormatting sqref="O1:O6 O8:O65536">
    <cfRule type="cellIs" dxfId="3952" priority="139" stopIfTrue="1" operator="lessThan">
      <formula>0</formula>
    </cfRule>
  </conditionalFormatting>
  <conditionalFormatting sqref="C1:E6 C8:E65536">
    <cfRule type="cellIs" dxfId="3951" priority="138" stopIfTrue="1" operator="lessThan">
      <formula>0</formula>
    </cfRule>
  </conditionalFormatting>
  <conditionalFormatting sqref="C8">
    <cfRule type="cellIs" dxfId="3950" priority="137" stopIfTrue="1" operator="lessThan">
      <formula>0</formula>
    </cfRule>
  </conditionalFormatting>
  <conditionalFormatting sqref="E1:E6 E8:E65536">
    <cfRule type="cellIs" dxfId="3949" priority="136" stopIfTrue="1" operator="lessThan">
      <formula>0</formula>
    </cfRule>
  </conditionalFormatting>
  <conditionalFormatting sqref="E1:E6 E8:E65536">
    <cfRule type="cellIs" dxfId="3948" priority="135" stopIfTrue="1" operator="lessThan">
      <formula>0</formula>
    </cfRule>
  </conditionalFormatting>
  <conditionalFormatting sqref="E1:E6 E8:E65536">
    <cfRule type="cellIs" dxfId="3947" priority="134" stopIfTrue="1" operator="lessThan">
      <formula>0</formula>
    </cfRule>
  </conditionalFormatting>
  <conditionalFormatting sqref="F1:F6 F8:F65536">
    <cfRule type="cellIs" dxfId="3946" priority="133" stopIfTrue="1" operator="lessThan">
      <formula>0</formula>
    </cfRule>
  </conditionalFormatting>
  <conditionalFormatting sqref="F1:F6 F8:F65536">
    <cfRule type="cellIs" dxfId="3945" priority="132" stopIfTrue="1" operator="lessThan">
      <formula>0</formula>
    </cfRule>
  </conditionalFormatting>
  <conditionalFormatting sqref="F1:F6 F8:F65536">
    <cfRule type="cellIs" dxfId="3944" priority="131" stopIfTrue="1" operator="lessThan">
      <formula>0</formula>
    </cfRule>
  </conditionalFormatting>
  <conditionalFormatting sqref="F1:F6 F8:F65536">
    <cfRule type="cellIs" dxfId="3943" priority="130" stopIfTrue="1" operator="lessThan">
      <formula>0</formula>
    </cfRule>
  </conditionalFormatting>
  <conditionalFormatting sqref="F1:F6 F8:F65536">
    <cfRule type="cellIs" dxfId="3942" priority="129" stopIfTrue="1" operator="lessThan">
      <formula>0</formula>
    </cfRule>
  </conditionalFormatting>
  <conditionalFormatting sqref="G1:G6 G8:G65536">
    <cfRule type="cellIs" dxfId="3941" priority="128" stopIfTrue="1" operator="lessThan">
      <formula>0</formula>
    </cfRule>
  </conditionalFormatting>
  <conditionalFormatting sqref="G1:G6 G8:G65536">
    <cfRule type="cellIs" dxfId="3940" priority="127" stopIfTrue="1" operator="lessThan">
      <formula>0</formula>
    </cfRule>
  </conditionalFormatting>
  <conditionalFormatting sqref="G1:G6 G8:G65536">
    <cfRule type="cellIs" dxfId="3939" priority="126" stopIfTrue="1" operator="lessThan">
      <formula>0</formula>
    </cfRule>
  </conditionalFormatting>
  <conditionalFormatting sqref="G1:G6 G8:G65536">
    <cfRule type="cellIs" dxfId="3938" priority="125" stopIfTrue="1" operator="lessThan">
      <formula>0</formula>
    </cfRule>
  </conditionalFormatting>
  <conditionalFormatting sqref="G1:G6 G8:G65536">
    <cfRule type="cellIs" dxfId="3937" priority="124" stopIfTrue="1" operator="lessThan">
      <formula>0</formula>
    </cfRule>
  </conditionalFormatting>
  <conditionalFormatting sqref="G1:G6 G8:G65536">
    <cfRule type="cellIs" dxfId="3936" priority="123" stopIfTrue="1" operator="lessThan">
      <formula>0</formula>
    </cfRule>
  </conditionalFormatting>
  <conditionalFormatting sqref="G1:G6 G8:G65536">
    <cfRule type="cellIs" dxfId="3935" priority="122" stopIfTrue="1" operator="lessThan">
      <formula>0</formula>
    </cfRule>
  </conditionalFormatting>
  <conditionalFormatting sqref="G1:G6 G8:G65536">
    <cfRule type="cellIs" dxfId="3934" priority="121" stopIfTrue="1" operator="lessThan">
      <formula>0</formula>
    </cfRule>
  </conditionalFormatting>
  <conditionalFormatting sqref="H1:H6 H8:H65536">
    <cfRule type="cellIs" dxfId="3933" priority="120" stopIfTrue="1" operator="lessThan">
      <formula>0</formula>
    </cfRule>
  </conditionalFormatting>
  <conditionalFormatting sqref="H1:H6 H8:H65536">
    <cfRule type="cellIs" dxfId="3932" priority="119" stopIfTrue="1" operator="lessThan">
      <formula>0</formula>
    </cfRule>
  </conditionalFormatting>
  <conditionalFormatting sqref="H1:H6 H8:H65536">
    <cfRule type="cellIs" dxfId="3931" priority="118" stopIfTrue="1" operator="lessThan">
      <formula>0</formula>
    </cfRule>
  </conditionalFormatting>
  <conditionalFormatting sqref="H1:H6 H8:H65536">
    <cfRule type="cellIs" dxfId="3930" priority="117" stopIfTrue="1" operator="lessThan">
      <formula>0</formula>
    </cfRule>
  </conditionalFormatting>
  <conditionalFormatting sqref="H1:H6 H8:H65536">
    <cfRule type="cellIs" dxfId="3929" priority="116" stopIfTrue="1" operator="lessThan">
      <formula>0</formula>
    </cfRule>
  </conditionalFormatting>
  <conditionalFormatting sqref="H1:H6 H8:H65536">
    <cfRule type="cellIs" dxfId="3928" priority="115" stopIfTrue="1" operator="lessThan">
      <formula>0</formula>
    </cfRule>
  </conditionalFormatting>
  <conditionalFormatting sqref="H1:H6 H8:H65536">
    <cfRule type="cellIs" dxfId="3927" priority="114" stopIfTrue="1" operator="lessThan">
      <formula>0</formula>
    </cfRule>
  </conditionalFormatting>
  <conditionalFormatting sqref="H1:H6 H8:H65536">
    <cfRule type="cellIs" dxfId="3926" priority="113" stopIfTrue="1" operator="lessThan">
      <formula>0</formula>
    </cfRule>
  </conditionalFormatting>
  <conditionalFormatting sqref="H1:H6 H8:H65536">
    <cfRule type="cellIs" dxfId="3925" priority="112" stopIfTrue="1" operator="lessThan">
      <formula>0</formula>
    </cfRule>
  </conditionalFormatting>
  <conditionalFormatting sqref="H1:H6 H8:H65536">
    <cfRule type="cellIs" dxfId="3924" priority="111" stopIfTrue="1" operator="lessThan">
      <formula>0</formula>
    </cfRule>
  </conditionalFormatting>
  <conditionalFormatting sqref="H1:H6 H8:H65536">
    <cfRule type="cellIs" dxfId="3923" priority="110" stopIfTrue="1" operator="lessThan">
      <formula>0</formula>
    </cfRule>
  </conditionalFormatting>
  <conditionalFormatting sqref="H1:H6 H8:H65536">
    <cfRule type="cellIs" dxfId="3922" priority="109" stopIfTrue="1" operator="lessThan">
      <formula>0</formula>
    </cfRule>
  </conditionalFormatting>
  <conditionalFormatting sqref="H1:H6 H8:H65536">
    <cfRule type="cellIs" dxfId="3921" priority="108" stopIfTrue="1" operator="lessThan">
      <formula>0</formula>
    </cfRule>
  </conditionalFormatting>
  <conditionalFormatting sqref="H1:H6 H8:H65536">
    <cfRule type="cellIs" dxfId="3920" priority="107" stopIfTrue="1" operator="lessThan">
      <formula>0</formula>
    </cfRule>
  </conditionalFormatting>
  <conditionalFormatting sqref="H1:H6 H8:H65536">
    <cfRule type="cellIs" dxfId="3919" priority="106" stopIfTrue="1" operator="lessThan">
      <formula>0</formula>
    </cfRule>
  </conditionalFormatting>
  <conditionalFormatting sqref="H1:H6 H8:H65536">
    <cfRule type="cellIs" dxfId="3918" priority="105" stopIfTrue="1" operator="lessThan">
      <formula>0</formula>
    </cfRule>
  </conditionalFormatting>
  <conditionalFormatting sqref="H1:H6 H8:H65536">
    <cfRule type="cellIs" dxfId="3917" priority="104" stopIfTrue="1" operator="lessThan">
      <formula>0</formula>
    </cfRule>
  </conditionalFormatting>
  <conditionalFormatting sqref="H1:H6 H8:H65536">
    <cfRule type="cellIs" dxfId="3916" priority="103" stopIfTrue="1" operator="lessThan">
      <formula>0</formula>
    </cfRule>
  </conditionalFormatting>
  <conditionalFormatting sqref="H1:H6 H8:H65536">
    <cfRule type="cellIs" dxfId="3915" priority="102" stopIfTrue="1" operator="lessThan">
      <formula>0</formula>
    </cfRule>
  </conditionalFormatting>
  <conditionalFormatting sqref="H1:H6 H8:H65536">
    <cfRule type="cellIs" dxfId="3914" priority="101" stopIfTrue="1" operator="lessThan">
      <formula>0</formula>
    </cfRule>
  </conditionalFormatting>
  <conditionalFormatting sqref="I1:I6 I8:I65536">
    <cfRule type="cellIs" dxfId="3913" priority="100" stopIfTrue="1" operator="lessThan">
      <formula>0</formula>
    </cfRule>
  </conditionalFormatting>
  <conditionalFormatting sqref="I1:I6 I8:I65536">
    <cfRule type="cellIs" dxfId="3912" priority="99" stopIfTrue="1" operator="lessThan">
      <formula>0</formula>
    </cfRule>
  </conditionalFormatting>
  <conditionalFormatting sqref="I1:I6 I8:I65536">
    <cfRule type="cellIs" dxfId="3911" priority="98" stopIfTrue="1" operator="lessThan">
      <formula>0</formula>
    </cfRule>
  </conditionalFormatting>
  <conditionalFormatting sqref="I1:I6 I8:I65536">
    <cfRule type="cellIs" dxfId="3910" priority="97" stopIfTrue="1" operator="lessThan">
      <formula>0</formula>
    </cfRule>
  </conditionalFormatting>
  <conditionalFormatting sqref="I1:I6 I8:I65536">
    <cfRule type="cellIs" dxfId="3909" priority="96" stopIfTrue="1" operator="lessThan">
      <formula>0</formula>
    </cfRule>
  </conditionalFormatting>
  <conditionalFormatting sqref="I1:I6 I8:I65536">
    <cfRule type="cellIs" dxfId="3908" priority="95" stopIfTrue="1" operator="lessThan">
      <formula>0</formula>
    </cfRule>
  </conditionalFormatting>
  <conditionalFormatting sqref="I1:I6 I8:I65536">
    <cfRule type="cellIs" dxfId="3907" priority="94" stopIfTrue="1" operator="lessThan">
      <formula>0</formula>
    </cfRule>
  </conditionalFormatting>
  <conditionalFormatting sqref="I1:I6 I8:I65536">
    <cfRule type="cellIs" dxfId="3906" priority="93" stopIfTrue="1" operator="lessThan">
      <formula>0</formula>
    </cfRule>
  </conditionalFormatting>
  <conditionalFormatting sqref="I1:I6 I8:I65536">
    <cfRule type="cellIs" dxfId="3905" priority="92" stopIfTrue="1" operator="lessThan">
      <formula>0</formula>
    </cfRule>
  </conditionalFormatting>
  <conditionalFormatting sqref="I1:I6 I8:I65536">
    <cfRule type="cellIs" dxfId="3904" priority="91" stopIfTrue="1" operator="lessThan">
      <formula>0</formula>
    </cfRule>
  </conditionalFormatting>
  <conditionalFormatting sqref="I1:I6 I8:I65536">
    <cfRule type="cellIs" dxfId="3903" priority="90" stopIfTrue="1" operator="lessThan">
      <formula>0</formula>
    </cfRule>
  </conditionalFormatting>
  <conditionalFormatting sqref="I1:I6 I8:I65536">
    <cfRule type="cellIs" dxfId="3902" priority="89" stopIfTrue="1" operator="lessThan">
      <formula>0</formula>
    </cfRule>
  </conditionalFormatting>
  <conditionalFormatting sqref="I1:I6 I8:I65536">
    <cfRule type="cellIs" dxfId="3901" priority="88" stopIfTrue="1" operator="lessThan">
      <formula>0</formula>
    </cfRule>
  </conditionalFormatting>
  <conditionalFormatting sqref="I1:I6 I8:I65536">
    <cfRule type="cellIs" dxfId="3900" priority="87" stopIfTrue="1" operator="lessThan">
      <formula>0</formula>
    </cfRule>
  </conditionalFormatting>
  <conditionalFormatting sqref="I1:I6 I8:I65536">
    <cfRule type="cellIs" dxfId="3899" priority="86" stopIfTrue="1" operator="lessThan">
      <formula>0</formula>
    </cfRule>
  </conditionalFormatting>
  <conditionalFormatting sqref="I1:I6 I8:I65536">
    <cfRule type="cellIs" dxfId="3898" priority="85" stopIfTrue="1" operator="lessThan">
      <formula>0</formula>
    </cfRule>
  </conditionalFormatting>
  <conditionalFormatting sqref="J1:J6 J8:J65536">
    <cfRule type="cellIs" dxfId="3897" priority="84" stopIfTrue="1" operator="lessThan">
      <formula>0</formula>
    </cfRule>
  </conditionalFormatting>
  <conditionalFormatting sqref="J1:J6 J8:J65536">
    <cfRule type="cellIs" dxfId="3896" priority="83" stopIfTrue="1" operator="lessThan">
      <formula>0</formula>
    </cfRule>
  </conditionalFormatting>
  <conditionalFormatting sqref="J1:J6 J8:J65536">
    <cfRule type="cellIs" dxfId="3895" priority="82" stopIfTrue="1" operator="lessThan">
      <formula>0</formula>
    </cfRule>
  </conditionalFormatting>
  <conditionalFormatting sqref="J1:J6 J8:J65536">
    <cfRule type="cellIs" dxfId="3894" priority="81" stopIfTrue="1" operator="lessThan">
      <formula>0</formula>
    </cfRule>
  </conditionalFormatting>
  <conditionalFormatting sqref="J1:J6 J8:J65536">
    <cfRule type="cellIs" dxfId="3893" priority="80" stopIfTrue="1" operator="lessThan">
      <formula>0</formula>
    </cfRule>
  </conditionalFormatting>
  <conditionalFormatting sqref="J1:J6 J8:J65536">
    <cfRule type="cellIs" dxfId="3892" priority="79" stopIfTrue="1" operator="lessThan">
      <formula>0</formula>
    </cfRule>
  </conditionalFormatting>
  <conditionalFormatting sqref="J1:J6 J8:J65536">
    <cfRule type="cellIs" dxfId="3891" priority="78" stopIfTrue="1" operator="lessThan">
      <formula>0</formula>
    </cfRule>
  </conditionalFormatting>
  <conditionalFormatting sqref="J1:J6 J8:J65536">
    <cfRule type="cellIs" dxfId="3890" priority="77" stopIfTrue="1" operator="lessThan">
      <formula>0</formula>
    </cfRule>
  </conditionalFormatting>
  <conditionalFormatting sqref="J1:J6 J8:J65536">
    <cfRule type="cellIs" dxfId="3889" priority="76" stopIfTrue="1" operator="lessThan">
      <formula>0</formula>
    </cfRule>
  </conditionalFormatting>
  <conditionalFormatting sqref="J1:J6 J8:J65536">
    <cfRule type="cellIs" dxfId="3888" priority="75" stopIfTrue="1" operator="lessThan">
      <formula>0</formula>
    </cfRule>
  </conditionalFormatting>
  <conditionalFormatting sqref="K1:K6 K8:K65536">
    <cfRule type="cellIs" dxfId="3887" priority="74" stopIfTrue="1" operator="lessThan">
      <formula>0</formula>
    </cfRule>
  </conditionalFormatting>
  <conditionalFormatting sqref="K1:K6 K8:K65536">
    <cfRule type="cellIs" dxfId="3886" priority="73" stopIfTrue="1" operator="lessThan">
      <formula>0</formula>
    </cfRule>
  </conditionalFormatting>
  <conditionalFormatting sqref="K1:K6 K8:K65536">
    <cfRule type="cellIs" dxfId="3885" priority="72" stopIfTrue="1" operator="lessThan">
      <formula>0</formula>
    </cfRule>
  </conditionalFormatting>
  <conditionalFormatting sqref="K1:K6 K8:K65536">
    <cfRule type="cellIs" dxfId="3884" priority="71" stopIfTrue="1" operator="lessThan">
      <formula>0</formula>
    </cfRule>
  </conditionalFormatting>
  <conditionalFormatting sqref="K1:K6 K8:K65536">
    <cfRule type="cellIs" dxfId="3883" priority="70" stopIfTrue="1" operator="lessThan">
      <formula>0</formula>
    </cfRule>
  </conditionalFormatting>
  <conditionalFormatting sqref="K1:K6 K8:K65536">
    <cfRule type="cellIs" dxfId="3882" priority="69" stopIfTrue="1" operator="lessThan">
      <formula>0</formula>
    </cfRule>
  </conditionalFormatting>
  <conditionalFormatting sqref="K1:K6 K8:K65536">
    <cfRule type="cellIs" dxfId="3881" priority="68" stopIfTrue="1" operator="lessThan">
      <formula>0</formula>
    </cfRule>
  </conditionalFormatting>
  <conditionalFormatting sqref="K1:K6 K8:K65536">
    <cfRule type="cellIs" dxfId="3880" priority="67" stopIfTrue="1" operator="lessThan">
      <formula>0</formula>
    </cfRule>
  </conditionalFormatting>
  <conditionalFormatting sqref="K1:K6 K8:K65536">
    <cfRule type="cellIs" dxfId="3879" priority="66" stopIfTrue="1" operator="lessThan">
      <formula>0</formula>
    </cfRule>
  </conditionalFormatting>
  <conditionalFormatting sqref="K1:K6 K8:K65536">
    <cfRule type="cellIs" dxfId="3878" priority="65" stopIfTrue="1" operator="lessThan">
      <formula>0</formula>
    </cfRule>
  </conditionalFormatting>
  <conditionalFormatting sqref="K1:K6 K8:K65536">
    <cfRule type="cellIs" dxfId="3877" priority="64" stopIfTrue="1" operator="lessThan">
      <formula>0</formula>
    </cfRule>
  </conditionalFormatting>
  <conditionalFormatting sqref="K1:K6 K8:K65536">
    <cfRule type="cellIs" dxfId="3876" priority="63" stopIfTrue="1" operator="lessThan">
      <formula>0</formula>
    </cfRule>
  </conditionalFormatting>
  <conditionalFormatting sqref="K1:K6 K8:K65536">
    <cfRule type="cellIs" dxfId="3875" priority="62" stopIfTrue="1" operator="lessThan">
      <formula>0</formula>
    </cfRule>
  </conditionalFormatting>
  <conditionalFormatting sqref="K1:K6 K8:K65536">
    <cfRule type="cellIs" dxfId="3874" priority="61" stopIfTrue="1" operator="lessThan">
      <formula>0</formula>
    </cfRule>
  </conditionalFormatting>
  <conditionalFormatting sqref="K1:K6 K8:K65536">
    <cfRule type="cellIs" dxfId="3873" priority="60" stopIfTrue="1" operator="lessThan">
      <formula>0</formula>
    </cfRule>
  </conditionalFormatting>
  <conditionalFormatting sqref="K1:K6 K8:K65536">
    <cfRule type="cellIs" dxfId="3872" priority="59" stopIfTrue="1" operator="lessThan">
      <formula>0</formula>
    </cfRule>
  </conditionalFormatting>
  <conditionalFormatting sqref="K1:K6 K8:K65536">
    <cfRule type="cellIs" dxfId="3871" priority="58" stopIfTrue="1" operator="lessThan">
      <formula>0</formula>
    </cfRule>
  </conditionalFormatting>
  <conditionalFormatting sqref="K1:K6 K8:K65536">
    <cfRule type="cellIs" dxfId="3870" priority="57" stopIfTrue="1" operator="lessThan">
      <formula>0</formula>
    </cfRule>
  </conditionalFormatting>
  <conditionalFormatting sqref="K1:K6 K8:K65536">
    <cfRule type="cellIs" dxfId="3869" priority="56" stopIfTrue="1" operator="lessThan">
      <formula>0</formula>
    </cfRule>
  </conditionalFormatting>
  <conditionalFormatting sqref="K1:K6 K8:K65536">
    <cfRule type="cellIs" dxfId="3868" priority="55" stopIfTrue="1" operator="lessThan">
      <formula>0</formula>
    </cfRule>
  </conditionalFormatting>
  <conditionalFormatting sqref="L1:L6 L8:L65536">
    <cfRule type="cellIs" dxfId="3867" priority="54" stopIfTrue="1" operator="lessThan">
      <formula>0</formula>
    </cfRule>
  </conditionalFormatting>
  <conditionalFormatting sqref="L1:L6 L8:L65536">
    <cfRule type="cellIs" dxfId="3866" priority="53" stopIfTrue="1" operator="lessThan">
      <formula>0</formula>
    </cfRule>
  </conditionalFormatting>
  <conditionalFormatting sqref="L1:L6 L8:L65536">
    <cfRule type="cellIs" dxfId="3865" priority="52" stopIfTrue="1" operator="lessThan">
      <formula>0</formula>
    </cfRule>
  </conditionalFormatting>
  <conditionalFormatting sqref="L1:L6 L8:L65536">
    <cfRule type="cellIs" dxfId="3864" priority="51" stopIfTrue="1" operator="lessThan">
      <formula>0</formula>
    </cfRule>
  </conditionalFormatting>
  <conditionalFormatting sqref="L1:L6 L8:L65536">
    <cfRule type="cellIs" dxfId="3863" priority="50" stopIfTrue="1" operator="lessThan">
      <formula>0</formula>
    </cfRule>
  </conditionalFormatting>
  <conditionalFormatting sqref="L1:L6 L8:L65536">
    <cfRule type="cellIs" dxfId="3862" priority="49" stopIfTrue="1" operator="lessThan">
      <formula>0</formula>
    </cfRule>
  </conditionalFormatting>
  <conditionalFormatting sqref="L1:L6 L8:L65536">
    <cfRule type="cellIs" dxfId="3861" priority="48" stopIfTrue="1" operator="lessThan">
      <formula>0</formula>
    </cfRule>
  </conditionalFormatting>
  <conditionalFormatting sqref="L1:L6 L8:L65536">
    <cfRule type="cellIs" dxfId="3860" priority="47" stopIfTrue="1" operator="lessThan">
      <formula>0</formula>
    </cfRule>
  </conditionalFormatting>
  <conditionalFormatting sqref="L1:L6 L8:L65536">
    <cfRule type="cellIs" dxfId="3859" priority="46" stopIfTrue="1" operator="lessThan">
      <formula>0</formula>
    </cfRule>
  </conditionalFormatting>
  <conditionalFormatting sqref="L1:L6 L8:L65536">
    <cfRule type="cellIs" dxfId="3858" priority="45" stopIfTrue="1" operator="lessThan">
      <formula>0</formula>
    </cfRule>
  </conditionalFormatting>
  <conditionalFormatting sqref="L1:L6 L8:L65536">
    <cfRule type="cellIs" dxfId="3857" priority="44" stopIfTrue="1" operator="lessThan">
      <formula>0</formula>
    </cfRule>
  </conditionalFormatting>
  <conditionalFormatting sqref="L1:L6 L8:L65536">
    <cfRule type="cellIs" dxfId="3856" priority="43" stopIfTrue="1" operator="lessThan">
      <formula>0</formula>
    </cfRule>
  </conditionalFormatting>
  <conditionalFormatting sqref="L1:L6 L8:L65536">
    <cfRule type="cellIs" dxfId="3855" priority="42" stopIfTrue="1" operator="lessThan">
      <formula>0</formula>
    </cfRule>
  </conditionalFormatting>
  <conditionalFormatting sqref="L1:L6 L8:L65536">
    <cfRule type="cellIs" dxfId="3854" priority="41" stopIfTrue="1" operator="lessThan">
      <formula>0</formula>
    </cfRule>
  </conditionalFormatting>
  <conditionalFormatting sqref="L1:L6 L8:L65536">
    <cfRule type="cellIs" dxfId="3853" priority="40" stopIfTrue="1" operator="lessThan">
      <formula>0</formula>
    </cfRule>
  </conditionalFormatting>
  <conditionalFormatting sqref="L1:L6 L8:L65536">
    <cfRule type="cellIs" dxfId="3852" priority="39" stopIfTrue="1" operator="lessThan">
      <formula>0</formula>
    </cfRule>
  </conditionalFormatting>
  <conditionalFormatting sqref="L1:L6 L8:L65536">
    <cfRule type="cellIs" dxfId="3851" priority="38" stopIfTrue="1" operator="lessThan">
      <formula>0</formula>
    </cfRule>
  </conditionalFormatting>
  <conditionalFormatting sqref="L1:L6 L8:L65536">
    <cfRule type="cellIs" dxfId="3850" priority="37" stopIfTrue="1" operator="lessThan">
      <formula>0</formula>
    </cfRule>
  </conditionalFormatting>
  <conditionalFormatting sqref="L1:L6 L8:L65536">
    <cfRule type="cellIs" dxfId="3849" priority="36" stopIfTrue="1" operator="lessThan">
      <formula>0</formula>
    </cfRule>
  </conditionalFormatting>
  <conditionalFormatting sqref="L1:L6 L8:L65536">
    <cfRule type="cellIs" dxfId="3848" priority="35" stopIfTrue="1" operator="lessThan">
      <formula>0</formula>
    </cfRule>
  </conditionalFormatting>
  <conditionalFormatting sqref="L1:L6 L8:L65536">
    <cfRule type="cellIs" dxfId="3847" priority="34" stopIfTrue="1" operator="lessThan">
      <formula>0</formula>
    </cfRule>
  </conditionalFormatting>
  <conditionalFormatting sqref="L1:L6 L8:L65536">
    <cfRule type="cellIs" dxfId="3846" priority="33" stopIfTrue="1" operator="lessThan">
      <formula>0</formula>
    </cfRule>
  </conditionalFormatting>
  <conditionalFormatting sqref="L1:L6 L8:L65536">
    <cfRule type="cellIs" dxfId="3845" priority="32" stopIfTrue="1" operator="lessThan">
      <formula>0</formula>
    </cfRule>
  </conditionalFormatting>
  <conditionalFormatting sqref="L1:L6 L8:L65536">
    <cfRule type="cellIs" dxfId="3844" priority="31" stopIfTrue="1" operator="lessThan">
      <formula>0</formula>
    </cfRule>
  </conditionalFormatting>
  <conditionalFormatting sqref="M1:M6 M8:M65536">
    <cfRule type="cellIs" dxfId="3843" priority="30" stopIfTrue="1" operator="lessThan">
      <formula>0</formula>
    </cfRule>
  </conditionalFormatting>
  <conditionalFormatting sqref="M1:M6 M8:M65536">
    <cfRule type="cellIs" dxfId="3842" priority="29" stopIfTrue="1" operator="lessThan">
      <formula>0</formula>
    </cfRule>
  </conditionalFormatting>
  <conditionalFormatting sqref="M1:M6 M8:M65536">
    <cfRule type="cellIs" dxfId="3841" priority="28" stopIfTrue="1" operator="lessThan">
      <formula>0</formula>
    </cfRule>
  </conditionalFormatting>
  <conditionalFormatting sqref="M1:M6 M8:M65536">
    <cfRule type="cellIs" dxfId="3840" priority="27" stopIfTrue="1" operator="lessThan">
      <formula>0</formula>
    </cfRule>
  </conditionalFormatting>
  <conditionalFormatting sqref="M1:M6 M8:M65536">
    <cfRule type="cellIs" dxfId="3839" priority="26" stopIfTrue="1" operator="lessThan">
      <formula>0</formula>
    </cfRule>
  </conditionalFormatting>
  <conditionalFormatting sqref="M1:M6 M8:M65536">
    <cfRule type="cellIs" dxfId="3838" priority="25" stopIfTrue="1" operator="lessThan">
      <formula>0</formula>
    </cfRule>
  </conditionalFormatting>
  <conditionalFormatting sqref="M1:M6 M8:M65536">
    <cfRule type="cellIs" dxfId="3837" priority="24" stopIfTrue="1" operator="lessThan">
      <formula>0</formula>
    </cfRule>
  </conditionalFormatting>
  <conditionalFormatting sqref="M1:M6 M8:M65536">
    <cfRule type="cellIs" dxfId="3836" priority="23" stopIfTrue="1" operator="lessThan">
      <formula>0</formula>
    </cfRule>
  </conditionalFormatting>
  <conditionalFormatting sqref="M1:M6 M8:M65536">
    <cfRule type="cellIs" dxfId="3835" priority="22" stopIfTrue="1" operator="lessThan">
      <formula>0</formula>
    </cfRule>
  </conditionalFormatting>
  <conditionalFormatting sqref="M1:M6 M8:M65536">
    <cfRule type="cellIs" dxfId="3834" priority="21" stopIfTrue="1" operator="lessThan">
      <formula>0</formula>
    </cfRule>
  </conditionalFormatting>
  <conditionalFormatting sqref="M1:M6 M8:M65536">
    <cfRule type="cellIs" dxfId="3833" priority="20" stopIfTrue="1" operator="lessThan">
      <formula>0</formula>
    </cfRule>
  </conditionalFormatting>
  <conditionalFormatting sqref="M1:M6 M8:M65536">
    <cfRule type="cellIs" dxfId="3832" priority="19" stopIfTrue="1" operator="lessThan">
      <formula>0</formula>
    </cfRule>
  </conditionalFormatting>
  <conditionalFormatting sqref="M1:M6 M8:M65536">
    <cfRule type="cellIs" dxfId="3831" priority="18" stopIfTrue="1" operator="lessThan">
      <formula>0</formula>
    </cfRule>
  </conditionalFormatting>
  <conditionalFormatting sqref="M1:M6 M8:M65536">
    <cfRule type="cellIs" dxfId="3830" priority="17" stopIfTrue="1" operator="lessThan">
      <formula>0</formula>
    </cfRule>
  </conditionalFormatting>
  <conditionalFormatting sqref="N1:N6 N8:N65536">
    <cfRule type="cellIs" dxfId="3829" priority="16" stopIfTrue="1" operator="lessThan">
      <formula>0</formula>
    </cfRule>
  </conditionalFormatting>
  <conditionalFormatting sqref="N1:N6 N8:N65536">
    <cfRule type="cellIs" dxfId="3828" priority="15" stopIfTrue="1" operator="lessThan">
      <formula>0</formula>
    </cfRule>
  </conditionalFormatting>
  <conditionalFormatting sqref="N1:N6 N8:N65536">
    <cfRule type="cellIs" dxfId="3827" priority="14" stopIfTrue="1" operator="lessThan">
      <formula>0</formula>
    </cfRule>
  </conditionalFormatting>
  <conditionalFormatting sqref="N1:N6 N8:N65536">
    <cfRule type="cellIs" dxfId="3826" priority="13" stopIfTrue="1" operator="lessThan">
      <formula>0</formula>
    </cfRule>
  </conditionalFormatting>
  <conditionalFormatting sqref="N1:N6 N8:N65536">
    <cfRule type="cellIs" dxfId="3825" priority="12" stopIfTrue="1" operator="lessThan">
      <formula>0</formula>
    </cfRule>
  </conditionalFormatting>
  <conditionalFormatting sqref="N1:N6 N8:N65536">
    <cfRule type="cellIs" dxfId="3824" priority="11" stopIfTrue="1" operator="lessThan">
      <formula>0</formula>
    </cfRule>
  </conditionalFormatting>
  <conditionalFormatting sqref="N1:N6 N8:N65536">
    <cfRule type="cellIs" dxfId="3823" priority="10" stopIfTrue="1" operator="lessThan">
      <formula>0</formula>
    </cfRule>
  </conditionalFormatting>
  <conditionalFormatting sqref="N1:N6 N8:N65536">
    <cfRule type="cellIs" dxfId="3822" priority="9" stopIfTrue="1" operator="lessThan">
      <formula>0</formula>
    </cfRule>
  </conditionalFormatting>
  <conditionalFormatting sqref="O1:O6 O8:O65536">
    <cfRule type="cellIs" dxfId="3821" priority="8" stopIfTrue="1" operator="lessThan">
      <formula>0</formula>
    </cfRule>
  </conditionalFormatting>
  <conditionalFormatting sqref="O1:O6 O8:O65536">
    <cfRule type="cellIs" dxfId="3820" priority="7" stopIfTrue="1" operator="lessThan">
      <formula>0</formula>
    </cfRule>
  </conditionalFormatting>
  <conditionalFormatting sqref="O1:O6 O8:O65536">
    <cfRule type="cellIs" dxfId="3819" priority="6" stopIfTrue="1" operator="lessThan">
      <formula>0</formula>
    </cfRule>
  </conditionalFormatting>
  <conditionalFormatting sqref="O1:O6 O8:O65536">
    <cfRule type="cellIs" dxfId="3818" priority="5" stopIfTrue="1" operator="lessThan">
      <formula>0</formula>
    </cfRule>
  </conditionalFormatting>
  <conditionalFormatting sqref="O1:O6 O8:O65536">
    <cfRule type="cellIs" dxfId="3817" priority="4" stopIfTrue="1" operator="lessThan">
      <formula>0</formula>
    </cfRule>
  </conditionalFormatting>
  <conditionalFormatting sqref="O1:O6 O8:O65536">
    <cfRule type="cellIs" dxfId="3816" priority="3" stopIfTrue="1" operator="lessThan">
      <formula>0</formula>
    </cfRule>
  </conditionalFormatting>
  <conditionalFormatting sqref="O1:O6 O8:O65536">
    <cfRule type="cellIs" dxfId="3815" priority="2" stopIfTrue="1" operator="lessThan">
      <formula>0</formula>
    </cfRule>
  </conditionalFormatting>
  <conditionalFormatting sqref="O1:O6 O8:O65536">
    <cfRule type="cellIs" dxfId="3814" priority="1" stopIfTrue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1" sqref="B1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92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112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[12]Tammijoulu!C15</f>
        <v>1821799</v>
      </c>
      <c r="D9" s="43">
        <f>[12]Tammi!C15</f>
        <v>124555</v>
      </c>
      <c r="E9" s="43">
        <f>[12]Helmi!C15</f>
        <v>114301</v>
      </c>
      <c r="F9" s="43">
        <f>[12]Maalis!C15</f>
        <v>135667</v>
      </c>
      <c r="G9" s="43">
        <f>[12]Huhti!C15</f>
        <v>119054</v>
      </c>
      <c r="H9" s="43">
        <f>[12]Touko!C15</f>
        <v>150656</v>
      </c>
      <c r="I9" s="43">
        <f>[12]Kesä!C15</f>
        <v>160216</v>
      </c>
      <c r="J9" s="43">
        <f>[12]Heinä!C15</f>
        <v>202213</v>
      </c>
      <c r="K9" s="43">
        <f>[12]Elo!C15</f>
        <v>204482</v>
      </c>
      <c r="L9" s="43">
        <f>[12]Syys!C15</f>
        <v>160093</v>
      </c>
      <c r="M9" s="43">
        <f>[12]Loka!C15</f>
        <v>164237</v>
      </c>
      <c r="N9" s="43">
        <f>[12]Marras!C15</f>
        <v>155914</v>
      </c>
      <c r="O9" s="43">
        <f>[12]Joulu!C15</f>
        <v>130411</v>
      </c>
    </row>
    <row r="10" spans="2:15" x14ac:dyDescent="0.2">
      <c r="B10" s="10" t="s">
        <v>21</v>
      </c>
      <c r="C10" s="44">
        <f>[12]Tammijoulu!E15</f>
        <v>830513</v>
      </c>
      <c r="D10" s="44">
        <f>[12]Tammi!E15</f>
        <v>59314</v>
      </c>
      <c r="E10" s="44">
        <f>[12]Helmi!E15</f>
        <v>47689</v>
      </c>
      <c r="F10" s="44">
        <f>[12]Maalis!E15</f>
        <v>57628</v>
      </c>
      <c r="G10" s="44">
        <f>[12]Huhti!E15</f>
        <v>49343</v>
      </c>
      <c r="H10" s="44">
        <f>[12]Touko!E15</f>
        <v>70583</v>
      </c>
      <c r="I10" s="44">
        <f>[12]Kesä!E15</f>
        <v>85400</v>
      </c>
      <c r="J10" s="44">
        <f>[12]Heinä!E15</f>
        <v>96464</v>
      </c>
      <c r="K10" s="44">
        <f>[12]Elo!E15</f>
        <v>107853</v>
      </c>
      <c r="L10" s="44">
        <f>[12]Syys!E15</f>
        <v>76162</v>
      </c>
      <c r="M10" s="44">
        <f>[12]Loka!E15</f>
        <v>64640</v>
      </c>
      <c r="N10" s="44">
        <f>[12]Marras!E15</f>
        <v>59889</v>
      </c>
      <c r="O10" s="44">
        <f>[12]Joulu!E15</f>
        <v>55548</v>
      </c>
    </row>
    <row r="11" spans="2:15" s="14" customFormat="1" x14ac:dyDescent="0.2">
      <c r="B11" s="15" t="s">
        <v>22</v>
      </c>
      <c r="C11" s="45">
        <f>[12]Tammijoulu!D15</f>
        <v>991286</v>
      </c>
      <c r="D11" s="45">
        <f>[12]Tammi!D15</f>
        <v>65241</v>
      </c>
      <c r="E11" s="45">
        <f>[12]Helmi!D15</f>
        <v>66612</v>
      </c>
      <c r="F11" s="45">
        <f>[12]Maalis!D15</f>
        <v>78039</v>
      </c>
      <c r="G11" s="45">
        <f>[12]Huhti!D15</f>
        <v>69711</v>
      </c>
      <c r="H11" s="45">
        <f>[12]Touko!D15</f>
        <v>80073</v>
      </c>
      <c r="I11" s="45">
        <f>[12]Kesä!D15</f>
        <v>74816</v>
      </c>
      <c r="J11" s="45">
        <f>[12]Heinä!D15</f>
        <v>105749</v>
      </c>
      <c r="K11" s="45">
        <f>[12]Elo!D15</f>
        <v>96629</v>
      </c>
      <c r="L11" s="45">
        <f>[12]Syys!D15</f>
        <v>83931</v>
      </c>
      <c r="M11" s="45">
        <f>[12]Loka!D15</f>
        <v>99597</v>
      </c>
      <c r="N11" s="45">
        <f>[12]Marras!D15</f>
        <v>96025</v>
      </c>
      <c r="O11" s="45">
        <f>[12]Joulu!D15</f>
        <v>74863</v>
      </c>
    </row>
    <row r="12" spans="2:15" x14ac:dyDescent="0.2">
      <c r="B12" s="1" t="s">
        <v>23</v>
      </c>
      <c r="C12" s="44">
        <f>[12]Tammijoulu!P15</f>
        <v>69185</v>
      </c>
      <c r="D12" s="44">
        <f>[12]Tammi!P15</f>
        <v>4105</v>
      </c>
      <c r="E12" s="44">
        <f>[12]Helmi!P15</f>
        <v>4704</v>
      </c>
      <c r="F12" s="44">
        <f>[12]Maalis!P15</f>
        <v>5509</v>
      </c>
      <c r="G12" s="44">
        <f>[12]Huhti!P15</f>
        <v>3941</v>
      </c>
      <c r="H12" s="44">
        <f>[12]Touko!P15</f>
        <v>6088</v>
      </c>
      <c r="I12" s="44">
        <f>[12]Kesä!P15</f>
        <v>7730</v>
      </c>
      <c r="J12" s="44">
        <f>[12]Heinä!P15</f>
        <v>7036</v>
      </c>
      <c r="K12" s="44">
        <f>[12]Elo!P15</f>
        <v>8391</v>
      </c>
      <c r="L12" s="44">
        <f>[12]Syys!P15</f>
        <v>6479</v>
      </c>
      <c r="M12" s="44">
        <f>[12]Loka!P15</f>
        <v>5510</v>
      </c>
      <c r="N12" s="44">
        <f>[12]Marras!P15</f>
        <v>5567</v>
      </c>
      <c r="O12" s="44">
        <f>[12]Joulu!P15</f>
        <v>4125</v>
      </c>
    </row>
    <row r="13" spans="2:15" s="14" customFormat="1" x14ac:dyDescent="0.2">
      <c r="B13" s="16" t="s">
        <v>24</v>
      </c>
      <c r="C13" s="45">
        <f>[12]Tammijoulu!AK15</f>
        <v>155238</v>
      </c>
      <c r="D13" s="45">
        <f>[12]Tammi!AK15</f>
        <v>24057</v>
      </c>
      <c r="E13" s="45">
        <f>[12]Helmi!AK15</f>
        <v>10007</v>
      </c>
      <c r="F13" s="45">
        <f>[12]Maalis!AK15</f>
        <v>10608</v>
      </c>
      <c r="G13" s="45">
        <f>[12]Huhti!AK15</f>
        <v>9616</v>
      </c>
      <c r="H13" s="45">
        <f>[12]Touko!AK15</f>
        <v>11583</v>
      </c>
      <c r="I13" s="45">
        <f>[12]Kesä!AK15</f>
        <v>8605</v>
      </c>
      <c r="J13" s="45">
        <f>[12]Heinä!AK15</f>
        <v>14613</v>
      </c>
      <c r="K13" s="45">
        <f>[12]Elo!AK15</f>
        <v>13168</v>
      </c>
      <c r="L13" s="45">
        <f>[12]Syys!AK15</f>
        <v>10239</v>
      </c>
      <c r="M13" s="45">
        <f>[12]Loka!AK15</f>
        <v>11811</v>
      </c>
      <c r="N13" s="45">
        <f>[12]Marras!AK15</f>
        <v>14928</v>
      </c>
      <c r="O13" s="45">
        <f>[12]Joulu!AK15</f>
        <v>16003</v>
      </c>
    </row>
    <row r="14" spans="2:15" x14ac:dyDescent="0.2">
      <c r="B14" s="1" t="s">
        <v>25</v>
      </c>
      <c r="C14" s="44">
        <f>[12]Tammijoulu!F15</f>
        <v>77975</v>
      </c>
      <c r="D14" s="44">
        <f>[12]Tammi!F15</f>
        <v>4766</v>
      </c>
      <c r="E14" s="44">
        <f>[12]Helmi!F15</f>
        <v>4918</v>
      </c>
      <c r="F14" s="44">
        <f>[12]Maalis!F15</f>
        <v>5920</v>
      </c>
      <c r="G14" s="44">
        <f>[12]Huhti!F15</f>
        <v>5160</v>
      </c>
      <c r="H14" s="44">
        <f>[12]Touko!F15</f>
        <v>8127</v>
      </c>
      <c r="I14" s="44">
        <f>[12]Kesä!F15</f>
        <v>6119</v>
      </c>
      <c r="J14" s="44">
        <f>[12]Heinä!F15</f>
        <v>6788</v>
      </c>
      <c r="K14" s="44">
        <f>[12]Elo!F15</f>
        <v>9290</v>
      </c>
      <c r="L14" s="44">
        <f>[12]Syys!F15</f>
        <v>7527</v>
      </c>
      <c r="M14" s="44">
        <f>[12]Loka!F15</f>
        <v>6721</v>
      </c>
      <c r="N14" s="44">
        <f>[12]Marras!F15</f>
        <v>7448</v>
      </c>
      <c r="O14" s="44">
        <f>[12]Joulu!F15</f>
        <v>5191</v>
      </c>
    </row>
    <row r="15" spans="2:15" s="14" customFormat="1" x14ac:dyDescent="0.2">
      <c r="B15" s="16" t="s">
        <v>1</v>
      </c>
      <c r="C15" s="45">
        <f>[12]Tammijoulu!AP15</f>
        <v>43933</v>
      </c>
      <c r="D15" s="45">
        <f>[12]Tammi!AP15</f>
        <v>1888</v>
      </c>
      <c r="E15" s="45">
        <f>[12]Helmi!AP15</f>
        <v>1638</v>
      </c>
      <c r="F15" s="45">
        <f>[12]Maalis!AP15</f>
        <v>2474</v>
      </c>
      <c r="G15" s="45">
        <f>[12]Huhti!AP15</f>
        <v>1890</v>
      </c>
      <c r="H15" s="45">
        <f>[12]Touko!AP15</f>
        <v>4356</v>
      </c>
      <c r="I15" s="45">
        <f>[12]Kesä!AP15</f>
        <v>6532</v>
      </c>
      <c r="J15" s="45">
        <f>[12]Heinä!AP15</f>
        <v>6310</v>
      </c>
      <c r="K15" s="45">
        <f>[12]Elo!AP15</f>
        <v>6248</v>
      </c>
      <c r="L15" s="45">
        <f>[12]Syys!AP15</f>
        <v>5149</v>
      </c>
      <c r="M15" s="45">
        <f>[12]Loka!AP15</f>
        <v>3560</v>
      </c>
      <c r="N15" s="45">
        <f>[12]Marras!AP15</f>
        <v>2286</v>
      </c>
      <c r="O15" s="45">
        <f>[12]Joulu!AP15</f>
        <v>1602</v>
      </c>
    </row>
    <row r="16" spans="2:15" x14ac:dyDescent="0.2">
      <c r="B16" s="1" t="s">
        <v>26</v>
      </c>
      <c r="C16" s="44">
        <f>[12]Tammijoulu!J15</f>
        <v>74873</v>
      </c>
      <c r="D16" s="44">
        <f>[12]Tammi!J15</f>
        <v>3833</v>
      </c>
      <c r="E16" s="44">
        <f>[12]Helmi!J15</f>
        <v>4174</v>
      </c>
      <c r="F16" s="44">
        <f>[12]Maalis!J15</f>
        <v>5839</v>
      </c>
      <c r="G16" s="44">
        <f>[12]Huhti!J15</f>
        <v>4078</v>
      </c>
      <c r="H16" s="44">
        <f>[12]Touko!J15</f>
        <v>6763</v>
      </c>
      <c r="I16" s="44">
        <f>[12]Kesä!J15</f>
        <v>9066</v>
      </c>
      <c r="J16" s="44">
        <f>[12]Heinä!J15</f>
        <v>9556</v>
      </c>
      <c r="K16" s="44">
        <f>[12]Elo!J15</f>
        <v>9691</v>
      </c>
      <c r="L16" s="44">
        <f>[12]Syys!J15</f>
        <v>6621</v>
      </c>
      <c r="M16" s="44">
        <f>[12]Loka!J15</f>
        <v>5564</v>
      </c>
      <c r="N16" s="44">
        <f>[12]Marras!J15</f>
        <v>5251</v>
      </c>
      <c r="O16" s="44">
        <f>[12]Joulu!J15</f>
        <v>4437</v>
      </c>
    </row>
    <row r="17" spans="2:15" s="14" customFormat="1" x14ac:dyDescent="0.2">
      <c r="B17" s="16" t="s">
        <v>27</v>
      </c>
      <c r="C17" s="45">
        <f>[12]Tammijoulu!AV15</f>
        <v>40444</v>
      </c>
      <c r="D17" s="45">
        <f>[12]Tammi!AV15</f>
        <v>1731</v>
      </c>
      <c r="E17" s="45">
        <f>[12]Helmi!AV15</f>
        <v>2524</v>
      </c>
      <c r="F17" s="45">
        <f>[12]Maalis!AV15</f>
        <v>2259</v>
      </c>
      <c r="G17" s="45">
        <f>[12]Huhti!AV15</f>
        <v>1417</v>
      </c>
      <c r="H17" s="45">
        <f>[12]Touko!AV15</f>
        <v>2952</v>
      </c>
      <c r="I17" s="45">
        <f>[12]Kesä!AV15</f>
        <v>4291</v>
      </c>
      <c r="J17" s="45">
        <f>[12]Heinä!AV15</f>
        <v>5294</v>
      </c>
      <c r="K17" s="45">
        <f>[12]Elo!AV15</f>
        <v>7084</v>
      </c>
      <c r="L17" s="45">
        <f>[12]Syys!AV15</f>
        <v>5945</v>
      </c>
      <c r="M17" s="45">
        <f>[12]Loka!AV15</f>
        <v>2742</v>
      </c>
      <c r="N17" s="45">
        <f>[12]Marras!AV15</f>
        <v>1906</v>
      </c>
      <c r="O17" s="45">
        <f>[12]Joulu!AV15</f>
        <v>2299</v>
      </c>
    </row>
    <row r="18" spans="2:15" x14ac:dyDescent="0.2">
      <c r="B18" s="1" t="s">
        <v>28</v>
      </c>
      <c r="C18" s="44">
        <f>[12]Tammijoulu!S15</f>
        <v>24537</v>
      </c>
      <c r="D18" s="44">
        <f>[12]Tammi!S15</f>
        <v>1093</v>
      </c>
      <c r="E18" s="44">
        <f>[12]Helmi!S15</f>
        <v>926</v>
      </c>
      <c r="F18" s="44">
        <f>[12]Maalis!S15</f>
        <v>1375</v>
      </c>
      <c r="G18" s="44">
        <f>[12]Huhti!S15</f>
        <v>1022</v>
      </c>
      <c r="H18" s="44">
        <f>[12]Touko!S15</f>
        <v>1620</v>
      </c>
      <c r="I18" s="44">
        <f>[12]Kesä!S15</f>
        <v>2656</v>
      </c>
      <c r="J18" s="44">
        <f>[12]Heinä!S15</f>
        <v>3379</v>
      </c>
      <c r="K18" s="44">
        <f>[12]Elo!S15</f>
        <v>6749</v>
      </c>
      <c r="L18" s="44">
        <f>[12]Syys!S15</f>
        <v>1744</v>
      </c>
      <c r="M18" s="44">
        <f>[12]Loka!S15</f>
        <v>1375</v>
      </c>
      <c r="N18" s="44">
        <f>[12]Marras!S15</f>
        <v>1182</v>
      </c>
      <c r="O18" s="44">
        <f>[12]Joulu!S15</f>
        <v>1416</v>
      </c>
    </row>
    <row r="19" spans="2:15" s="14" customFormat="1" x14ac:dyDescent="0.2">
      <c r="B19" s="16" t="s">
        <v>29</v>
      </c>
      <c r="C19" s="45">
        <f>[12]Tammijoulu!R15</f>
        <v>28799</v>
      </c>
      <c r="D19" s="45">
        <f>[12]Tammi!R15</f>
        <v>1388</v>
      </c>
      <c r="E19" s="45">
        <f>[12]Helmi!R15</f>
        <v>2095</v>
      </c>
      <c r="F19" s="45">
        <f>[12]Maalis!R15</f>
        <v>2036</v>
      </c>
      <c r="G19" s="45">
        <f>[12]Huhti!R15</f>
        <v>1856</v>
      </c>
      <c r="H19" s="45">
        <f>[12]Touko!R15</f>
        <v>2555</v>
      </c>
      <c r="I19" s="45">
        <f>[12]Kesä!R15</f>
        <v>3316</v>
      </c>
      <c r="J19" s="45">
        <f>[12]Heinä!R15</f>
        <v>3580</v>
      </c>
      <c r="K19" s="45">
        <f>[12]Elo!R15</f>
        <v>3997</v>
      </c>
      <c r="L19" s="45">
        <f>[12]Syys!R15</f>
        <v>2349</v>
      </c>
      <c r="M19" s="45">
        <f>[12]Loka!R15</f>
        <v>1987</v>
      </c>
      <c r="N19" s="45">
        <f>[12]Marras!R15</f>
        <v>1732</v>
      </c>
      <c r="O19" s="45">
        <f>[12]Joulu!R15</f>
        <v>1908</v>
      </c>
    </row>
    <row r="20" spans="2:15" x14ac:dyDescent="0.2">
      <c r="B20" s="1" t="s">
        <v>30</v>
      </c>
      <c r="C20" s="44">
        <f>[12]Tammijoulu!M15</f>
        <v>21909</v>
      </c>
      <c r="D20" s="44">
        <f>[12]Tammi!M15</f>
        <v>1282</v>
      </c>
      <c r="E20" s="44">
        <f>[12]Helmi!M15</f>
        <v>1438</v>
      </c>
      <c r="F20" s="44">
        <f>[12]Maalis!M15</f>
        <v>1652</v>
      </c>
      <c r="G20" s="44">
        <f>[12]Huhti!M15</f>
        <v>1440</v>
      </c>
      <c r="H20" s="44">
        <f>[12]Touko!M15</f>
        <v>2206</v>
      </c>
      <c r="I20" s="44">
        <f>[12]Kesä!M15</f>
        <v>2690</v>
      </c>
      <c r="J20" s="44">
        <f>[12]Heinä!M15</f>
        <v>2287</v>
      </c>
      <c r="K20" s="44">
        <f>[12]Elo!M15</f>
        <v>2404</v>
      </c>
      <c r="L20" s="44">
        <f>[12]Syys!M15</f>
        <v>2076</v>
      </c>
      <c r="M20" s="44">
        <f>[12]Loka!M15</f>
        <v>1715</v>
      </c>
      <c r="N20" s="44">
        <f>[12]Marras!M15</f>
        <v>1466</v>
      </c>
      <c r="O20" s="44">
        <f>[12]Joulu!M15</f>
        <v>1253</v>
      </c>
    </row>
    <row r="21" spans="2:15" s="14" customFormat="1" x14ac:dyDescent="0.2">
      <c r="B21" s="16" t="s">
        <v>31</v>
      </c>
      <c r="C21" s="45">
        <f>[12]Tammijoulu!G15</f>
        <v>22034</v>
      </c>
      <c r="D21" s="45">
        <f>[12]Tammi!G15</f>
        <v>1065</v>
      </c>
      <c r="E21" s="45">
        <f>[12]Helmi!G15</f>
        <v>1315</v>
      </c>
      <c r="F21" s="45">
        <f>[12]Maalis!G15</f>
        <v>1256</v>
      </c>
      <c r="G21" s="45">
        <f>[12]Huhti!G15</f>
        <v>1414</v>
      </c>
      <c r="H21" s="45">
        <f>[12]Touko!G15</f>
        <v>2400</v>
      </c>
      <c r="I21" s="45">
        <f>[12]Kesä!G15</f>
        <v>2165</v>
      </c>
      <c r="J21" s="45">
        <f>[12]Heinä!G15</f>
        <v>2890</v>
      </c>
      <c r="K21" s="45">
        <f>[12]Elo!G15</f>
        <v>2325</v>
      </c>
      <c r="L21" s="45">
        <f>[12]Syys!G15</f>
        <v>2296</v>
      </c>
      <c r="M21" s="45">
        <f>[12]Loka!G15</f>
        <v>2148</v>
      </c>
      <c r="N21" s="45">
        <f>[12]Marras!G15</f>
        <v>1612</v>
      </c>
      <c r="O21" s="45">
        <f>[12]Joulu!G15</f>
        <v>1148</v>
      </c>
    </row>
    <row r="22" spans="2:15" x14ac:dyDescent="0.2">
      <c r="B22" s="1" t="s">
        <v>32</v>
      </c>
      <c r="C22" s="44">
        <f>[12]Tammijoulu!H15</f>
        <v>21268</v>
      </c>
      <c r="D22" s="44">
        <f>[12]Tammi!H15</f>
        <v>1161</v>
      </c>
      <c r="E22" s="44">
        <f>[12]Helmi!H15</f>
        <v>1192</v>
      </c>
      <c r="F22" s="44">
        <f>[12]Maalis!H15</f>
        <v>1737</v>
      </c>
      <c r="G22" s="44">
        <f>[12]Huhti!H15</f>
        <v>1225</v>
      </c>
      <c r="H22" s="44">
        <f>[12]Touko!H15</f>
        <v>1992</v>
      </c>
      <c r="I22" s="44">
        <f>[12]Kesä!H15</f>
        <v>2247</v>
      </c>
      <c r="J22" s="44">
        <f>[12]Heinä!H15</f>
        <v>2279</v>
      </c>
      <c r="K22" s="44">
        <f>[12]Elo!H15</f>
        <v>2113</v>
      </c>
      <c r="L22" s="44">
        <f>[12]Syys!H15</f>
        <v>2119</v>
      </c>
      <c r="M22" s="44">
        <f>[12]Loka!H15</f>
        <v>2189</v>
      </c>
      <c r="N22" s="44">
        <f>[12]Marras!H15</f>
        <v>1897</v>
      </c>
      <c r="O22" s="44">
        <f>[12]Joulu!H15</f>
        <v>1117</v>
      </c>
    </row>
    <row r="23" spans="2:15" s="14" customFormat="1" x14ac:dyDescent="0.2">
      <c r="B23" s="16" t="s">
        <v>33</v>
      </c>
      <c r="C23" s="45">
        <f>[12]Tammijoulu!T15</f>
        <v>24012</v>
      </c>
      <c r="D23" s="45">
        <f>[12]Tammi!T15</f>
        <v>639</v>
      </c>
      <c r="E23" s="45">
        <f>[12]Helmi!T15</f>
        <v>928</v>
      </c>
      <c r="F23" s="45">
        <f>[12]Maalis!T15</f>
        <v>1531</v>
      </c>
      <c r="G23" s="45">
        <f>[12]Huhti!T15</f>
        <v>1387</v>
      </c>
      <c r="H23" s="45">
        <f>[12]Touko!T15</f>
        <v>1414</v>
      </c>
      <c r="I23" s="45">
        <f>[12]Kesä!T15</f>
        <v>2388</v>
      </c>
      <c r="J23" s="45">
        <f>[12]Heinä!T15</f>
        <v>4314</v>
      </c>
      <c r="K23" s="45">
        <f>[12]Elo!T15</f>
        <v>5483</v>
      </c>
      <c r="L23" s="45">
        <f>[12]Syys!T15</f>
        <v>2728</v>
      </c>
      <c r="M23" s="45">
        <f>[12]Loka!T15</f>
        <v>1208</v>
      </c>
      <c r="N23" s="45">
        <f>[12]Marras!T15</f>
        <v>955</v>
      </c>
      <c r="O23" s="45">
        <f>[12]Joulu!T15</f>
        <v>1037</v>
      </c>
    </row>
    <row r="24" spans="2:15" x14ac:dyDescent="0.2">
      <c r="B24" s="1" t="s">
        <v>34</v>
      </c>
      <c r="C24" s="44">
        <f>[12]Tammijoulu!AH15</f>
        <v>23049</v>
      </c>
      <c r="D24" s="44">
        <f>[12]Tammi!AH15</f>
        <v>1500</v>
      </c>
      <c r="E24" s="44">
        <f>[12]Helmi!AH15</f>
        <v>1781</v>
      </c>
      <c r="F24" s="44">
        <f>[12]Maalis!AH15</f>
        <v>2104</v>
      </c>
      <c r="G24" s="44">
        <f>[12]Huhti!AH15</f>
        <v>1394</v>
      </c>
      <c r="H24" s="44">
        <f>[12]Touko!AH15</f>
        <v>1739</v>
      </c>
      <c r="I24" s="44">
        <f>[12]Kesä!AH15</f>
        <v>1801</v>
      </c>
      <c r="J24" s="44">
        <f>[12]Heinä!AH15</f>
        <v>1891</v>
      </c>
      <c r="K24" s="44">
        <f>[12]Elo!AH15</f>
        <v>3129</v>
      </c>
      <c r="L24" s="44">
        <f>[12]Syys!AH15</f>
        <v>1857</v>
      </c>
      <c r="M24" s="44">
        <f>[12]Loka!AH15</f>
        <v>2084</v>
      </c>
      <c r="N24" s="44">
        <f>[12]Marras!AH15</f>
        <v>2110</v>
      </c>
      <c r="O24" s="44">
        <f>[12]Joulu!AH15</f>
        <v>1659</v>
      </c>
    </row>
    <row r="25" spans="2:15" s="14" customFormat="1" x14ac:dyDescent="0.2">
      <c r="B25" s="16" t="s">
        <v>35</v>
      </c>
      <c r="C25" s="45">
        <f>[12]Tammijoulu!L15</f>
        <v>16044</v>
      </c>
      <c r="D25" s="45">
        <f>[12]Tammi!L15</f>
        <v>595</v>
      </c>
      <c r="E25" s="45">
        <f>[12]Helmi!L15</f>
        <v>660</v>
      </c>
      <c r="F25" s="45">
        <f>[12]Maalis!L15</f>
        <v>777</v>
      </c>
      <c r="G25" s="45">
        <f>[12]Huhti!L15</f>
        <v>767</v>
      </c>
      <c r="H25" s="45">
        <f>[12]Touko!L15</f>
        <v>1192</v>
      </c>
      <c r="I25" s="45">
        <f>[12]Kesä!L15</f>
        <v>1903</v>
      </c>
      <c r="J25" s="45">
        <f>[12]Heinä!L15</f>
        <v>3631</v>
      </c>
      <c r="K25" s="45">
        <f>[12]Elo!L15</f>
        <v>2328</v>
      </c>
      <c r="L25" s="45">
        <f>[12]Syys!L15</f>
        <v>1209</v>
      </c>
      <c r="M25" s="45">
        <f>[12]Loka!L15</f>
        <v>920</v>
      </c>
      <c r="N25" s="45">
        <f>[12]Marras!L15</f>
        <v>775</v>
      </c>
      <c r="O25" s="45">
        <f>[12]Joulu!L15</f>
        <v>1287</v>
      </c>
    </row>
    <row r="26" spans="2:15" x14ac:dyDescent="0.2">
      <c r="B26" s="1" t="s">
        <v>36</v>
      </c>
      <c r="C26" s="44">
        <f>[12]Tammijoulu!N15</f>
        <v>9346</v>
      </c>
      <c r="D26" s="44">
        <f>[12]Tammi!N15</f>
        <v>430</v>
      </c>
      <c r="E26" s="44">
        <f>[12]Helmi!N15</f>
        <v>621</v>
      </c>
      <c r="F26" s="44">
        <f>[12]Maalis!N15</f>
        <v>736</v>
      </c>
      <c r="G26" s="44">
        <f>[12]Huhti!N15</f>
        <v>752</v>
      </c>
      <c r="H26" s="44">
        <f>[12]Touko!N15</f>
        <v>894</v>
      </c>
      <c r="I26" s="44">
        <f>[12]Kesä!N15</f>
        <v>1233</v>
      </c>
      <c r="J26" s="44">
        <f>[12]Heinä!N15</f>
        <v>1020</v>
      </c>
      <c r="K26" s="44">
        <f>[12]Elo!N15</f>
        <v>911</v>
      </c>
      <c r="L26" s="44">
        <f>[12]Syys!N15</f>
        <v>839</v>
      </c>
      <c r="M26" s="44">
        <f>[12]Loka!N15</f>
        <v>755</v>
      </c>
      <c r="N26" s="44">
        <f>[12]Marras!N15</f>
        <v>578</v>
      </c>
      <c r="O26" s="44">
        <f>[12]Joulu!N15</f>
        <v>577</v>
      </c>
    </row>
    <row r="27" spans="2:15" s="14" customFormat="1" x14ac:dyDescent="0.2">
      <c r="B27" s="16" t="s">
        <v>37</v>
      </c>
      <c r="C27" s="45">
        <f>[12]Tammijoulu!BK15</f>
        <v>20359</v>
      </c>
      <c r="D27" s="45">
        <f>[12]Tammi!BK15</f>
        <v>765</v>
      </c>
      <c r="E27" s="45">
        <f>[12]Helmi!BK15</f>
        <v>753</v>
      </c>
      <c r="F27" s="45">
        <f>[12]Maalis!BK15</f>
        <v>1458</v>
      </c>
      <c r="G27" s="45">
        <f>[12]Huhti!BK15</f>
        <v>710</v>
      </c>
      <c r="H27" s="45">
        <f>[12]Touko!BK15</f>
        <v>1461</v>
      </c>
      <c r="I27" s="45">
        <f>[12]Kesä!BK15</f>
        <v>2692</v>
      </c>
      <c r="J27" s="45">
        <f>[12]Heinä!BK15</f>
        <v>2223</v>
      </c>
      <c r="K27" s="45">
        <f>[12]Elo!BK15</f>
        <v>3361</v>
      </c>
      <c r="L27" s="45">
        <f>[12]Syys!BK15</f>
        <v>2879</v>
      </c>
      <c r="M27" s="45">
        <f>[12]Loka!BK15</f>
        <v>1679</v>
      </c>
      <c r="N27" s="45">
        <f>[12]Marras!BK15</f>
        <v>1115</v>
      </c>
      <c r="O27" s="45">
        <f>[12]Joulu!BK15</f>
        <v>1263</v>
      </c>
    </row>
    <row r="28" spans="2:15" x14ac:dyDescent="0.2">
      <c r="B28" s="1" t="s">
        <v>38</v>
      </c>
      <c r="C28" s="44">
        <f>[12]Tammijoulu!AF15</f>
        <v>4121</v>
      </c>
      <c r="D28" s="44">
        <f>[12]Tammi!AF15</f>
        <v>425</v>
      </c>
      <c r="E28" s="44">
        <f>[12]Helmi!AF15</f>
        <v>146</v>
      </c>
      <c r="F28" s="44">
        <f>[12]Maalis!AF15</f>
        <v>269</v>
      </c>
      <c r="G28" s="44">
        <f>[12]Huhti!AF15</f>
        <v>240</v>
      </c>
      <c r="H28" s="44">
        <f>[12]Touko!AF15</f>
        <v>319</v>
      </c>
      <c r="I28" s="44">
        <f>[12]Kesä!AF15</f>
        <v>554</v>
      </c>
      <c r="J28" s="44">
        <f>[12]Heinä!AF15</f>
        <v>654</v>
      </c>
      <c r="K28" s="44">
        <f>[12]Elo!AF15</f>
        <v>486</v>
      </c>
      <c r="L28" s="44">
        <f>[12]Syys!AF15</f>
        <v>320</v>
      </c>
      <c r="M28" s="44">
        <f>[12]Loka!AF15</f>
        <v>170</v>
      </c>
      <c r="N28" s="44">
        <f>[12]Marras!AF15</f>
        <v>163</v>
      </c>
      <c r="O28" s="44">
        <f>[12]Joulu!AF15</f>
        <v>375</v>
      </c>
    </row>
    <row r="29" spans="2:15" s="14" customFormat="1" x14ac:dyDescent="0.2">
      <c r="B29" s="16" t="s">
        <v>39</v>
      </c>
      <c r="C29" s="45">
        <f>[12]Tammijoulu!AQ15</f>
        <v>5806</v>
      </c>
      <c r="D29" s="45">
        <f>[12]Tammi!AQ15</f>
        <v>220</v>
      </c>
      <c r="E29" s="45">
        <f>[12]Helmi!AQ15</f>
        <v>178</v>
      </c>
      <c r="F29" s="45">
        <f>[12]Maalis!AQ15</f>
        <v>257</v>
      </c>
      <c r="G29" s="45">
        <f>[12]Huhti!AQ15</f>
        <v>250</v>
      </c>
      <c r="H29" s="45">
        <f>[12]Touko!AQ15</f>
        <v>566</v>
      </c>
      <c r="I29" s="45">
        <f>[12]Kesä!AQ15</f>
        <v>904</v>
      </c>
      <c r="J29" s="45">
        <f>[12]Heinä!AQ15</f>
        <v>984</v>
      </c>
      <c r="K29" s="45">
        <f>[12]Elo!AQ15</f>
        <v>972</v>
      </c>
      <c r="L29" s="45">
        <f>[12]Syys!AQ15</f>
        <v>546</v>
      </c>
      <c r="M29" s="45">
        <f>[12]Loka!AQ15</f>
        <v>482</v>
      </c>
      <c r="N29" s="45">
        <f>[12]Marras!AQ15</f>
        <v>272</v>
      </c>
      <c r="O29" s="45">
        <f>[12]Joulu!AQ15</f>
        <v>175</v>
      </c>
    </row>
    <row r="30" spans="2:15" x14ac:dyDescent="0.2">
      <c r="B30" s="1" t="s">
        <v>40</v>
      </c>
      <c r="C30" s="44">
        <f>[12]Tammijoulu!K15</f>
        <v>10083</v>
      </c>
      <c r="D30" s="44">
        <f>[12]Tammi!K15</f>
        <v>571</v>
      </c>
      <c r="E30" s="44">
        <f>[12]Helmi!K15</f>
        <v>502</v>
      </c>
      <c r="F30" s="44">
        <f>[12]Maalis!K15</f>
        <v>771</v>
      </c>
      <c r="G30" s="44">
        <f>[12]Huhti!K15</f>
        <v>552</v>
      </c>
      <c r="H30" s="44">
        <f>[12]Touko!K15</f>
        <v>921</v>
      </c>
      <c r="I30" s="44">
        <f>[12]Kesä!K15</f>
        <v>1307</v>
      </c>
      <c r="J30" s="44">
        <f>[12]Heinä!K15</f>
        <v>1497</v>
      </c>
      <c r="K30" s="44">
        <f>[12]Elo!K15</f>
        <v>1288</v>
      </c>
      <c r="L30" s="44">
        <f>[12]Syys!K15</f>
        <v>1065</v>
      </c>
      <c r="M30" s="44">
        <f>[12]Loka!K15</f>
        <v>599</v>
      </c>
      <c r="N30" s="44">
        <f>[12]Marras!K15</f>
        <v>554</v>
      </c>
      <c r="O30" s="44">
        <f>[12]Joulu!K15</f>
        <v>456</v>
      </c>
    </row>
    <row r="31" spans="2:15" s="14" customFormat="1" x14ac:dyDescent="0.2">
      <c r="B31" s="16" t="s">
        <v>2</v>
      </c>
      <c r="C31" s="45">
        <f>[12]Tammijoulu!BG15</f>
        <v>10457</v>
      </c>
      <c r="D31" s="45">
        <f>[12]Tammi!BG15</f>
        <v>477</v>
      </c>
      <c r="E31" s="45">
        <f>[12]Helmi!BG15</f>
        <v>304</v>
      </c>
      <c r="F31" s="45">
        <f>[12]Maalis!BG15</f>
        <v>318</v>
      </c>
      <c r="G31" s="45">
        <f>[12]Huhti!BG15</f>
        <v>480</v>
      </c>
      <c r="H31" s="45">
        <f>[12]Touko!BG15</f>
        <v>940</v>
      </c>
      <c r="I31" s="45">
        <f>[12]Kesä!BG15</f>
        <v>1753</v>
      </c>
      <c r="J31" s="45">
        <f>[12]Heinä!BG15</f>
        <v>1895</v>
      </c>
      <c r="K31" s="45">
        <f>[12]Elo!BG15</f>
        <v>1424</v>
      </c>
      <c r="L31" s="45">
        <f>[12]Syys!BG15</f>
        <v>1294</v>
      </c>
      <c r="M31" s="45">
        <f>[12]Loka!BG15</f>
        <v>559</v>
      </c>
      <c r="N31" s="45">
        <f>[12]Marras!BG15</f>
        <v>324</v>
      </c>
      <c r="O31" s="45">
        <f>[12]Joulu!BG15</f>
        <v>689</v>
      </c>
    </row>
    <row r="32" spans="2:15" x14ac:dyDescent="0.2">
      <c r="B32" s="1" t="s">
        <v>41</v>
      </c>
      <c r="C32" s="44">
        <f>[12]Tammijoulu!V15</f>
        <v>7541</v>
      </c>
      <c r="D32" s="44">
        <f>[12]Tammi!V15</f>
        <v>486</v>
      </c>
      <c r="E32" s="44">
        <f>[12]Helmi!V15</f>
        <v>458</v>
      </c>
      <c r="F32" s="44">
        <f>[12]Maalis!V15</f>
        <v>637</v>
      </c>
      <c r="G32" s="44">
        <f>[12]Huhti!V15</f>
        <v>609</v>
      </c>
      <c r="H32" s="44">
        <f>[12]Touko!V15</f>
        <v>603</v>
      </c>
      <c r="I32" s="44">
        <f>[12]Kesä!V15</f>
        <v>817</v>
      </c>
      <c r="J32" s="44">
        <f>[12]Heinä!V15</f>
        <v>770</v>
      </c>
      <c r="K32" s="44">
        <f>[12]Elo!V15</f>
        <v>874</v>
      </c>
      <c r="L32" s="44">
        <f>[12]Syys!V15</f>
        <v>704</v>
      </c>
      <c r="M32" s="44">
        <f>[12]Loka!V15</f>
        <v>569</v>
      </c>
      <c r="N32" s="44">
        <f>[12]Marras!V15</f>
        <v>584</v>
      </c>
      <c r="O32" s="44">
        <f>[12]Joulu!V15</f>
        <v>430</v>
      </c>
    </row>
    <row r="33" spans="2:15" s="14" customFormat="1" x14ac:dyDescent="0.2">
      <c r="B33" s="16" t="s">
        <v>42</v>
      </c>
      <c r="C33" s="45">
        <f>[12]Tammijoulu!Y15</f>
        <v>3353</v>
      </c>
      <c r="D33" s="45">
        <f>[12]Tammi!Y15</f>
        <v>200</v>
      </c>
      <c r="E33" s="45">
        <f>[12]Helmi!Y15</f>
        <v>169</v>
      </c>
      <c r="F33" s="45">
        <f>[12]Maalis!Y15</f>
        <v>265</v>
      </c>
      <c r="G33" s="45">
        <f>[12]Huhti!Y15</f>
        <v>157</v>
      </c>
      <c r="H33" s="45">
        <f>[12]Touko!Y15</f>
        <v>276</v>
      </c>
      <c r="I33" s="45">
        <f>[12]Kesä!Y15</f>
        <v>444</v>
      </c>
      <c r="J33" s="45">
        <f>[12]Heinä!Y15</f>
        <v>361</v>
      </c>
      <c r="K33" s="45">
        <f>[12]Elo!Y15</f>
        <v>337</v>
      </c>
      <c r="L33" s="45">
        <f>[12]Syys!Y15</f>
        <v>351</v>
      </c>
      <c r="M33" s="45">
        <f>[12]Loka!Y15</f>
        <v>362</v>
      </c>
      <c r="N33" s="45">
        <f>[12]Marras!Y15</f>
        <v>257</v>
      </c>
      <c r="O33" s="45">
        <f>[12]Joulu!Y15</f>
        <v>174</v>
      </c>
    </row>
    <row r="34" spans="2:15" x14ac:dyDescent="0.2">
      <c r="B34" s="1" t="s">
        <v>3</v>
      </c>
      <c r="C34" s="44">
        <f>[12]Tammijoulu!AI15</f>
        <v>4719</v>
      </c>
      <c r="D34" s="44">
        <f>[12]Tammi!AI15</f>
        <v>256</v>
      </c>
      <c r="E34" s="44">
        <f>[12]Helmi!AI15</f>
        <v>249</v>
      </c>
      <c r="F34" s="44">
        <f>[12]Maalis!AI15</f>
        <v>313</v>
      </c>
      <c r="G34" s="44">
        <f>[12]Huhti!AI15</f>
        <v>369</v>
      </c>
      <c r="H34" s="44">
        <f>[12]Touko!AI15</f>
        <v>418</v>
      </c>
      <c r="I34" s="44">
        <f>[12]Kesä!AI15</f>
        <v>453</v>
      </c>
      <c r="J34" s="44">
        <f>[12]Heinä!AI15</f>
        <v>321</v>
      </c>
      <c r="K34" s="44">
        <f>[12]Elo!AI15</f>
        <v>932</v>
      </c>
      <c r="L34" s="44">
        <f>[12]Syys!AI15</f>
        <v>302</v>
      </c>
      <c r="M34" s="44">
        <f>[12]Loka!AI15</f>
        <v>313</v>
      </c>
      <c r="N34" s="44">
        <f>[12]Marras!AI15</f>
        <v>342</v>
      </c>
      <c r="O34" s="44">
        <f>[12]Joulu!AI15</f>
        <v>451</v>
      </c>
    </row>
    <row r="35" spans="2:15" s="14" customFormat="1" x14ac:dyDescent="0.2">
      <c r="B35" s="16" t="s">
        <v>43</v>
      </c>
      <c r="C35" s="45">
        <f>[12]Tammijoulu!U15</f>
        <v>5660</v>
      </c>
      <c r="D35" s="45">
        <f>[12]Tammi!U15</f>
        <v>346</v>
      </c>
      <c r="E35" s="45">
        <f>[12]Helmi!U15</f>
        <v>320</v>
      </c>
      <c r="F35" s="45">
        <f>[12]Maalis!U15</f>
        <v>519</v>
      </c>
      <c r="G35" s="45">
        <f>[12]Huhti!U15</f>
        <v>348</v>
      </c>
      <c r="H35" s="45">
        <f>[12]Touko!U15</f>
        <v>384</v>
      </c>
      <c r="I35" s="45">
        <f>[12]Kesä!U15</f>
        <v>757</v>
      </c>
      <c r="J35" s="45">
        <f>[12]Heinä!U15</f>
        <v>650</v>
      </c>
      <c r="K35" s="45">
        <f>[12]Elo!U15</f>
        <v>886</v>
      </c>
      <c r="L35" s="45">
        <f>[12]Syys!U15</f>
        <v>502</v>
      </c>
      <c r="M35" s="45">
        <f>[12]Loka!U15</f>
        <v>372</v>
      </c>
      <c r="N35" s="45">
        <f>[12]Marras!U15</f>
        <v>247</v>
      </c>
      <c r="O35" s="45">
        <f>[12]Joulu!U15</f>
        <v>329</v>
      </c>
    </row>
    <row r="36" spans="2:15" x14ac:dyDescent="0.2">
      <c r="B36" s="1" t="s">
        <v>44</v>
      </c>
      <c r="C36" s="44">
        <f>[12]Tammijoulu!Q15</f>
        <v>3400</v>
      </c>
      <c r="D36" s="44">
        <f>[12]Tammi!Q15</f>
        <v>155</v>
      </c>
      <c r="E36" s="44">
        <f>[12]Helmi!Q15</f>
        <v>193</v>
      </c>
      <c r="F36" s="44">
        <f>[12]Maalis!Q15</f>
        <v>234</v>
      </c>
      <c r="G36" s="44">
        <f>[12]Huhti!Q15</f>
        <v>210</v>
      </c>
      <c r="H36" s="44">
        <f>[12]Touko!Q15</f>
        <v>268</v>
      </c>
      <c r="I36" s="44">
        <f>[12]Kesä!Q15</f>
        <v>411</v>
      </c>
      <c r="J36" s="44">
        <f>[12]Heinä!Q15</f>
        <v>385</v>
      </c>
      <c r="K36" s="44">
        <f>[12]Elo!Q15</f>
        <v>536</v>
      </c>
      <c r="L36" s="44">
        <f>[12]Syys!Q15</f>
        <v>294</v>
      </c>
      <c r="M36" s="44">
        <f>[12]Loka!Q15</f>
        <v>335</v>
      </c>
      <c r="N36" s="44">
        <f>[12]Marras!Q15</f>
        <v>211</v>
      </c>
      <c r="O36" s="44">
        <f>[12]Joulu!Q15</f>
        <v>168</v>
      </c>
    </row>
    <row r="37" spans="2:15" s="14" customFormat="1" x14ac:dyDescent="0.2">
      <c r="B37" s="16" t="s">
        <v>4</v>
      </c>
      <c r="C37" s="45">
        <f>[12]Tammijoulu!AN15</f>
        <v>2512</v>
      </c>
      <c r="D37" s="45">
        <f>[12]Tammi!AN15</f>
        <v>112</v>
      </c>
      <c r="E37" s="45">
        <f>[12]Helmi!AN15</f>
        <v>128</v>
      </c>
      <c r="F37" s="45">
        <f>[12]Maalis!AN15</f>
        <v>157</v>
      </c>
      <c r="G37" s="45">
        <f>[12]Huhti!AN15</f>
        <v>184</v>
      </c>
      <c r="H37" s="45">
        <f>[12]Touko!AN15</f>
        <v>156</v>
      </c>
      <c r="I37" s="45">
        <f>[12]Kesä!AN15</f>
        <v>265</v>
      </c>
      <c r="J37" s="45">
        <f>[12]Heinä!AN15</f>
        <v>340</v>
      </c>
      <c r="K37" s="45">
        <f>[12]Elo!AN15</f>
        <v>583</v>
      </c>
      <c r="L37" s="45">
        <f>[12]Syys!AN15</f>
        <v>237</v>
      </c>
      <c r="M37" s="45">
        <f>[12]Loka!AN15</f>
        <v>137</v>
      </c>
      <c r="N37" s="45">
        <f>[12]Marras!AN15</f>
        <v>123</v>
      </c>
      <c r="O37" s="45">
        <f>[12]Joulu!AN15</f>
        <v>90</v>
      </c>
    </row>
    <row r="38" spans="2:15" x14ac:dyDescent="0.2">
      <c r="B38" s="1" t="s">
        <v>45</v>
      </c>
      <c r="C38" s="44">
        <f>[12]Tammijoulu!BA15</f>
        <v>6352</v>
      </c>
      <c r="D38" s="44">
        <f>[12]Tammi!BA15</f>
        <v>245</v>
      </c>
      <c r="E38" s="44">
        <f>[12]Helmi!BA15</f>
        <v>226</v>
      </c>
      <c r="F38" s="44">
        <f>[12]Maalis!BA15</f>
        <v>287</v>
      </c>
      <c r="G38" s="44">
        <f>[12]Huhti!BA15</f>
        <v>296</v>
      </c>
      <c r="H38" s="44">
        <f>[12]Touko!BA15</f>
        <v>664</v>
      </c>
      <c r="I38" s="44">
        <f>[12]Kesä!BA15</f>
        <v>939</v>
      </c>
      <c r="J38" s="44">
        <f>[12]Heinä!BA15</f>
        <v>990</v>
      </c>
      <c r="K38" s="44">
        <f>[12]Elo!BA15</f>
        <v>890</v>
      </c>
      <c r="L38" s="44">
        <f>[12]Syys!BA15</f>
        <v>814</v>
      </c>
      <c r="M38" s="44">
        <f>[12]Loka!BA15</f>
        <v>369</v>
      </c>
      <c r="N38" s="44">
        <f>[12]Marras!BA15</f>
        <v>409</v>
      </c>
      <c r="O38" s="44">
        <f>[12]Joulu!BA15</f>
        <v>223</v>
      </c>
    </row>
    <row r="39" spans="2:15" s="14" customFormat="1" x14ac:dyDescent="0.2">
      <c r="B39" s="16" t="s">
        <v>46</v>
      </c>
      <c r="C39" s="45">
        <f>[12]Tammijoulu!W15</f>
        <v>4442</v>
      </c>
      <c r="D39" s="45">
        <f>[12]Tammi!W15</f>
        <v>163</v>
      </c>
      <c r="E39" s="45">
        <f>[12]Helmi!W15</f>
        <v>203</v>
      </c>
      <c r="F39" s="45">
        <f>[12]Maalis!W15</f>
        <v>227</v>
      </c>
      <c r="G39" s="45">
        <f>[12]Huhti!W15</f>
        <v>337</v>
      </c>
      <c r="H39" s="45">
        <f>[12]Touko!W15</f>
        <v>389</v>
      </c>
      <c r="I39" s="45">
        <f>[12]Kesä!W15</f>
        <v>531</v>
      </c>
      <c r="J39" s="45">
        <f>[12]Heinä!W15</f>
        <v>740</v>
      </c>
      <c r="K39" s="45">
        <f>[12]Elo!W15</f>
        <v>480</v>
      </c>
      <c r="L39" s="45">
        <f>[12]Syys!W15</f>
        <v>332</v>
      </c>
      <c r="M39" s="45">
        <f>[12]Loka!W15</f>
        <v>411</v>
      </c>
      <c r="N39" s="45">
        <f>[12]Marras!W15</f>
        <v>341</v>
      </c>
      <c r="O39" s="45">
        <f>[12]Joulu!W15</f>
        <v>288</v>
      </c>
    </row>
    <row r="40" spans="2:15" x14ac:dyDescent="0.2">
      <c r="B40" s="1" t="s">
        <v>47</v>
      </c>
      <c r="C40" s="44">
        <f>[12]Tammijoulu!AJ15</f>
        <v>3545</v>
      </c>
      <c r="D40" s="44">
        <f>[12]Tammi!AJ15</f>
        <v>273</v>
      </c>
      <c r="E40" s="44">
        <f>[12]Helmi!AJ15</f>
        <v>238</v>
      </c>
      <c r="F40" s="44">
        <f>[12]Maalis!AJ15</f>
        <v>372</v>
      </c>
      <c r="G40" s="44">
        <f>[12]Huhti!AJ15</f>
        <v>208</v>
      </c>
      <c r="H40" s="44">
        <f>[12]Touko!AJ15</f>
        <v>238</v>
      </c>
      <c r="I40" s="44">
        <f>[12]Kesä!AJ15</f>
        <v>304</v>
      </c>
      <c r="J40" s="44">
        <f>[12]Heinä!AJ15</f>
        <v>310</v>
      </c>
      <c r="K40" s="44">
        <f>[12]Elo!AJ15</f>
        <v>392</v>
      </c>
      <c r="L40" s="44">
        <f>[12]Syys!AJ15</f>
        <v>314</v>
      </c>
      <c r="M40" s="44">
        <f>[12]Loka!AJ15</f>
        <v>326</v>
      </c>
      <c r="N40" s="44">
        <f>[12]Marras!AJ15</f>
        <v>297</v>
      </c>
      <c r="O40" s="44">
        <f>[12]Joulu!AJ15</f>
        <v>273</v>
      </c>
    </row>
    <row r="41" spans="2:15" s="14" customFormat="1" x14ac:dyDescent="0.2">
      <c r="B41" s="16" t="s">
        <v>48</v>
      </c>
      <c r="C41" s="45">
        <f>[12]Tammijoulu!AG15</f>
        <v>4656</v>
      </c>
      <c r="D41" s="45">
        <f>[12]Tammi!AG15</f>
        <v>254</v>
      </c>
      <c r="E41" s="45">
        <f>[12]Helmi!AG15</f>
        <v>239</v>
      </c>
      <c r="F41" s="45">
        <f>[12]Maalis!AG15</f>
        <v>353</v>
      </c>
      <c r="G41" s="45">
        <f>[12]Huhti!AG15</f>
        <v>173</v>
      </c>
      <c r="H41" s="45">
        <f>[12]Touko!AG15</f>
        <v>301</v>
      </c>
      <c r="I41" s="45">
        <f>[12]Kesä!AG15</f>
        <v>583</v>
      </c>
      <c r="J41" s="45">
        <f>[12]Heinä!AG15</f>
        <v>534</v>
      </c>
      <c r="K41" s="45">
        <f>[12]Elo!AG15</f>
        <v>677</v>
      </c>
      <c r="L41" s="45">
        <f>[12]Syys!AG15</f>
        <v>525</v>
      </c>
      <c r="M41" s="45">
        <f>[12]Loka!AG15</f>
        <v>383</v>
      </c>
      <c r="N41" s="45">
        <f>[12]Marras!AG15</f>
        <v>456</v>
      </c>
      <c r="O41" s="45">
        <f>[12]Joulu!AG15</f>
        <v>178</v>
      </c>
    </row>
    <row r="42" spans="2:15" x14ac:dyDescent="0.2">
      <c r="B42" s="1" t="s">
        <v>49</v>
      </c>
      <c r="C42" s="44">
        <f>[12]Tammijoulu!AW15</f>
        <v>6989</v>
      </c>
      <c r="D42" s="44">
        <f>[12]Tammi!AW15</f>
        <v>336</v>
      </c>
      <c r="E42" s="44">
        <f>[12]Helmi!AW15</f>
        <v>381</v>
      </c>
      <c r="F42" s="44">
        <f>[12]Maalis!AW15</f>
        <v>521</v>
      </c>
      <c r="G42" s="44">
        <f>[12]Huhti!AW15</f>
        <v>334</v>
      </c>
      <c r="H42" s="44">
        <f>[12]Touko!AW15</f>
        <v>964</v>
      </c>
      <c r="I42" s="44">
        <f>[12]Kesä!AW15</f>
        <v>1378</v>
      </c>
      <c r="J42" s="44">
        <f>[12]Heinä!AW15</f>
        <v>479</v>
      </c>
      <c r="K42" s="44">
        <f>[12]Elo!AW15</f>
        <v>603</v>
      </c>
      <c r="L42" s="44">
        <f>[12]Syys!AW15</f>
        <v>701</v>
      </c>
      <c r="M42" s="44">
        <f>[12]Loka!AW15</f>
        <v>616</v>
      </c>
      <c r="N42" s="44">
        <f>[12]Marras!AW15</f>
        <v>370</v>
      </c>
      <c r="O42" s="44">
        <f>[12]Joulu!AW15</f>
        <v>306</v>
      </c>
    </row>
    <row r="43" spans="2:15" s="14" customFormat="1" x14ac:dyDescent="0.2">
      <c r="B43" s="16" t="s">
        <v>5</v>
      </c>
      <c r="C43" s="45">
        <f>[12]Tammijoulu!BC15</f>
        <v>1954</v>
      </c>
      <c r="D43" s="45">
        <f>[12]Tammi!BC15</f>
        <v>92</v>
      </c>
      <c r="E43" s="45">
        <f>[12]Helmi!BC15</f>
        <v>77</v>
      </c>
      <c r="F43" s="45">
        <f>[12]Maalis!BC15</f>
        <v>93</v>
      </c>
      <c r="G43" s="45">
        <f>[12]Huhti!BC15</f>
        <v>156</v>
      </c>
      <c r="H43" s="45">
        <f>[12]Touko!BC15</f>
        <v>282</v>
      </c>
      <c r="I43" s="45">
        <f>[12]Kesä!BC15</f>
        <v>243</v>
      </c>
      <c r="J43" s="45">
        <f>[12]Heinä!BC15</f>
        <v>318</v>
      </c>
      <c r="K43" s="45">
        <f>[12]Elo!BC15</f>
        <v>203</v>
      </c>
      <c r="L43" s="45">
        <f>[12]Syys!BC15</f>
        <v>200</v>
      </c>
      <c r="M43" s="45">
        <f>[12]Loka!BC15</f>
        <v>180</v>
      </c>
      <c r="N43" s="45">
        <f>[12]Marras!BC15</f>
        <v>63</v>
      </c>
      <c r="O43" s="45">
        <f>[12]Joulu!BC15</f>
        <v>47</v>
      </c>
    </row>
    <row r="44" spans="2:15" x14ac:dyDescent="0.2">
      <c r="B44" s="1" t="s">
        <v>6</v>
      </c>
      <c r="C44" s="44">
        <f>[12]Tammijoulu!AS15</f>
        <v>3666</v>
      </c>
      <c r="D44" s="44">
        <f>[12]Tammi!AS15</f>
        <v>151</v>
      </c>
      <c r="E44" s="44">
        <f>[12]Helmi!AS15</f>
        <v>142</v>
      </c>
      <c r="F44" s="44">
        <f>[12]Maalis!AS15</f>
        <v>170</v>
      </c>
      <c r="G44" s="44">
        <f>[12]Huhti!AS15</f>
        <v>131</v>
      </c>
      <c r="H44" s="44">
        <f>[12]Touko!AS15</f>
        <v>505</v>
      </c>
      <c r="I44" s="44">
        <f>[12]Kesä!AS15</f>
        <v>457</v>
      </c>
      <c r="J44" s="44">
        <f>[12]Heinä!AS15</f>
        <v>663</v>
      </c>
      <c r="K44" s="44">
        <f>[12]Elo!AS15</f>
        <v>525</v>
      </c>
      <c r="L44" s="44">
        <f>[12]Syys!AS15</f>
        <v>353</v>
      </c>
      <c r="M44" s="44">
        <f>[12]Loka!AS15</f>
        <v>295</v>
      </c>
      <c r="N44" s="44">
        <f>[12]Marras!AS15</f>
        <v>128</v>
      </c>
      <c r="O44" s="44">
        <f>[12]Joulu!AS15</f>
        <v>146</v>
      </c>
    </row>
    <row r="45" spans="2:15" s="14" customFormat="1" x14ac:dyDescent="0.2">
      <c r="B45" s="16" t="s">
        <v>50</v>
      </c>
      <c r="C45" s="45">
        <f>[12]Tammijoulu!I15</f>
        <v>1883</v>
      </c>
      <c r="D45" s="45">
        <f>[12]Tammi!I15</f>
        <v>66</v>
      </c>
      <c r="E45" s="45">
        <f>[12]Helmi!I15</f>
        <v>45</v>
      </c>
      <c r="F45" s="45">
        <f>[12]Maalis!I15</f>
        <v>104</v>
      </c>
      <c r="G45" s="45">
        <f>[12]Huhti!I15</f>
        <v>121</v>
      </c>
      <c r="H45" s="45">
        <f>[12]Touko!I15</f>
        <v>167</v>
      </c>
      <c r="I45" s="45">
        <f>[12]Kesä!I15</f>
        <v>210</v>
      </c>
      <c r="J45" s="45">
        <f>[12]Heinä!I15</f>
        <v>137</v>
      </c>
      <c r="K45" s="45">
        <f>[12]Elo!I15</f>
        <v>326</v>
      </c>
      <c r="L45" s="45">
        <f>[12]Syys!I15</f>
        <v>166</v>
      </c>
      <c r="M45" s="45">
        <f>[12]Loka!I15</f>
        <v>325</v>
      </c>
      <c r="N45" s="45">
        <f>[12]Marras!I15</f>
        <v>134</v>
      </c>
      <c r="O45" s="45">
        <f>[12]Joulu!I15</f>
        <v>82</v>
      </c>
    </row>
    <row r="46" spans="2:15" x14ac:dyDescent="0.2">
      <c r="B46" s="1" t="s">
        <v>51</v>
      </c>
      <c r="C46" s="44">
        <f>[12]Tammijoulu!BH15</f>
        <v>869</v>
      </c>
      <c r="D46" s="44">
        <f>[12]Tammi!BH15</f>
        <v>18</v>
      </c>
      <c r="E46" s="44">
        <f>[12]Helmi!BH15</f>
        <v>21</v>
      </c>
      <c r="F46" s="44">
        <f>[12]Maalis!BH15</f>
        <v>23</v>
      </c>
      <c r="G46" s="44">
        <f>[12]Huhti!BH15</f>
        <v>61</v>
      </c>
      <c r="H46" s="44">
        <f>[12]Touko!BH15</f>
        <v>107</v>
      </c>
      <c r="I46" s="44">
        <f>[12]Kesä!BH15</f>
        <v>160</v>
      </c>
      <c r="J46" s="44">
        <f>[12]Heinä!BH15</f>
        <v>135</v>
      </c>
      <c r="K46" s="44">
        <f>[12]Elo!BH15</f>
        <v>124</v>
      </c>
      <c r="L46" s="44">
        <f>[12]Syys!BH15</f>
        <v>101</v>
      </c>
      <c r="M46" s="44">
        <f>[12]Loka!BH15</f>
        <v>41</v>
      </c>
      <c r="N46" s="44">
        <f>[12]Marras!BH15</f>
        <v>48</v>
      </c>
      <c r="O46" s="44">
        <f>[12]Joulu!BH15</f>
        <v>30</v>
      </c>
    </row>
    <row r="47" spans="2:15" s="14" customFormat="1" x14ac:dyDescent="0.2">
      <c r="B47" s="46" t="s">
        <v>111</v>
      </c>
      <c r="C47" s="45">
        <f>[12]Tammijoulu!AL15</f>
        <v>1706</v>
      </c>
      <c r="D47" s="45">
        <f>[12]Tammi!AL15</f>
        <v>108</v>
      </c>
      <c r="E47" s="45">
        <f>[12]Helmi!AL15</f>
        <v>86</v>
      </c>
      <c r="F47" s="45">
        <f>[12]Maalis!AL15</f>
        <v>73</v>
      </c>
      <c r="G47" s="45">
        <f>[12]Huhti!AL15</f>
        <v>130</v>
      </c>
      <c r="H47" s="45">
        <f>[12]Touko!AL15</f>
        <v>138</v>
      </c>
      <c r="I47" s="45">
        <f>[12]Kesä!AL15</f>
        <v>222</v>
      </c>
      <c r="J47" s="45">
        <f>[12]Heinä!AL15</f>
        <v>263</v>
      </c>
      <c r="K47" s="45">
        <f>[12]Elo!AL15</f>
        <v>161</v>
      </c>
      <c r="L47" s="45">
        <f>[12]Syys!AL15</f>
        <v>130</v>
      </c>
      <c r="M47" s="45">
        <f>[12]Loka!AL15</f>
        <v>200</v>
      </c>
      <c r="N47" s="45">
        <f>[12]Marras!AL15</f>
        <v>84</v>
      </c>
      <c r="O47" s="45">
        <f>[12]Joulu!AL15</f>
        <v>111</v>
      </c>
    </row>
    <row r="48" spans="2:15" x14ac:dyDescent="0.2">
      <c r="B48" s="1" t="s">
        <v>91</v>
      </c>
      <c r="C48" s="8">
        <f t="shared" ref="C48:D48" si="0">C10-SUM(C12:C46)</f>
        <v>65500</v>
      </c>
      <c r="D48" s="8">
        <f t="shared" si="0"/>
        <v>4170</v>
      </c>
      <c r="E48" s="8">
        <f t="shared" ref="E48" si="1">E10-SUM(E12:E46)</f>
        <v>3796</v>
      </c>
      <c r="F48" s="8">
        <f t="shared" ref="F48" si="2">F10-SUM(F12:F46)</f>
        <v>4467</v>
      </c>
      <c r="G48" s="8">
        <f t="shared" ref="G48" si="3">G10-SUM(G12:G46)</f>
        <v>6058</v>
      </c>
      <c r="H48" s="8">
        <f t="shared" ref="H48" si="4">H10-SUM(H12:H46)</f>
        <v>4773</v>
      </c>
      <c r="I48" s="8">
        <f t="shared" ref="I48" si="5">I10-SUM(I12:I46)</f>
        <v>7496</v>
      </c>
      <c r="J48" s="8">
        <f t="shared" ref="J48:O48" si="6">J10-SUM(J12:J46)</f>
        <v>7210</v>
      </c>
      <c r="K48" s="8">
        <f t="shared" si="6"/>
        <v>8643</v>
      </c>
      <c r="L48" s="8">
        <f t="shared" si="6"/>
        <v>4985</v>
      </c>
      <c r="M48" s="8">
        <f t="shared" si="6"/>
        <v>5828</v>
      </c>
      <c r="N48" s="8">
        <f t="shared" si="6"/>
        <v>3758</v>
      </c>
      <c r="O48" s="8">
        <f t="shared" si="6"/>
        <v>4316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A1:B1048576 C1:O6 C8:O65536">
    <cfRule type="cellIs" dxfId="3813" priority="67" stopIfTrue="1" operator="lessThan">
      <formula>0</formula>
    </cfRule>
  </conditionalFormatting>
  <conditionalFormatting sqref="H1:H6 H8:H65536">
    <cfRule type="cellIs" dxfId="3812" priority="66" stopIfTrue="1" operator="lessThan">
      <formula>0</formula>
    </cfRule>
  </conditionalFormatting>
  <conditionalFormatting sqref="I1:I6 I8:I65536">
    <cfRule type="cellIs" dxfId="3811" priority="65" stopIfTrue="1" operator="lessThan">
      <formula>0</formula>
    </cfRule>
  </conditionalFormatting>
  <conditionalFormatting sqref="J1:J6 J8:J65536">
    <cfRule type="cellIs" dxfId="3810" priority="64" stopIfTrue="1" operator="lessThan">
      <formula>0</formula>
    </cfRule>
  </conditionalFormatting>
  <conditionalFormatting sqref="K1:K6 K8:K65536">
    <cfRule type="cellIs" dxfId="3809" priority="63" stopIfTrue="1" operator="lessThan">
      <formula>0</formula>
    </cfRule>
  </conditionalFormatting>
  <conditionalFormatting sqref="L1:L6 L8:L65536">
    <cfRule type="cellIs" dxfId="3808" priority="62" stopIfTrue="1" operator="lessThan">
      <formula>0</formula>
    </cfRule>
  </conditionalFormatting>
  <conditionalFormatting sqref="M1:M6 M8:M65536">
    <cfRule type="cellIs" dxfId="3807" priority="61" stopIfTrue="1" operator="lessThan">
      <formula>0</formula>
    </cfRule>
  </conditionalFormatting>
  <conditionalFormatting sqref="N1:N6 N8:N65536">
    <cfRule type="cellIs" dxfId="3806" priority="60" stopIfTrue="1" operator="lessThan">
      <formula>0</formula>
    </cfRule>
  </conditionalFormatting>
  <conditionalFormatting sqref="O1:O6 O8:O65536">
    <cfRule type="cellIs" dxfId="3805" priority="59" stopIfTrue="1" operator="lessThan">
      <formula>0</formula>
    </cfRule>
  </conditionalFormatting>
  <conditionalFormatting sqref="C8">
    <cfRule type="cellIs" dxfId="3804" priority="58" stopIfTrue="1" operator="lessThan">
      <formula>0</formula>
    </cfRule>
  </conditionalFormatting>
  <conditionalFormatting sqref="Q11">
    <cfRule type="cellIs" dxfId="3803" priority="57" stopIfTrue="1" operator="lessThan">
      <formula>0</formula>
    </cfRule>
  </conditionalFormatting>
  <conditionalFormatting sqref="E1:E6 E8:E65536">
    <cfRule type="cellIs" dxfId="3802" priority="56" stopIfTrue="1" operator="lessThan">
      <formula>0</formula>
    </cfRule>
  </conditionalFormatting>
  <conditionalFormatting sqref="E1:E6 E8:E65536">
    <cfRule type="cellIs" dxfId="3801" priority="55" stopIfTrue="1" operator="lessThan">
      <formula>0</formula>
    </cfRule>
  </conditionalFormatting>
  <conditionalFormatting sqref="F1:F6 F8:F65536">
    <cfRule type="cellIs" dxfId="3800" priority="54" stopIfTrue="1" operator="lessThan">
      <formula>0</formula>
    </cfRule>
  </conditionalFormatting>
  <conditionalFormatting sqref="F1:F6 F8:F65536">
    <cfRule type="cellIs" dxfId="3799" priority="53" stopIfTrue="1" operator="lessThan">
      <formula>0</formula>
    </cfRule>
  </conditionalFormatting>
  <conditionalFormatting sqref="F1:F6 F8:F65536">
    <cfRule type="cellIs" dxfId="3798" priority="52" stopIfTrue="1" operator="lessThan">
      <formula>0</formula>
    </cfRule>
  </conditionalFormatting>
  <conditionalFormatting sqref="F1:F6 F8:F65536">
    <cfRule type="cellIs" dxfId="3797" priority="51" stopIfTrue="1" operator="lessThan">
      <formula>0</formula>
    </cfRule>
  </conditionalFormatting>
  <conditionalFormatting sqref="G1:G6 G8:G65536">
    <cfRule type="cellIs" dxfId="3796" priority="50" stopIfTrue="1" operator="lessThan">
      <formula>0</formula>
    </cfRule>
  </conditionalFormatting>
  <conditionalFormatting sqref="G1:G6 G8:G65536">
    <cfRule type="cellIs" dxfId="3795" priority="49" stopIfTrue="1" operator="lessThan">
      <formula>0</formula>
    </cfRule>
  </conditionalFormatting>
  <conditionalFormatting sqref="H1:H6 H8:H65536">
    <cfRule type="cellIs" dxfId="3794" priority="48" stopIfTrue="1" operator="lessThan">
      <formula>0</formula>
    </cfRule>
  </conditionalFormatting>
  <conditionalFormatting sqref="H1:H6 H8:H65536">
    <cfRule type="cellIs" dxfId="3793" priority="47" stopIfTrue="1" operator="lessThan">
      <formula>0</formula>
    </cfRule>
  </conditionalFormatting>
  <conditionalFormatting sqref="H1:H6 H8:H65536">
    <cfRule type="cellIs" dxfId="3792" priority="46" stopIfTrue="1" operator="lessThan">
      <formula>0</formula>
    </cfRule>
  </conditionalFormatting>
  <conditionalFormatting sqref="H1:H6 H8:H65536">
    <cfRule type="cellIs" dxfId="3791" priority="45" stopIfTrue="1" operator="lessThan">
      <formula>0</formula>
    </cfRule>
  </conditionalFormatting>
  <conditionalFormatting sqref="H1:H6 H8:H65536">
    <cfRule type="cellIs" dxfId="3790" priority="44" stopIfTrue="1" operator="lessThan">
      <formula>0</formula>
    </cfRule>
  </conditionalFormatting>
  <conditionalFormatting sqref="H1:H6 H8:H65536">
    <cfRule type="cellIs" dxfId="3789" priority="43" stopIfTrue="1" operator="lessThan">
      <formula>0</formula>
    </cfRule>
  </conditionalFormatting>
  <conditionalFormatting sqref="H1:H6 H8:H65536">
    <cfRule type="cellIs" dxfId="3788" priority="42" stopIfTrue="1" operator="lessThan">
      <formula>0</formula>
    </cfRule>
  </conditionalFormatting>
  <conditionalFormatting sqref="H1:H6 H8:H65536">
    <cfRule type="cellIs" dxfId="3787" priority="41" stopIfTrue="1" operator="lessThan">
      <formula>0</formula>
    </cfRule>
  </conditionalFormatting>
  <conditionalFormatting sqref="I1:I6 I8:I65536">
    <cfRule type="cellIs" dxfId="3786" priority="40" stopIfTrue="1" operator="lessThan">
      <formula>0</formula>
    </cfRule>
  </conditionalFormatting>
  <conditionalFormatting sqref="I1:I6 I8:I65536">
    <cfRule type="cellIs" dxfId="3785" priority="39" stopIfTrue="1" operator="lessThan">
      <formula>0</formula>
    </cfRule>
  </conditionalFormatting>
  <conditionalFormatting sqref="I1:I6 I8:I65536">
    <cfRule type="cellIs" dxfId="3784" priority="38" stopIfTrue="1" operator="lessThan">
      <formula>0</formula>
    </cfRule>
  </conditionalFormatting>
  <conditionalFormatting sqref="I1:I6 I8:I65536">
    <cfRule type="cellIs" dxfId="3783" priority="37" stopIfTrue="1" operator="lessThan">
      <formula>0</formula>
    </cfRule>
  </conditionalFormatting>
  <conditionalFormatting sqref="J1:J6 J8:J65536">
    <cfRule type="cellIs" dxfId="3782" priority="36" stopIfTrue="1" operator="lessThan">
      <formula>0</formula>
    </cfRule>
  </conditionalFormatting>
  <conditionalFormatting sqref="J1:J6 J8:J65536">
    <cfRule type="cellIs" dxfId="3781" priority="35" stopIfTrue="1" operator="lessThan">
      <formula>0</formula>
    </cfRule>
  </conditionalFormatting>
  <conditionalFormatting sqref="J1:J6 J8:J65536">
    <cfRule type="cellIs" dxfId="3780" priority="34" stopIfTrue="1" operator="lessThan">
      <formula>0</formula>
    </cfRule>
  </conditionalFormatting>
  <conditionalFormatting sqref="J1:J6 J8:J65536">
    <cfRule type="cellIs" dxfId="3779" priority="33" stopIfTrue="1" operator="lessThan">
      <formula>0</formula>
    </cfRule>
  </conditionalFormatting>
  <conditionalFormatting sqref="J1:J6 J8:J65536">
    <cfRule type="cellIs" dxfId="3778" priority="32" stopIfTrue="1" operator="lessThan">
      <formula>0</formula>
    </cfRule>
  </conditionalFormatting>
  <conditionalFormatting sqref="J1:J6 J8:J65536">
    <cfRule type="cellIs" dxfId="3777" priority="31" stopIfTrue="1" operator="lessThan">
      <formula>0</formula>
    </cfRule>
  </conditionalFormatting>
  <conditionalFormatting sqref="J1:J6 J8:J65536">
    <cfRule type="cellIs" dxfId="3776" priority="30" stopIfTrue="1" operator="lessThan">
      <formula>0</formula>
    </cfRule>
  </conditionalFormatting>
  <conditionalFormatting sqref="J1:J6 J8:J65536">
    <cfRule type="cellIs" dxfId="3775" priority="29" stopIfTrue="1" operator="lessThan">
      <formula>0</formula>
    </cfRule>
  </conditionalFormatting>
  <conditionalFormatting sqref="K1:K6 K8:K65536">
    <cfRule type="cellIs" dxfId="3774" priority="28" stopIfTrue="1" operator="lessThan">
      <formula>0</formula>
    </cfRule>
  </conditionalFormatting>
  <conditionalFormatting sqref="K1:K6 K8:K65536">
    <cfRule type="cellIs" dxfId="3773" priority="27" stopIfTrue="1" operator="lessThan">
      <formula>0</formula>
    </cfRule>
  </conditionalFormatting>
  <conditionalFormatting sqref="K1:K6 K8:K65536">
    <cfRule type="cellIs" dxfId="3772" priority="26" stopIfTrue="1" operator="lessThan">
      <formula>0</formula>
    </cfRule>
  </conditionalFormatting>
  <conditionalFormatting sqref="K1:K6 K8:K65536">
    <cfRule type="cellIs" dxfId="3771" priority="25" stopIfTrue="1" operator="lessThan">
      <formula>0</formula>
    </cfRule>
  </conditionalFormatting>
  <conditionalFormatting sqref="K1:K6 K8:K65536">
    <cfRule type="cellIs" dxfId="3770" priority="24" stopIfTrue="1" operator="lessThan">
      <formula>0</formula>
    </cfRule>
  </conditionalFormatting>
  <conditionalFormatting sqref="K1:K6 K8:K65536">
    <cfRule type="cellIs" dxfId="3769" priority="23" stopIfTrue="1" operator="lessThan">
      <formula>0</formula>
    </cfRule>
  </conditionalFormatting>
  <conditionalFormatting sqref="K1:K6 K8:K65536">
    <cfRule type="cellIs" dxfId="3768" priority="22" stopIfTrue="1" operator="lessThan">
      <formula>0</formula>
    </cfRule>
  </conditionalFormatting>
  <conditionalFormatting sqref="K1:K6 K8:K65536">
    <cfRule type="cellIs" dxfId="3767" priority="21" stopIfTrue="1" operator="lessThan">
      <formula>0</formula>
    </cfRule>
  </conditionalFormatting>
  <conditionalFormatting sqref="L1:L6 L8:L65536">
    <cfRule type="cellIs" dxfId="3766" priority="20" stopIfTrue="1" operator="lessThan">
      <formula>0</formula>
    </cfRule>
  </conditionalFormatting>
  <conditionalFormatting sqref="L1:L6 L8:L65536">
    <cfRule type="cellIs" dxfId="3765" priority="19" stopIfTrue="1" operator="lessThan">
      <formula>0</formula>
    </cfRule>
  </conditionalFormatting>
  <conditionalFormatting sqref="L1:L6 L8:L65536">
    <cfRule type="cellIs" dxfId="3764" priority="18" stopIfTrue="1" operator="lessThan">
      <formula>0</formula>
    </cfRule>
  </conditionalFormatting>
  <conditionalFormatting sqref="L1:L6 L8:L65536">
    <cfRule type="cellIs" dxfId="3763" priority="17" stopIfTrue="1" operator="lessThan">
      <formula>0</formula>
    </cfRule>
  </conditionalFormatting>
  <conditionalFormatting sqref="L1:L6 L8:L65536">
    <cfRule type="cellIs" dxfId="3762" priority="16" stopIfTrue="1" operator="lessThan">
      <formula>0</formula>
    </cfRule>
  </conditionalFormatting>
  <conditionalFormatting sqref="L1:L6 L8:L65536">
    <cfRule type="cellIs" dxfId="3761" priority="15" stopIfTrue="1" operator="lessThan">
      <formula>0</formula>
    </cfRule>
  </conditionalFormatting>
  <conditionalFormatting sqref="L1:L6 L8:L65536">
    <cfRule type="cellIs" dxfId="3760" priority="14" stopIfTrue="1" operator="lessThan">
      <formula>0</formula>
    </cfRule>
  </conditionalFormatting>
  <conditionalFormatting sqref="L1:L6 L8:L65536">
    <cfRule type="cellIs" dxfId="3759" priority="13" stopIfTrue="1" operator="lessThan">
      <formula>0</formula>
    </cfRule>
  </conditionalFormatting>
  <conditionalFormatting sqref="M1:M6 M8:M65536">
    <cfRule type="cellIs" dxfId="3758" priority="12" stopIfTrue="1" operator="lessThan">
      <formula>0</formula>
    </cfRule>
  </conditionalFormatting>
  <conditionalFormatting sqref="M1:M6 M8:M65536">
    <cfRule type="cellIs" dxfId="3757" priority="11" stopIfTrue="1" operator="lessThan">
      <formula>0</formula>
    </cfRule>
  </conditionalFormatting>
  <conditionalFormatting sqref="M1:M6 M8:M65536">
    <cfRule type="cellIs" dxfId="3756" priority="10" stopIfTrue="1" operator="lessThan">
      <formula>0</formula>
    </cfRule>
  </conditionalFormatting>
  <conditionalFormatting sqref="M1:M6 M8:M65536">
    <cfRule type="cellIs" dxfId="3755" priority="9" stopIfTrue="1" operator="lessThan">
      <formula>0</formula>
    </cfRule>
  </conditionalFormatting>
  <conditionalFormatting sqref="N1:N6 N8:N65536">
    <cfRule type="cellIs" dxfId="3754" priority="8" stopIfTrue="1" operator="lessThan">
      <formula>0</formula>
    </cfRule>
  </conditionalFormatting>
  <conditionalFormatting sqref="N1:N6 N8:N65536">
    <cfRule type="cellIs" dxfId="3753" priority="7" stopIfTrue="1" operator="lessThan">
      <formula>0</formula>
    </cfRule>
  </conditionalFormatting>
  <conditionalFormatting sqref="N1:N6 N8:N65536">
    <cfRule type="cellIs" dxfId="3752" priority="6" stopIfTrue="1" operator="lessThan">
      <formula>0</formula>
    </cfRule>
  </conditionalFormatting>
  <conditionalFormatting sqref="N1:N6 N8:N65536">
    <cfRule type="cellIs" dxfId="3751" priority="5" stopIfTrue="1" operator="lessThan">
      <formula>0</formula>
    </cfRule>
  </conditionalFormatting>
  <conditionalFormatting sqref="O1:O6 O8:O65536">
    <cfRule type="cellIs" dxfId="3750" priority="4" stopIfTrue="1" operator="lessThan">
      <formula>0</formula>
    </cfRule>
  </conditionalFormatting>
  <conditionalFormatting sqref="O1:O6 O8:O65536">
    <cfRule type="cellIs" dxfId="3749" priority="3" stopIfTrue="1" operator="lessThan">
      <formula>0</formula>
    </cfRule>
  </conditionalFormatting>
  <conditionalFormatting sqref="O1:O6 O8:O65536">
    <cfRule type="cellIs" dxfId="3748" priority="2" stopIfTrue="1" operator="lessThan">
      <formula>0</formula>
    </cfRule>
  </conditionalFormatting>
  <conditionalFormatting sqref="O1:O6 O8:O65536">
    <cfRule type="cellIs" dxfId="3747" priority="1" stopIfTrue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128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[13]Tammijoulu!C15</f>
        <v>3201327</v>
      </c>
      <c r="D9" s="43">
        <f>[13]Tammi!C15</f>
        <v>225869</v>
      </c>
      <c r="E9" s="43">
        <f>[13]Helmi!C15</f>
        <v>208437</v>
      </c>
      <c r="F9" s="43">
        <f>[13]Maalis!C15</f>
        <v>230765</v>
      </c>
      <c r="G9" s="43">
        <f>[13]Huhti!C15</f>
        <v>216196</v>
      </c>
      <c r="H9" s="43">
        <f>[13]Touko!C15</f>
        <v>285015</v>
      </c>
      <c r="I9" s="43">
        <f>[13]Kesä!C15</f>
        <v>335513</v>
      </c>
      <c r="J9" s="43">
        <f>[13]Heinä!C15</f>
        <v>437157</v>
      </c>
      <c r="K9" s="43">
        <f>[13]Elo!C15</f>
        <v>407770</v>
      </c>
      <c r="L9" s="43">
        <f>[13]Syys!C15</f>
        <v>292418</v>
      </c>
      <c r="M9" s="43">
        <f>[13]Loka!C15</f>
        <v>302379</v>
      </c>
      <c r="N9" s="43">
        <f>[13]Marras!C15</f>
        <v>259808</v>
      </c>
      <c r="O9" s="43"/>
    </row>
    <row r="10" spans="2:15" x14ac:dyDescent="0.2">
      <c r="B10" s="10" t="s">
        <v>21</v>
      </c>
      <c r="C10" s="44">
        <f>[13]Tammijoulu!E15</f>
        <v>1702775</v>
      </c>
      <c r="D10" s="44">
        <f>[13]Tammi!E15</f>
        <v>110599</v>
      </c>
      <c r="E10" s="44">
        <f>[13]Helmi!E15</f>
        <v>95095</v>
      </c>
      <c r="F10" s="44">
        <f>[13]Maalis!E15</f>
        <v>114011</v>
      </c>
      <c r="G10" s="44">
        <f>[13]Huhti!E15</f>
        <v>110211</v>
      </c>
      <c r="H10" s="44">
        <f>[13]Touko!E15</f>
        <v>155057</v>
      </c>
      <c r="I10" s="44">
        <f>[13]Kesä!E15</f>
        <v>192566</v>
      </c>
      <c r="J10" s="44">
        <f>[13]Heinä!E15</f>
        <v>245860</v>
      </c>
      <c r="K10" s="44">
        <f>[13]Elo!E15</f>
        <v>244486</v>
      </c>
      <c r="L10" s="44">
        <f>[13]Syys!E15</f>
        <v>172301</v>
      </c>
      <c r="M10" s="44">
        <f>[13]Loka!E15</f>
        <v>142830</v>
      </c>
      <c r="N10" s="44">
        <f>[13]Marras!E15</f>
        <v>119759</v>
      </c>
      <c r="O10" s="44"/>
    </row>
    <row r="11" spans="2:15" s="14" customFormat="1" x14ac:dyDescent="0.2">
      <c r="B11" s="15" t="s">
        <v>22</v>
      </c>
      <c r="C11" s="45">
        <f>[13]Tammijoulu!D15</f>
        <v>1498552</v>
      </c>
      <c r="D11" s="45">
        <f>[13]Tammi!D15</f>
        <v>115270</v>
      </c>
      <c r="E11" s="45">
        <f>[13]Helmi!D15</f>
        <v>113342</v>
      </c>
      <c r="F11" s="45">
        <f>[13]Maalis!D15</f>
        <v>116754</v>
      </c>
      <c r="G11" s="45">
        <f>[13]Huhti!D15</f>
        <v>105985</v>
      </c>
      <c r="H11" s="45">
        <f>[13]Touko!D15</f>
        <v>129958</v>
      </c>
      <c r="I11" s="45">
        <f>[13]Kesä!D15</f>
        <v>142947</v>
      </c>
      <c r="J11" s="45">
        <f>[13]Heinä!D15</f>
        <v>191297</v>
      </c>
      <c r="K11" s="45">
        <f>[13]Elo!D15</f>
        <v>163284</v>
      </c>
      <c r="L11" s="45">
        <f>[13]Syys!D15</f>
        <v>120117</v>
      </c>
      <c r="M11" s="45">
        <f>[13]Loka!D15</f>
        <v>159549</v>
      </c>
      <c r="N11" s="45">
        <f>[13]Marras!D15</f>
        <v>140049</v>
      </c>
      <c r="O11" s="45"/>
    </row>
    <row r="12" spans="2:15" x14ac:dyDescent="0.2">
      <c r="B12" s="1" t="s">
        <v>23</v>
      </c>
      <c r="C12" s="44">
        <f>[13]Tammijoulu!P15</f>
        <v>131074</v>
      </c>
      <c r="D12" s="44">
        <f>[13]Tammi!P15</f>
        <v>8069</v>
      </c>
      <c r="E12" s="44">
        <f>[13]Helmi!P15</f>
        <v>8982</v>
      </c>
      <c r="F12" s="44">
        <f>[13]Maalis!P15</f>
        <v>10225</v>
      </c>
      <c r="G12" s="44">
        <f>[13]Huhti!P15</f>
        <v>9819</v>
      </c>
      <c r="H12" s="44">
        <f>[13]Touko!P15</f>
        <v>11806</v>
      </c>
      <c r="I12" s="44">
        <f>[13]Kesä!P15</f>
        <v>14006</v>
      </c>
      <c r="J12" s="44">
        <f>[13]Heinä!P15</f>
        <v>13964</v>
      </c>
      <c r="K12" s="44">
        <f>[13]Elo!P15</f>
        <v>17739</v>
      </c>
      <c r="L12" s="44">
        <f>[13]Syys!P15</f>
        <v>12320</v>
      </c>
      <c r="M12" s="44">
        <f>[13]Loka!P15</f>
        <v>14302</v>
      </c>
      <c r="N12" s="44">
        <f>[13]Marras!P15</f>
        <v>9842</v>
      </c>
      <c r="O12" s="44"/>
    </row>
    <row r="13" spans="2:15" s="14" customFormat="1" x14ac:dyDescent="0.2">
      <c r="B13" s="16" t="s">
        <v>24</v>
      </c>
      <c r="C13" s="45">
        <f>[13]Tammijoulu!AK15</f>
        <v>138393</v>
      </c>
      <c r="D13" s="45">
        <f>[13]Tammi!AK15</f>
        <v>27513</v>
      </c>
      <c r="E13" s="45">
        <f>[13]Helmi!AK15</f>
        <v>7714</v>
      </c>
      <c r="F13" s="45">
        <f>[13]Maalis!AK15</f>
        <v>10198</v>
      </c>
      <c r="G13" s="45">
        <f>[13]Huhti!AK15</f>
        <v>8241</v>
      </c>
      <c r="H13" s="45">
        <f>[13]Touko!AK15</f>
        <v>13093</v>
      </c>
      <c r="I13" s="45">
        <f>[13]Kesä!AK15</f>
        <v>12162</v>
      </c>
      <c r="J13" s="45">
        <f>[13]Heinä!AK15</f>
        <v>14590</v>
      </c>
      <c r="K13" s="45">
        <f>[13]Elo!AK15</f>
        <v>14226</v>
      </c>
      <c r="L13" s="45">
        <f>[13]Syys!AK15</f>
        <v>7741</v>
      </c>
      <c r="M13" s="45">
        <f>[13]Loka!AK15</f>
        <v>11195</v>
      </c>
      <c r="N13" s="45">
        <f>[13]Marras!AK15</f>
        <v>11720</v>
      </c>
      <c r="O13" s="45"/>
    </row>
    <row r="14" spans="2:15" x14ac:dyDescent="0.2">
      <c r="B14" s="1" t="s">
        <v>25</v>
      </c>
      <c r="C14" s="44">
        <f>[13]Tammijoulu!F15</f>
        <v>124484</v>
      </c>
      <c r="D14" s="44">
        <f>[13]Tammi!F15</f>
        <v>8602</v>
      </c>
      <c r="E14" s="44">
        <f>[13]Helmi!F15</f>
        <v>7798</v>
      </c>
      <c r="F14" s="44">
        <f>[13]Maalis!F15</f>
        <v>9729</v>
      </c>
      <c r="G14" s="44">
        <f>[13]Huhti!F15</f>
        <v>10016</v>
      </c>
      <c r="H14" s="44">
        <f>[13]Touko!F15</f>
        <v>14235</v>
      </c>
      <c r="I14" s="44">
        <f>[13]Kesä!F15</f>
        <v>11639</v>
      </c>
      <c r="J14" s="44">
        <f>[13]Heinä!F15</f>
        <v>13269</v>
      </c>
      <c r="K14" s="44">
        <f>[13]Elo!F15</f>
        <v>12483</v>
      </c>
      <c r="L14" s="44">
        <f>[13]Syys!F15</f>
        <v>13172</v>
      </c>
      <c r="M14" s="44">
        <f>[13]Loka!F15</f>
        <v>12096</v>
      </c>
      <c r="N14" s="44">
        <f>[13]Marras!F15</f>
        <v>11445</v>
      </c>
      <c r="O14" s="44"/>
    </row>
    <row r="15" spans="2:15" s="14" customFormat="1" x14ac:dyDescent="0.2">
      <c r="B15" s="16" t="s">
        <v>1</v>
      </c>
      <c r="C15" s="45">
        <f>[13]Tammijoulu!AP15</f>
        <v>115959</v>
      </c>
      <c r="D15" s="45">
        <f>[13]Tammi!AP15</f>
        <v>5453</v>
      </c>
      <c r="E15" s="45">
        <f>[13]Helmi!AP15</f>
        <v>5916</v>
      </c>
      <c r="F15" s="45">
        <f>[13]Maalis!AP15</f>
        <v>7399</v>
      </c>
      <c r="G15" s="45">
        <f>[13]Huhti!AP15</f>
        <v>6685</v>
      </c>
      <c r="H15" s="45">
        <f>[13]Touko!AP15</f>
        <v>11627</v>
      </c>
      <c r="I15" s="45">
        <f>[13]Kesä!AP15</f>
        <v>17028</v>
      </c>
      <c r="J15" s="45">
        <f>[13]Heinä!AP15</f>
        <v>17181</v>
      </c>
      <c r="K15" s="45">
        <f>[13]Elo!AP15</f>
        <v>17138</v>
      </c>
      <c r="L15" s="45">
        <f>[13]Syys!AP15</f>
        <v>13127</v>
      </c>
      <c r="M15" s="45">
        <f>[13]Loka!AP15</f>
        <v>7895</v>
      </c>
      <c r="N15" s="45">
        <f>[13]Marras!AP15</f>
        <v>6510</v>
      </c>
      <c r="O15" s="45"/>
    </row>
    <row r="16" spans="2:15" x14ac:dyDescent="0.2">
      <c r="B16" s="1" t="s">
        <v>26</v>
      </c>
      <c r="C16" s="44">
        <f>[13]Tammijoulu!J15</f>
        <v>156910</v>
      </c>
      <c r="D16" s="44">
        <f>[13]Tammi!J15</f>
        <v>7693</v>
      </c>
      <c r="E16" s="44">
        <f>[13]Helmi!J15</f>
        <v>7684</v>
      </c>
      <c r="F16" s="44">
        <f>[13]Maalis!J15</f>
        <v>8992</v>
      </c>
      <c r="G16" s="44">
        <f>[13]Huhti!J15</f>
        <v>10362</v>
      </c>
      <c r="H16" s="44">
        <f>[13]Touko!J15</f>
        <v>15419</v>
      </c>
      <c r="I16" s="44">
        <f>[13]Kesä!J15</f>
        <v>20074</v>
      </c>
      <c r="J16" s="44">
        <f>[13]Heinä!J15</f>
        <v>26619</v>
      </c>
      <c r="K16" s="44">
        <f>[13]Elo!J15</f>
        <v>23804</v>
      </c>
      <c r="L16" s="44">
        <f>[13]Syys!J15</f>
        <v>14775</v>
      </c>
      <c r="M16" s="44">
        <f>[13]Loka!J15</f>
        <v>11854</v>
      </c>
      <c r="N16" s="44">
        <f>[13]Marras!J15</f>
        <v>9634</v>
      </c>
      <c r="O16" s="44"/>
    </row>
    <row r="17" spans="2:15" s="14" customFormat="1" x14ac:dyDescent="0.2">
      <c r="B17" s="16" t="s">
        <v>27</v>
      </c>
      <c r="C17" s="45">
        <f>[13]Tammijoulu!AV15</f>
        <v>118461</v>
      </c>
      <c r="D17" s="45">
        <f>[13]Tammi!AV15</f>
        <v>4376</v>
      </c>
      <c r="E17" s="45">
        <f>[13]Helmi!AV15</f>
        <v>6256</v>
      </c>
      <c r="F17" s="45">
        <f>[13]Maalis!AV15</f>
        <v>6930</v>
      </c>
      <c r="G17" s="45">
        <f>[13]Huhti!AV15</f>
        <v>4528</v>
      </c>
      <c r="H17" s="45">
        <f>[13]Touko!AV15</f>
        <v>9008</v>
      </c>
      <c r="I17" s="45">
        <f>[13]Kesä!AV15</f>
        <v>13563</v>
      </c>
      <c r="J17" s="45">
        <f>[13]Heinä!AV15</f>
        <v>17729</v>
      </c>
      <c r="K17" s="45">
        <f>[13]Elo!AV15</f>
        <v>20470</v>
      </c>
      <c r="L17" s="45">
        <f>[13]Syys!AV15</f>
        <v>16660</v>
      </c>
      <c r="M17" s="45">
        <f>[13]Loka!AV15</f>
        <v>12463</v>
      </c>
      <c r="N17" s="45">
        <f>[13]Marras!AV15</f>
        <v>6478</v>
      </c>
      <c r="O17" s="45"/>
    </row>
    <row r="18" spans="2:15" x14ac:dyDescent="0.2">
      <c r="B18" s="1" t="s">
        <v>28</v>
      </c>
      <c r="C18" s="44">
        <f>[13]Tammijoulu!S15</f>
        <v>46057</v>
      </c>
      <c r="D18" s="44">
        <f>[13]Tammi!S15</f>
        <v>2688</v>
      </c>
      <c r="E18" s="44">
        <f>[13]Helmi!S15</f>
        <v>2215</v>
      </c>
      <c r="F18" s="44">
        <f>[13]Maalis!S15</f>
        <v>2972</v>
      </c>
      <c r="G18" s="44">
        <f>[13]Huhti!S15</f>
        <v>2724</v>
      </c>
      <c r="H18" s="44">
        <f>[13]Touko!S15</f>
        <v>3314</v>
      </c>
      <c r="I18" s="44">
        <f>[13]Kesä!S15</f>
        <v>4485</v>
      </c>
      <c r="J18" s="44">
        <f>[13]Heinä!S15</f>
        <v>6076</v>
      </c>
      <c r="K18" s="44">
        <f>[13]Elo!S15</f>
        <v>12190</v>
      </c>
      <c r="L18" s="44">
        <f>[13]Syys!S15</f>
        <v>3710</v>
      </c>
      <c r="M18" s="44">
        <f>[13]Loka!S15</f>
        <v>3230</v>
      </c>
      <c r="N18" s="44">
        <f>[13]Marras!S15</f>
        <v>2453</v>
      </c>
      <c r="O18" s="44"/>
    </row>
    <row r="19" spans="2:15" s="14" customFormat="1" x14ac:dyDescent="0.2">
      <c r="B19" s="16" t="s">
        <v>29</v>
      </c>
      <c r="C19" s="45">
        <f>[13]Tammijoulu!R15</f>
        <v>48168</v>
      </c>
      <c r="D19" s="45">
        <f>[13]Tammi!R15</f>
        <v>2502</v>
      </c>
      <c r="E19" s="45">
        <f>[13]Helmi!R15</f>
        <v>3926</v>
      </c>
      <c r="F19" s="45">
        <f>[13]Maalis!R15</f>
        <v>3551</v>
      </c>
      <c r="G19" s="45">
        <f>[13]Huhti!R15</f>
        <v>3549</v>
      </c>
      <c r="H19" s="45">
        <f>[13]Touko!R15</f>
        <v>4078</v>
      </c>
      <c r="I19" s="45">
        <f>[13]Kesä!R15</f>
        <v>5706</v>
      </c>
      <c r="J19" s="45">
        <f>[13]Heinä!R15</f>
        <v>6353</v>
      </c>
      <c r="K19" s="45">
        <f>[13]Elo!R15</f>
        <v>7668</v>
      </c>
      <c r="L19" s="45">
        <f>[13]Syys!R15</f>
        <v>4213</v>
      </c>
      <c r="M19" s="45">
        <f>[13]Loka!R15</f>
        <v>3727</v>
      </c>
      <c r="N19" s="45">
        <f>[13]Marras!R15</f>
        <v>2895</v>
      </c>
      <c r="O19" s="45"/>
    </row>
    <row r="20" spans="2:15" x14ac:dyDescent="0.2">
      <c r="B20" s="1" t="s">
        <v>30</v>
      </c>
      <c r="C20" s="44">
        <f>[13]Tammijoulu!M15</f>
        <v>41966</v>
      </c>
      <c r="D20" s="44">
        <f>[13]Tammi!M15</f>
        <v>2410</v>
      </c>
      <c r="E20" s="44">
        <f>[13]Helmi!M15</f>
        <v>2865</v>
      </c>
      <c r="F20" s="44">
        <f>[13]Maalis!M15</f>
        <v>3425</v>
      </c>
      <c r="G20" s="44">
        <f>[13]Huhti!M15</f>
        <v>3340</v>
      </c>
      <c r="H20" s="44">
        <f>[13]Touko!M15</f>
        <v>4437</v>
      </c>
      <c r="I20" s="44">
        <f>[13]Kesä!M15</f>
        <v>4557</v>
      </c>
      <c r="J20" s="44">
        <f>[13]Heinä!M15</f>
        <v>4715</v>
      </c>
      <c r="K20" s="44">
        <f>[13]Elo!M15</f>
        <v>4531</v>
      </c>
      <c r="L20" s="44">
        <f>[13]Syys!M15</f>
        <v>3937</v>
      </c>
      <c r="M20" s="44">
        <f>[13]Loka!M15</f>
        <v>4103</v>
      </c>
      <c r="N20" s="44">
        <f>[13]Marras!M15</f>
        <v>3646</v>
      </c>
      <c r="O20" s="44"/>
    </row>
    <row r="21" spans="2:15" s="14" customFormat="1" x14ac:dyDescent="0.2">
      <c r="B21" s="16" t="s">
        <v>31</v>
      </c>
      <c r="C21" s="45">
        <f>[13]Tammijoulu!G15</f>
        <v>49051</v>
      </c>
      <c r="D21" s="45">
        <f>[13]Tammi!G15</f>
        <v>2381</v>
      </c>
      <c r="E21" s="45">
        <f>[13]Helmi!G15</f>
        <v>2793</v>
      </c>
      <c r="F21" s="45">
        <f>[13]Maalis!G15</f>
        <v>3091</v>
      </c>
      <c r="G21" s="45">
        <f>[13]Huhti!G15</f>
        <v>3486</v>
      </c>
      <c r="H21" s="45">
        <f>[13]Touko!G15</f>
        <v>5297</v>
      </c>
      <c r="I21" s="45">
        <f>[13]Kesä!G15</f>
        <v>4962</v>
      </c>
      <c r="J21" s="45">
        <f>[13]Heinä!G15</f>
        <v>7455</v>
      </c>
      <c r="K21" s="45">
        <f>[13]Elo!G15</f>
        <v>4249</v>
      </c>
      <c r="L21" s="45">
        <f>[13]Syys!G15</f>
        <v>5793</v>
      </c>
      <c r="M21" s="45">
        <f>[13]Loka!G15</f>
        <v>5434</v>
      </c>
      <c r="N21" s="45">
        <f>[13]Marras!G15</f>
        <v>4110</v>
      </c>
      <c r="O21" s="45"/>
    </row>
    <row r="22" spans="2:15" x14ac:dyDescent="0.2">
      <c r="B22" s="1" t="s">
        <v>32</v>
      </c>
      <c r="C22" s="44">
        <f>[13]Tammijoulu!H15</f>
        <v>36002</v>
      </c>
      <c r="D22" s="44">
        <f>[13]Tammi!H15</f>
        <v>2196</v>
      </c>
      <c r="E22" s="44">
        <f>[13]Helmi!H15</f>
        <v>2397</v>
      </c>
      <c r="F22" s="44">
        <f>[13]Maalis!H15</f>
        <v>3118</v>
      </c>
      <c r="G22" s="44">
        <f>[13]Huhti!H15</f>
        <v>2568</v>
      </c>
      <c r="H22" s="44">
        <f>[13]Touko!H15</f>
        <v>4223</v>
      </c>
      <c r="I22" s="44">
        <f>[13]Kesä!H15</f>
        <v>3553</v>
      </c>
      <c r="J22" s="44">
        <f>[13]Heinä!H15</f>
        <v>3297</v>
      </c>
      <c r="K22" s="44">
        <f>[13]Elo!H15</f>
        <v>3553</v>
      </c>
      <c r="L22" s="44">
        <f>[13]Syys!H15</f>
        <v>4230</v>
      </c>
      <c r="M22" s="44">
        <f>[13]Loka!H15</f>
        <v>3481</v>
      </c>
      <c r="N22" s="44">
        <f>[13]Marras!H15</f>
        <v>3386</v>
      </c>
      <c r="O22" s="44"/>
    </row>
    <row r="23" spans="2:15" s="14" customFormat="1" x14ac:dyDescent="0.2">
      <c r="B23" s="16" t="s">
        <v>33</v>
      </c>
      <c r="C23" s="45">
        <f>[13]Tammijoulu!T15</f>
        <v>42089</v>
      </c>
      <c r="D23" s="45">
        <f>[13]Tammi!T15</f>
        <v>1808</v>
      </c>
      <c r="E23" s="45">
        <f>[13]Helmi!T15</f>
        <v>1889</v>
      </c>
      <c r="F23" s="45">
        <f>[13]Maalis!T15</f>
        <v>2333</v>
      </c>
      <c r="G23" s="45">
        <f>[13]Huhti!T15</f>
        <v>3037</v>
      </c>
      <c r="H23" s="45">
        <f>[13]Touko!T15</f>
        <v>3140</v>
      </c>
      <c r="I23" s="45">
        <f>[13]Kesä!T15</f>
        <v>4599</v>
      </c>
      <c r="J23" s="45">
        <f>[13]Heinä!T15</f>
        <v>6095</v>
      </c>
      <c r="K23" s="45">
        <f>[13]Elo!T15</f>
        <v>10320</v>
      </c>
      <c r="L23" s="45">
        <f>[13]Syys!T15</f>
        <v>4219</v>
      </c>
      <c r="M23" s="45">
        <f>[13]Loka!T15</f>
        <v>2626</v>
      </c>
      <c r="N23" s="45">
        <f>[13]Marras!T15</f>
        <v>2023</v>
      </c>
      <c r="O23" s="45"/>
    </row>
    <row r="24" spans="2:15" x14ac:dyDescent="0.2">
      <c r="B24" s="1" t="s">
        <v>34</v>
      </c>
      <c r="C24" s="44">
        <f>[13]Tammijoulu!AH15</f>
        <v>33273</v>
      </c>
      <c r="D24" s="44">
        <f>[13]Tammi!AH15</f>
        <v>2886</v>
      </c>
      <c r="E24" s="44">
        <f>[13]Helmi!AH15</f>
        <v>2530</v>
      </c>
      <c r="F24" s="44">
        <f>[13]Maalis!AH15</f>
        <v>3333</v>
      </c>
      <c r="G24" s="44">
        <f>[13]Huhti!AH15</f>
        <v>2314</v>
      </c>
      <c r="H24" s="44">
        <f>[13]Touko!AH15</f>
        <v>2729</v>
      </c>
      <c r="I24" s="44">
        <f>[13]Kesä!AH15</f>
        <v>2701</v>
      </c>
      <c r="J24" s="44">
        <f>[13]Heinä!AH15</f>
        <v>3902</v>
      </c>
      <c r="K24" s="44">
        <f>[13]Elo!AH15</f>
        <v>3207</v>
      </c>
      <c r="L24" s="44">
        <f>[13]Syys!AH15</f>
        <v>3054</v>
      </c>
      <c r="M24" s="44">
        <f>[13]Loka!AH15</f>
        <v>3448</v>
      </c>
      <c r="N24" s="44">
        <f>[13]Marras!AH15</f>
        <v>3169</v>
      </c>
      <c r="O24" s="44"/>
    </row>
    <row r="25" spans="2:15" s="14" customFormat="1" x14ac:dyDescent="0.2">
      <c r="B25" s="16" t="s">
        <v>35</v>
      </c>
      <c r="C25" s="45">
        <f>[13]Tammijoulu!L15</f>
        <v>53535</v>
      </c>
      <c r="D25" s="45">
        <f>[13]Tammi!L15</f>
        <v>2121</v>
      </c>
      <c r="E25" s="45">
        <f>[13]Helmi!L15</f>
        <v>1828</v>
      </c>
      <c r="F25" s="45">
        <f>[13]Maalis!L15</f>
        <v>1778</v>
      </c>
      <c r="G25" s="45">
        <f>[13]Huhti!L15</f>
        <v>3130</v>
      </c>
      <c r="H25" s="45">
        <f>[13]Touko!L15</f>
        <v>4376</v>
      </c>
      <c r="I25" s="45">
        <f>[13]Kesä!L15</f>
        <v>5781</v>
      </c>
      <c r="J25" s="45">
        <f>[13]Heinä!L15</f>
        <v>19687</v>
      </c>
      <c r="K25" s="45">
        <f>[13]Elo!L15</f>
        <v>6255</v>
      </c>
      <c r="L25" s="45">
        <f>[13]Syys!L15</f>
        <v>3827</v>
      </c>
      <c r="M25" s="45">
        <f>[13]Loka!L15</f>
        <v>2850</v>
      </c>
      <c r="N25" s="45">
        <f>[13]Marras!L15</f>
        <v>1902</v>
      </c>
      <c r="O25" s="45"/>
    </row>
    <row r="26" spans="2:15" x14ac:dyDescent="0.2">
      <c r="B26" s="1" t="s">
        <v>36</v>
      </c>
      <c r="C26" s="44">
        <f>[13]Tammijoulu!N15</f>
        <v>19483</v>
      </c>
      <c r="D26" s="44">
        <f>[13]Tammi!N15</f>
        <v>1068</v>
      </c>
      <c r="E26" s="44">
        <f>[13]Helmi!N15</f>
        <v>1355</v>
      </c>
      <c r="F26" s="44">
        <f>[13]Maalis!N15</f>
        <v>1649</v>
      </c>
      <c r="G26" s="44">
        <f>[13]Huhti!N15</f>
        <v>1694</v>
      </c>
      <c r="H26" s="44">
        <f>[13]Touko!N15</f>
        <v>1864</v>
      </c>
      <c r="I26" s="44">
        <f>[13]Kesä!N15</f>
        <v>2155</v>
      </c>
      <c r="J26" s="44">
        <f>[13]Heinä!N15</f>
        <v>2436</v>
      </c>
      <c r="K26" s="44">
        <f>[13]Elo!N15</f>
        <v>2207</v>
      </c>
      <c r="L26" s="44">
        <f>[13]Syys!N15</f>
        <v>1961</v>
      </c>
      <c r="M26" s="44">
        <f>[13]Loka!N15</f>
        <v>1644</v>
      </c>
      <c r="N26" s="44">
        <f>[13]Marras!N15</f>
        <v>1450</v>
      </c>
      <c r="O26" s="44"/>
    </row>
    <row r="27" spans="2:15" s="14" customFormat="1" x14ac:dyDescent="0.2">
      <c r="B27" s="16" t="s">
        <v>37</v>
      </c>
      <c r="C27" s="45">
        <f>[13]Tammijoulu!BK15</f>
        <v>77953</v>
      </c>
      <c r="D27" s="45">
        <f>[13]Tammi!BK15</f>
        <v>2858</v>
      </c>
      <c r="E27" s="45">
        <f>[13]Helmi!BK15</f>
        <v>3773</v>
      </c>
      <c r="F27" s="45">
        <f>[13]Maalis!BK15</f>
        <v>4903</v>
      </c>
      <c r="G27" s="45">
        <f>[13]Huhti!BK15</f>
        <v>3212</v>
      </c>
      <c r="H27" s="45">
        <f>[13]Touko!BK15</f>
        <v>5422</v>
      </c>
      <c r="I27" s="45">
        <f>[13]Kesä!BK15</f>
        <v>11734</v>
      </c>
      <c r="J27" s="45">
        <f>[13]Heinä!BK15</f>
        <v>11886</v>
      </c>
      <c r="K27" s="45">
        <f>[13]Elo!BK15</f>
        <v>15055</v>
      </c>
      <c r="L27" s="45">
        <f>[13]Syys!BK15</f>
        <v>9043</v>
      </c>
      <c r="M27" s="45">
        <f>[13]Loka!BK15</f>
        <v>5396</v>
      </c>
      <c r="N27" s="45">
        <f>[13]Marras!BK15</f>
        <v>4671</v>
      </c>
      <c r="O27" s="45"/>
    </row>
    <row r="28" spans="2:15" x14ac:dyDescent="0.2">
      <c r="B28" s="1" t="s">
        <v>38</v>
      </c>
      <c r="C28" s="44">
        <f>[13]Tammijoulu!AF15</f>
        <v>6873</v>
      </c>
      <c r="D28" s="44">
        <f>[13]Tammi!AF15</f>
        <v>814</v>
      </c>
      <c r="E28" s="44">
        <f>[13]Helmi!AF15</f>
        <v>324</v>
      </c>
      <c r="F28" s="44">
        <f>[13]Maalis!AF15</f>
        <v>502</v>
      </c>
      <c r="G28" s="44">
        <f>[13]Huhti!AF15</f>
        <v>401</v>
      </c>
      <c r="H28" s="44">
        <f>[13]Touko!AF15</f>
        <v>437</v>
      </c>
      <c r="I28" s="44">
        <f>[13]Kesä!AF15</f>
        <v>956</v>
      </c>
      <c r="J28" s="44">
        <f>[13]Heinä!AF15</f>
        <v>792</v>
      </c>
      <c r="K28" s="44">
        <f>[13]Elo!AF15</f>
        <v>804</v>
      </c>
      <c r="L28" s="44">
        <f>[13]Syys!AF15</f>
        <v>808</v>
      </c>
      <c r="M28" s="44">
        <f>[13]Loka!AF15</f>
        <v>567</v>
      </c>
      <c r="N28" s="44">
        <f>[13]Marras!AF15</f>
        <v>468</v>
      </c>
      <c r="O28" s="44"/>
    </row>
    <row r="29" spans="2:15" s="14" customFormat="1" x14ac:dyDescent="0.2">
      <c r="B29" s="16" t="s">
        <v>39</v>
      </c>
      <c r="C29" s="45">
        <f>[13]Tammijoulu!AQ15</f>
        <v>18806</v>
      </c>
      <c r="D29" s="45">
        <f>[13]Tammi!AQ15</f>
        <v>512</v>
      </c>
      <c r="E29" s="45">
        <f>[13]Helmi!AQ15</f>
        <v>647</v>
      </c>
      <c r="F29" s="45">
        <f>[13]Maalis!AQ15</f>
        <v>1242</v>
      </c>
      <c r="G29" s="45">
        <f>[13]Huhti!AQ15</f>
        <v>1374</v>
      </c>
      <c r="H29" s="45">
        <f>[13]Touko!AQ15</f>
        <v>1607</v>
      </c>
      <c r="I29" s="45">
        <f>[13]Kesä!AQ15</f>
        <v>2632</v>
      </c>
      <c r="J29" s="45">
        <f>[13]Heinä!AQ15</f>
        <v>3302</v>
      </c>
      <c r="K29" s="45">
        <f>[13]Elo!AQ15</f>
        <v>2788</v>
      </c>
      <c r="L29" s="45">
        <f>[13]Syys!AQ15</f>
        <v>2108</v>
      </c>
      <c r="M29" s="45">
        <f>[13]Loka!AQ15</f>
        <v>1414</v>
      </c>
      <c r="N29" s="45">
        <f>[13]Marras!AQ15</f>
        <v>1180</v>
      </c>
      <c r="O29" s="45"/>
    </row>
    <row r="30" spans="2:15" x14ac:dyDescent="0.2">
      <c r="B30" s="1" t="s">
        <v>40</v>
      </c>
      <c r="C30" s="44">
        <f>[13]Tammijoulu!K15</f>
        <v>18675</v>
      </c>
      <c r="D30" s="44">
        <f>[13]Tammi!K15</f>
        <v>796</v>
      </c>
      <c r="E30" s="44">
        <f>[13]Helmi!K15</f>
        <v>998</v>
      </c>
      <c r="F30" s="44">
        <f>[13]Maalis!K15</f>
        <v>1085</v>
      </c>
      <c r="G30" s="44">
        <f>[13]Huhti!K15</f>
        <v>1189</v>
      </c>
      <c r="H30" s="44">
        <f>[13]Touko!K15</f>
        <v>1945</v>
      </c>
      <c r="I30" s="44">
        <f>[13]Kesä!K15</f>
        <v>1843</v>
      </c>
      <c r="J30" s="44">
        <f>[13]Heinä!K15</f>
        <v>4181</v>
      </c>
      <c r="K30" s="44">
        <f>[13]Elo!K15</f>
        <v>2820</v>
      </c>
      <c r="L30" s="44">
        <f>[13]Syys!K15</f>
        <v>1559</v>
      </c>
      <c r="M30" s="44">
        <f>[13]Loka!K15</f>
        <v>1394</v>
      </c>
      <c r="N30" s="44">
        <f>[13]Marras!K15</f>
        <v>865</v>
      </c>
      <c r="O30" s="44"/>
    </row>
    <row r="31" spans="2:15" s="14" customFormat="1" x14ac:dyDescent="0.2">
      <c r="B31" s="16" t="s">
        <v>2</v>
      </c>
      <c r="C31" s="45">
        <f>[13]Tammijoulu!BG15</f>
        <v>28525</v>
      </c>
      <c r="D31" s="45">
        <f>[13]Tammi!BG15</f>
        <v>1454</v>
      </c>
      <c r="E31" s="45">
        <f>[13]Helmi!BG15</f>
        <v>978</v>
      </c>
      <c r="F31" s="45">
        <f>[13]Maalis!BG15</f>
        <v>1032</v>
      </c>
      <c r="G31" s="45">
        <f>[13]Huhti!BG15</f>
        <v>1239</v>
      </c>
      <c r="H31" s="45">
        <f>[13]Touko!BG15</f>
        <v>2406</v>
      </c>
      <c r="I31" s="45">
        <f>[13]Kesä!BG15</f>
        <v>4692</v>
      </c>
      <c r="J31" s="45">
        <f>[13]Heinä!BG15</f>
        <v>5051</v>
      </c>
      <c r="K31" s="45">
        <f>[13]Elo!BG15</f>
        <v>5127</v>
      </c>
      <c r="L31" s="45">
        <f>[13]Syys!BG15</f>
        <v>3530</v>
      </c>
      <c r="M31" s="45">
        <f>[13]Loka!BG15</f>
        <v>1885</v>
      </c>
      <c r="N31" s="45">
        <f>[13]Marras!BG15</f>
        <v>1131</v>
      </c>
      <c r="O31" s="45"/>
    </row>
    <row r="32" spans="2:15" x14ac:dyDescent="0.2">
      <c r="B32" s="1" t="s">
        <v>41</v>
      </c>
      <c r="C32" s="44">
        <f>[13]Tammijoulu!V15</f>
        <v>19351</v>
      </c>
      <c r="D32" s="44">
        <f>[13]Tammi!V15</f>
        <v>1148</v>
      </c>
      <c r="E32" s="44">
        <f>[13]Helmi!V15</f>
        <v>1575</v>
      </c>
      <c r="F32" s="44">
        <f>[13]Maalis!V15</f>
        <v>1671</v>
      </c>
      <c r="G32" s="44">
        <f>[13]Huhti!V15</f>
        <v>1856</v>
      </c>
      <c r="H32" s="44">
        <f>[13]Touko!V15</f>
        <v>1858</v>
      </c>
      <c r="I32" s="44">
        <f>[13]Kesä!V15</f>
        <v>3318</v>
      </c>
      <c r="J32" s="44">
        <f>[13]Heinä!V15</f>
        <v>1254</v>
      </c>
      <c r="K32" s="44">
        <f>[13]Elo!V15</f>
        <v>1947</v>
      </c>
      <c r="L32" s="44">
        <f>[13]Syys!V15</f>
        <v>1722</v>
      </c>
      <c r="M32" s="44">
        <f>[13]Loka!V15</f>
        <v>1510</v>
      </c>
      <c r="N32" s="44">
        <f>[13]Marras!V15</f>
        <v>1492</v>
      </c>
      <c r="O32" s="44"/>
    </row>
    <row r="33" spans="2:15" s="14" customFormat="1" x14ac:dyDescent="0.2">
      <c r="B33" s="16" t="s">
        <v>42</v>
      </c>
      <c r="C33" s="45">
        <f>[13]Tammijoulu!Y15</f>
        <v>7242</v>
      </c>
      <c r="D33" s="45">
        <f>[13]Tammi!Y15</f>
        <v>514</v>
      </c>
      <c r="E33" s="45">
        <f>[13]Helmi!Y15</f>
        <v>540</v>
      </c>
      <c r="F33" s="45">
        <f>[13]Maalis!Y15</f>
        <v>779</v>
      </c>
      <c r="G33" s="45">
        <f>[13]Huhti!Y15</f>
        <v>676</v>
      </c>
      <c r="H33" s="45">
        <f>[13]Touko!Y15</f>
        <v>668</v>
      </c>
      <c r="I33" s="45">
        <f>[13]Kesä!Y15</f>
        <v>1225</v>
      </c>
      <c r="J33" s="45">
        <f>[13]Heinä!Y15</f>
        <v>573</v>
      </c>
      <c r="K33" s="45">
        <f>[13]Elo!Y15</f>
        <v>743</v>
      </c>
      <c r="L33" s="45">
        <f>[13]Syys!Y15</f>
        <v>545</v>
      </c>
      <c r="M33" s="45">
        <f>[13]Loka!Y15</f>
        <v>513</v>
      </c>
      <c r="N33" s="45">
        <f>[13]Marras!Y15</f>
        <v>466</v>
      </c>
      <c r="O33" s="45"/>
    </row>
    <row r="34" spans="2:15" x14ac:dyDescent="0.2">
      <c r="B34" s="1" t="s">
        <v>3</v>
      </c>
      <c r="C34" s="44">
        <f>[13]Tammijoulu!AI15</f>
        <v>7652</v>
      </c>
      <c r="D34" s="44">
        <f>[13]Tammi!AI15</f>
        <v>907</v>
      </c>
      <c r="E34" s="44">
        <f>[13]Helmi!AI15</f>
        <v>681</v>
      </c>
      <c r="F34" s="44">
        <f>[13]Maalis!AI15</f>
        <v>622</v>
      </c>
      <c r="G34" s="44">
        <f>[13]Huhti!AI15</f>
        <v>453</v>
      </c>
      <c r="H34" s="44">
        <f>[13]Touko!AI15</f>
        <v>607</v>
      </c>
      <c r="I34" s="44">
        <f>[13]Kesä!AI15</f>
        <v>643</v>
      </c>
      <c r="J34" s="44">
        <f>[13]Heinä!AI15</f>
        <v>902</v>
      </c>
      <c r="K34" s="44">
        <f>[13]Elo!AI15</f>
        <v>581</v>
      </c>
      <c r="L34" s="44">
        <f>[13]Syys!AI15</f>
        <v>712</v>
      </c>
      <c r="M34" s="44">
        <f>[13]Loka!AI15</f>
        <v>899</v>
      </c>
      <c r="N34" s="44">
        <f>[13]Marras!AI15</f>
        <v>645</v>
      </c>
      <c r="O34" s="44"/>
    </row>
    <row r="35" spans="2:15" s="14" customFormat="1" x14ac:dyDescent="0.2">
      <c r="B35" s="16" t="s">
        <v>43</v>
      </c>
      <c r="C35" s="45">
        <f>[13]Tammijoulu!U15</f>
        <v>8661</v>
      </c>
      <c r="D35" s="45">
        <f>[13]Tammi!U15</f>
        <v>382</v>
      </c>
      <c r="E35" s="45">
        <f>[13]Helmi!U15</f>
        <v>515</v>
      </c>
      <c r="F35" s="45">
        <f>[13]Maalis!U15</f>
        <v>764</v>
      </c>
      <c r="G35" s="45">
        <f>[13]Huhti!U15</f>
        <v>580</v>
      </c>
      <c r="H35" s="45">
        <f>[13]Touko!U15</f>
        <v>685</v>
      </c>
      <c r="I35" s="45">
        <f>[13]Kesä!U15</f>
        <v>995</v>
      </c>
      <c r="J35" s="45">
        <f>[13]Heinä!U15</f>
        <v>1322</v>
      </c>
      <c r="K35" s="45">
        <f>[13]Elo!U15</f>
        <v>1260</v>
      </c>
      <c r="L35" s="45">
        <f>[13]Syys!U15</f>
        <v>948</v>
      </c>
      <c r="M35" s="45">
        <f>[13]Loka!U15</f>
        <v>716</v>
      </c>
      <c r="N35" s="45">
        <f>[13]Marras!U15</f>
        <v>494</v>
      </c>
      <c r="O35" s="45"/>
    </row>
    <row r="36" spans="2:15" x14ac:dyDescent="0.2">
      <c r="B36" s="1" t="s">
        <v>44</v>
      </c>
      <c r="C36" s="44">
        <f>[13]Tammijoulu!Q15</f>
        <v>8771</v>
      </c>
      <c r="D36" s="44">
        <f>[13]Tammi!Q15</f>
        <v>439</v>
      </c>
      <c r="E36" s="44">
        <f>[13]Helmi!Q15</f>
        <v>562</v>
      </c>
      <c r="F36" s="44">
        <f>[13]Maalis!Q15</f>
        <v>689</v>
      </c>
      <c r="G36" s="44">
        <f>[13]Huhti!Q15</f>
        <v>898</v>
      </c>
      <c r="H36" s="44">
        <f>[13]Touko!Q15</f>
        <v>1192</v>
      </c>
      <c r="I36" s="44">
        <f>[13]Kesä!Q15</f>
        <v>745</v>
      </c>
      <c r="J36" s="44">
        <f>[13]Heinä!Q15</f>
        <v>750</v>
      </c>
      <c r="K36" s="44">
        <f>[13]Elo!Q15</f>
        <v>838</v>
      </c>
      <c r="L36" s="44">
        <f>[13]Syys!Q15</f>
        <v>981</v>
      </c>
      <c r="M36" s="44">
        <f>[13]Loka!Q15</f>
        <v>1084</v>
      </c>
      <c r="N36" s="44">
        <f>[13]Marras!Q15</f>
        <v>593</v>
      </c>
      <c r="O36" s="44"/>
    </row>
    <row r="37" spans="2:15" s="14" customFormat="1" x14ac:dyDescent="0.2">
      <c r="B37" s="16" t="s">
        <v>4</v>
      </c>
      <c r="C37" s="45">
        <f>[13]Tammijoulu!AN15</f>
        <v>10315</v>
      </c>
      <c r="D37" s="45">
        <f>[13]Tammi!AN15</f>
        <v>286</v>
      </c>
      <c r="E37" s="45">
        <f>[13]Helmi!AN15</f>
        <v>221</v>
      </c>
      <c r="F37" s="45">
        <f>[13]Maalis!AN15</f>
        <v>413</v>
      </c>
      <c r="G37" s="45">
        <f>[13]Huhti!AN15</f>
        <v>586</v>
      </c>
      <c r="H37" s="45">
        <f>[13]Touko!AN15</f>
        <v>612</v>
      </c>
      <c r="I37" s="45">
        <f>[13]Kesä!AN15</f>
        <v>791</v>
      </c>
      <c r="J37" s="45">
        <f>[13]Heinä!AN15</f>
        <v>3159</v>
      </c>
      <c r="K37" s="45">
        <f>[13]Elo!AN15</f>
        <v>2637</v>
      </c>
      <c r="L37" s="45">
        <f>[13]Syys!AN15</f>
        <v>883</v>
      </c>
      <c r="M37" s="45">
        <f>[13]Loka!AN15</f>
        <v>369</v>
      </c>
      <c r="N37" s="45">
        <f>[13]Marras!AN15</f>
        <v>358</v>
      </c>
      <c r="O37" s="45"/>
    </row>
    <row r="38" spans="2:15" x14ac:dyDescent="0.2">
      <c r="B38" s="1" t="s">
        <v>45</v>
      </c>
      <c r="C38" s="44">
        <f>[13]Tammijoulu!BA15</f>
        <v>22425</v>
      </c>
      <c r="D38" s="44">
        <f>[13]Tammi!BA15</f>
        <v>1197</v>
      </c>
      <c r="E38" s="44">
        <f>[13]Helmi!BA15</f>
        <v>1055</v>
      </c>
      <c r="F38" s="44">
        <f>[13]Maalis!BA15</f>
        <v>952</v>
      </c>
      <c r="G38" s="44">
        <f>[13]Huhti!BA15</f>
        <v>1083</v>
      </c>
      <c r="H38" s="44">
        <f>[13]Touko!BA15</f>
        <v>2325</v>
      </c>
      <c r="I38" s="44">
        <f>[13]Kesä!BA15</f>
        <v>2481</v>
      </c>
      <c r="J38" s="44">
        <f>[13]Heinä!BA15</f>
        <v>3747</v>
      </c>
      <c r="K38" s="44">
        <f>[13]Elo!BA15</f>
        <v>4104</v>
      </c>
      <c r="L38" s="44">
        <f>[13]Syys!BA15</f>
        <v>2128</v>
      </c>
      <c r="M38" s="44">
        <f>[13]Loka!BA15</f>
        <v>1997</v>
      </c>
      <c r="N38" s="44">
        <f>[13]Marras!BA15</f>
        <v>1356</v>
      </c>
      <c r="O38" s="44"/>
    </row>
    <row r="39" spans="2:15" s="14" customFormat="1" x14ac:dyDescent="0.2">
      <c r="B39" s="16" t="s">
        <v>46</v>
      </c>
      <c r="C39" s="45">
        <f>[13]Tammijoulu!W15</f>
        <v>9965</v>
      </c>
      <c r="D39" s="45">
        <f>[13]Tammi!W15</f>
        <v>633</v>
      </c>
      <c r="E39" s="45">
        <f>[13]Helmi!W15</f>
        <v>555</v>
      </c>
      <c r="F39" s="45">
        <f>[13]Maalis!W15</f>
        <v>967</v>
      </c>
      <c r="G39" s="45">
        <f>[13]Huhti!W15</f>
        <v>767</v>
      </c>
      <c r="H39" s="45">
        <f>[13]Touko!W15</f>
        <v>694</v>
      </c>
      <c r="I39" s="45">
        <f>[13]Kesä!W15</f>
        <v>1020</v>
      </c>
      <c r="J39" s="45">
        <f>[13]Heinä!W15</f>
        <v>1051</v>
      </c>
      <c r="K39" s="45">
        <f>[13]Elo!W15</f>
        <v>1394</v>
      </c>
      <c r="L39" s="45">
        <f>[13]Syys!W15</f>
        <v>1132</v>
      </c>
      <c r="M39" s="45">
        <f>[13]Loka!W15</f>
        <v>738</v>
      </c>
      <c r="N39" s="45">
        <f>[13]Marras!W15</f>
        <v>1014</v>
      </c>
      <c r="O39" s="45"/>
    </row>
    <row r="40" spans="2:15" x14ac:dyDescent="0.2">
      <c r="B40" s="1" t="s">
        <v>47</v>
      </c>
      <c r="C40" s="44">
        <f>[13]Tammijoulu!AJ15</f>
        <v>7246</v>
      </c>
      <c r="D40" s="44">
        <f>[13]Tammi!AJ15</f>
        <v>573</v>
      </c>
      <c r="E40" s="44">
        <f>[13]Helmi!AJ15</f>
        <v>601</v>
      </c>
      <c r="F40" s="44">
        <f>[13]Maalis!AJ15</f>
        <v>750</v>
      </c>
      <c r="G40" s="44">
        <f>[13]Huhti!AJ15</f>
        <v>715</v>
      </c>
      <c r="H40" s="44">
        <f>[13]Touko!AJ15</f>
        <v>836</v>
      </c>
      <c r="I40" s="44">
        <f>[13]Kesä!AJ15</f>
        <v>488</v>
      </c>
      <c r="J40" s="44">
        <f>[13]Heinä!AJ15</f>
        <v>461</v>
      </c>
      <c r="K40" s="44">
        <f>[13]Elo!AJ15</f>
        <v>501</v>
      </c>
      <c r="L40" s="44">
        <f>[13]Syys!AJ15</f>
        <v>942</v>
      </c>
      <c r="M40" s="44">
        <f>[13]Loka!AJ15</f>
        <v>828</v>
      </c>
      <c r="N40" s="44">
        <f>[13]Marras!AJ15</f>
        <v>551</v>
      </c>
      <c r="O40" s="44"/>
    </row>
    <row r="41" spans="2:15" s="14" customFormat="1" x14ac:dyDescent="0.2">
      <c r="B41" s="16" t="s">
        <v>48</v>
      </c>
      <c r="C41" s="45">
        <f>[13]Tammijoulu!AG15</f>
        <v>10722</v>
      </c>
      <c r="D41" s="45">
        <f>[13]Tammi!AG15</f>
        <v>639</v>
      </c>
      <c r="E41" s="45">
        <f>[13]Helmi!AG15</f>
        <v>589</v>
      </c>
      <c r="F41" s="45">
        <f>[13]Maalis!AG15</f>
        <v>702</v>
      </c>
      <c r="G41" s="45">
        <f>[13]Huhti!AG15</f>
        <v>1022</v>
      </c>
      <c r="H41" s="45">
        <f>[13]Touko!AG15</f>
        <v>1196</v>
      </c>
      <c r="I41" s="45">
        <f>[13]Kesä!AG15</f>
        <v>1071</v>
      </c>
      <c r="J41" s="45">
        <f>[13]Heinä!AG15</f>
        <v>1616</v>
      </c>
      <c r="K41" s="45">
        <f>[13]Elo!AG15</f>
        <v>1461</v>
      </c>
      <c r="L41" s="45">
        <f>[13]Syys!AG15</f>
        <v>1157</v>
      </c>
      <c r="M41" s="45">
        <f>[13]Loka!AG15</f>
        <v>810</v>
      </c>
      <c r="N41" s="45">
        <f>[13]Marras!AG15</f>
        <v>459</v>
      </c>
      <c r="O41" s="45"/>
    </row>
    <row r="42" spans="2:15" x14ac:dyDescent="0.2">
      <c r="B42" s="1" t="s">
        <v>49</v>
      </c>
      <c r="C42" s="44">
        <f>[13]Tammijoulu!AW15</f>
        <v>21948</v>
      </c>
      <c r="D42" s="44">
        <f>[13]Tammi!AW15</f>
        <v>1248</v>
      </c>
      <c r="E42" s="44">
        <f>[13]Helmi!AW15</f>
        <v>1328</v>
      </c>
      <c r="F42" s="44">
        <f>[13]Maalis!AW15</f>
        <v>1679</v>
      </c>
      <c r="G42" s="44">
        <f>[13]Huhti!AW15</f>
        <v>1621</v>
      </c>
      <c r="H42" s="44">
        <f>[13]Touko!AW15</f>
        <v>2764</v>
      </c>
      <c r="I42" s="44">
        <f>[13]Kesä!AW15</f>
        <v>3345</v>
      </c>
      <c r="J42" s="44">
        <f>[13]Heinä!AW15</f>
        <v>2232</v>
      </c>
      <c r="K42" s="44">
        <f>[13]Elo!AW15</f>
        <v>2137</v>
      </c>
      <c r="L42" s="44">
        <f>[13]Syys!AW15</f>
        <v>2297</v>
      </c>
      <c r="M42" s="44">
        <f>[13]Loka!AW15</f>
        <v>1877</v>
      </c>
      <c r="N42" s="44">
        <f>[13]Marras!AW15</f>
        <v>1420</v>
      </c>
      <c r="O42" s="44"/>
    </row>
    <row r="43" spans="2:15" s="14" customFormat="1" x14ac:dyDescent="0.2">
      <c r="B43" s="16" t="s">
        <v>5</v>
      </c>
      <c r="C43" s="45">
        <f>[13]Tammijoulu!BC15</f>
        <v>8311</v>
      </c>
      <c r="D43" s="45">
        <f>[13]Tammi!BC15</f>
        <v>374</v>
      </c>
      <c r="E43" s="45">
        <f>[13]Helmi!BC15</f>
        <v>639</v>
      </c>
      <c r="F43" s="45">
        <f>[13]Maalis!BC15</f>
        <v>561</v>
      </c>
      <c r="G43" s="45">
        <f>[13]Huhti!BC15</f>
        <v>288</v>
      </c>
      <c r="H43" s="45">
        <f>[13]Touko!BC15</f>
        <v>471</v>
      </c>
      <c r="I43" s="45">
        <f>[13]Kesä!BC15</f>
        <v>1002</v>
      </c>
      <c r="J43" s="45">
        <f>[13]Heinä!BC15</f>
        <v>1728</v>
      </c>
      <c r="K43" s="45">
        <f>[13]Elo!BC15</f>
        <v>1651</v>
      </c>
      <c r="L43" s="45">
        <f>[13]Syys!BC15</f>
        <v>897</v>
      </c>
      <c r="M43" s="45">
        <f>[13]Loka!BC15</f>
        <v>364</v>
      </c>
      <c r="N43" s="45">
        <f>[13]Marras!BC15</f>
        <v>336</v>
      </c>
      <c r="O43" s="45"/>
    </row>
    <row r="44" spans="2:15" x14ac:dyDescent="0.2">
      <c r="B44" s="1" t="s">
        <v>6</v>
      </c>
      <c r="C44" s="44">
        <f>[13]Tammijoulu!AS15</f>
        <v>13491</v>
      </c>
      <c r="D44" s="44">
        <f>[13]Tammi!AS15</f>
        <v>509</v>
      </c>
      <c r="E44" s="44">
        <f>[13]Helmi!AS15</f>
        <v>528</v>
      </c>
      <c r="F44" s="44">
        <f>[13]Maalis!AS15</f>
        <v>472</v>
      </c>
      <c r="G44" s="44">
        <f>[13]Huhti!AS15</f>
        <v>658</v>
      </c>
      <c r="H44" s="44">
        <f>[13]Touko!AS15</f>
        <v>1081</v>
      </c>
      <c r="I44" s="44">
        <f>[13]Kesä!AS15</f>
        <v>1835</v>
      </c>
      <c r="J44" s="44">
        <f>[13]Heinä!AS15</f>
        <v>3213</v>
      </c>
      <c r="K44" s="44">
        <f>[13]Elo!AS15</f>
        <v>1879</v>
      </c>
      <c r="L44" s="44">
        <f>[13]Syys!AS15</f>
        <v>1815</v>
      </c>
      <c r="M44" s="44">
        <f>[13]Loka!AS15</f>
        <v>960</v>
      </c>
      <c r="N44" s="44">
        <f>[13]Marras!AS15</f>
        <v>541</v>
      </c>
      <c r="O44" s="44"/>
    </row>
    <row r="45" spans="2:15" s="14" customFormat="1" x14ac:dyDescent="0.2">
      <c r="B45" s="16" t="s">
        <v>50</v>
      </c>
      <c r="C45" s="45">
        <f>[13]Tammijoulu!I15</f>
        <v>7170</v>
      </c>
      <c r="D45" s="45">
        <f>[13]Tammi!I15</f>
        <v>235</v>
      </c>
      <c r="E45" s="45">
        <f>[13]Helmi!I15</f>
        <v>175</v>
      </c>
      <c r="F45" s="45">
        <f>[13]Maalis!I15</f>
        <v>400</v>
      </c>
      <c r="G45" s="45">
        <f>[13]Huhti!I15</f>
        <v>699</v>
      </c>
      <c r="H45" s="45">
        <f>[13]Touko!I15</f>
        <v>1554</v>
      </c>
      <c r="I45" s="45">
        <f>[13]Kesä!I15</f>
        <v>364</v>
      </c>
      <c r="J45" s="45">
        <f>[13]Heinä!I15</f>
        <v>794</v>
      </c>
      <c r="K45" s="45">
        <f>[13]Elo!I15</f>
        <v>587</v>
      </c>
      <c r="L45" s="45">
        <f>[13]Syys!I15</f>
        <v>895</v>
      </c>
      <c r="M45" s="45">
        <f>[13]Loka!I15</f>
        <v>945</v>
      </c>
      <c r="N45" s="45">
        <f>[13]Marras!I15</f>
        <v>522</v>
      </c>
      <c r="O45" s="45"/>
    </row>
    <row r="46" spans="2:15" x14ac:dyDescent="0.2">
      <c r="B46" s="1" t="s">
        <v>51</v>
      </c>
      <c r="C46" s="44">
        <f>[13]Tammijoulu!BH15</f>
        <v>2499</v>
      </c>
      <c r="D46" s="44">
        <f>[13]Tammi!BH15</f>
        <v>54</v>
      </c>
      <c r="E46" s="44">
        <f>[13]Helmi!BH15</f>
        <v>71</v>
      </c>
      <c r="F46" s="44">
        <f>[13]Maalis!BH15</f>
        <v>61</v>
      </c>
      <c r="G46" s="44">
        <f>[13]Huhti!BH15</f>
        <v>101</v>
      </c>
      <c r="H46" s="44">
        <f>[13]Touko!BH15</f>
        <v>211</v>
      </c>
      <c r="I46" s="44">
        <f>[13]Kesä!BH15</f>
        <v>352</v>
      </c>
      <c r="J46" s="44">
        <f>[13]Heinä!BH15</f>
        <v>353</v>
      </c>
      <c r="K46" s="44">
        <f>[13]Elo!BH15</f>
        <v>691</v>
      </c>
      <c r="L46" s="44">
        <f>[13]Syys!BH15</f>
        <v>267</v>
      </c>
      <c r="M46" s="44">
        <f>[13]Loka!BH15</f>
        <v>232</v>
      </c>
      <c r="N46" s="44">
        <f>[13]Marras!BH15</f>
        <v>106</v>
      </c>
      <c r="O46" s="44"/>
    </row>
    <row r="47" spans="2:15" s="14" customFormat="1" x14ac:dyDescent="0.2">
      <c r="B47" s="46" t="s">
        <v>111</v>
      </c>
      <c r="C47" s="45">
        <f>[13]Tammijoulu!AL15</f>
        <v>4129</v>
      </c>
      <c r="D47" s="45">
        <f>[13]Tammi!AL15</f>
        <v>488</v>
      </c>
      <c r="E47" s="45">
        <f>[13]Helmi!AL15</f>
        <v>275</v>
      </c>
      <c r="F47" s="45">
        <f>[13]Maalis!AL15</f>
        <v>330</v>
      </c>
      <c r="G47" s="45">
        <f>[13]Huhti!AL15</f>
        <v>301</v>
      </c>
      <c r="H47" s="45">
        <f>[13]Touko!AL15</f>
        <v>343</v>
      </c>
      <c r="I47" s="45">
        <f>[13]Kesä!AL15</f>
        <v>350</v>
      </c>
      <c r="J47" s="45">
        <f>[13]Heinä!AL15</f>
        <v>425</v>
      </c>
      <c r="K47" s="45">
        <f>[13]Elo!AL15</f>
        <v>591</v>
      </c>
      <c r="L47" s="45">
        <f>[13]Syys!AL15</f>
        <v>313</v>
      </c>
      <c r="M47" s="45">
        <f>[13]Loka!AL15</f>
        <v>371</v>
      </c>
      <c r="N47" s="45">
        <f>[13]Marras!AL15</f>
        <v>342</v>
      </c>
      <c r="O47" s="45"/>
    </row>
    <row r="48" spans="2:15" x14ac:dyDescent="0.2">
      <c r="B48" s="1" t="s">
        <v>91</v>
      </c>
      <c r="C48" s="8">
        <f t="shared" ref="C48:K48" si="0">C10-SUM(C12:C46)</f>
        <v>231269</v>
      </c>
      <c r="D48" s="8">
        <f t="shared" si="0"/>
        <v>13261</v>
      </c>
      <c r="E48" s="8">
        <f t="shared" si="0"/>
        <v>12592</v>
      </c>
      <c r="F48" s="8">
        <f t="shared" si="0"/>
        <v>15042</v>
      </c>
      <c r="G48" s="8">
        <f t="shared" si="0"/>
        <v>15300</v>
      </c>
      <c r="H48" s="8">
        <f t="shared" si="0"/>
        <v>17840</v>
      </c>
      <c r="I48" s="8">
        <f t="shared" si="0"/>
        <v>24063</v>
      </c>
      <c r="J48" s="8">
        <f t="shared" si="0"/>
        <v>34125</v>
      </c>
      <c r="K48" s="8">
        <f t="shared" si="0"/>
        <v>35441</v>
      </c>
      <c r="L48" s="8">
        <f>L10-SUM(L12:L46)</f>
        <v>25193</v>
      </c>
      <c r="M48" s="8">
        <f t="shared" ref="M48:N48" si="1">M10-SUM(M12:M46)</f>
        <v>17984</v>
      </c>
      <c r="N48" s="8">
        <f t="shared" si="1"/>
        <v>20428</v>
      </c>
      <c r="O48" s="8"/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A1:D4 C49:D65536 P1:IV4 A49:B1048576 P49:IV1048576">
    <cfRule type="cellIs" dxfId="3746" priority="710" stopIfTrue="1" operator="lessThan">
      <formula>0</formula>
    </cfRule>
  </conditionalFormatting>
  <conditionalFormatting sqref="P5:IV48 A5:B48 C5:D6 C8:D48">
    <cfRule type="cellIs" dxfId="3745" priority="709" stopIfTrue="1" operator="lessThan">
      <formula>0</formula>
    </cfRule>
  </conditionalFormatting>
  <conditionalFormatting sqref="C8">
    <cfRule type="cellIs" dxfId="3744" priority="708" stopIfTrue="1" operator="lessThan">
      <formula>0</formula>
    </cfRule>
  </conditionalFormatting>
  <conditionalFormatting sqref="Q11">
    <cfRule type="cellIs" dxfId="3743" priority="707" stopIfTrue="1" operator="lessThan">
      <formula>0</formula>
    </cfRule>
  </conditionalFormatting>
  <conditionalFormatting sqref="C5:D6 C8:D48">
    <cfRule type="cellIs" dxfId="3742" priority="706" stopIfTrue="1" operator="lessThan">
      <formula>0</formula>
    </cfRule>
  </conditionalFormatting>
  <conditionalFormatting sqref="C8">
    <cfRule type="cellIs" dxfId="3741" priority="705" stopIfTrue="1" operator="lessThan">
      <formula>0</formula>
    </cfRule>
  </conditionalFormatting>
  <conditionalFormatting sqref="O1:O6 O8:O65536">
    <cfRule type="cellIs" dxfId="3740" priority="356" stopIfTrue="1" operator="lessThan">
      <formula>0</formula>
    </cfRule>
  </conditionalFormatting>
  <conditionalFormatting sqref="O1:O6 O8:O65536">
    <cfRule type="cellIs" dxfId="3739" priority="355" stopIfTrue="1" operator="lessThan">
      <formula>0</formula>
    </cfRule>
  </conditionalFormatting>
  <conditionalFormatting sqref="O1:O6 O8:O65536">
    <cfRule type="cellIs" dxfId="3738" priority="354" stopIfTrue="1" operator="lessThan">
      <formula>0</formula>
    </cfRule>
  </conditionalFormatting>
  <conditionalFormatting sqref="O1:O6 O8:O65536">
    <cfRule type="cellIs" dxfId="3737" priority="353" stopIfTrue="1" operator="lessThan">
      <formula>0</formula>
    </cfRule>
  </conditionalFormatting>
  <conditionalFormatting sqref="O1:O6 O8:O65536">
    <cfRule type="cellIs" dxfId="3736" priority="352" stopIfTrue="1" operator="lessThan">
      <formula>0</formula>
    </cfRule>
  </conditionalFormatting>
  <conditionalFormatting sqref="O1:O6 O8:O65536">
    <cfRule type="cellIs" dxfId="3735" priority="351" stopIfTrue="1" operator="lessThan">
      <formula>0</formula>
    </cfRule>
  </conditionalFormatting>
  <conditionalFormatting sqref="O1:O6 O8:O65536">
    <cfRule type="cellIs" dxfId="3734" priority="350" stopIfTrue="1" operator="lessThan">
      <formula>0</formula>
    </cfRule>
  </conditionalFormatting>
  <conditionalFormatting sqref="O1:O6 O8:O65536">
    <cfRule type="cellIs" dxfId="3733" priority="349" stopIfTrue="1" operator="lessThan">
      <formula>0</formula>
    </cfRule>
  </conditionalFormatting>
  <conditionalFormatting sqref="E1:E6 E8:E65536">
    <cfRule type="cellIs" dxfId="3732" priority="348" stopIfTrue="1" operator="lessThan">
      <formula>0</formula>
    </cfRule>
  </conditionalFormatting>
  <conditionalFormatting sqref="E1:E6 E8:E65536">
    <cfRule type="cellIs" dxfId="3731" priority="347" stopIfTrue="1" operator="lessThan">
      <formula>0</formula>
    </cfRule>
  </conditionalFormatting>
  <conditionalFormatting sqref="E1:E6 E8:E65536">
    <cfRule type="cellIs" dxfId="3730" priority="346" stopIfTrue="1" operator="lessThan">
      <formula>0</formula>
    </cfRule>
  </conditionalFormatting>
  <conditionalFormatting sqref="E1:E6 E8:E65536">
    <cfRule type="cellIs" dxfId="3729" priority="345" stopIfTrue="1" operator="lessThan">
      <formula>0</formula>
    </cfRule>
  </conditionalFormatting>
  <conditionalFormatting sqref="E1:E6 E8:E65536">
    <cfRule type="cellIs" dxfId="3728" priority="344" stopIfTrue="1" operator="lessThan">
      <formula>0</formula>
    </cfRule>
  </conditionalFormatting>
  <conditionalFormatting sqref="E1:E6 E8:E65536">
    <cfRule type="cellIs" dxfId="3727" priority="343" stopIfTrue="1" operator="lessThan">
      <formula>0</formula>
    </cfRule>
  </conditionalFormatting>
  <conditionalFormatting sqref="E1:E6 E8:E65536">
    <cfRule type="cellIs" dxfId="3726" priority="342" stopIfTrue="1" operator="lessThan">
      <formula>0</formula>
    </cfRule>
  </conditionalFormatting>
  <conditionalFormatting sqref="E1:E6 E8:E65536">
    <cfRule type="cellIs" dxfId="3725" priority="341" stopIfTrue="1" operator="lessThan">
      <formula>0</formula>
    </cfRule>
  </conditionalFormatting>
  <conditionalFormatting sqref="E1:E6 E8:E65536">
    <cfRule type="cellIs" dxfId="3724" priority="340" stopIfTrue="1" operator="lessThan">
      <formula>0</formula>
    </cfRule>
  </conditionalFormatting>
  <conditionalFormatting sqref="E1:E6 E8:E65536">
    <cfRule type="cellIs" dxfId="3723" priority="339" stopIfTrue="1" operator="lessThan">
      <formula>0</formula>
    </cfRule>
  </conditionalFormatting>
  <conditionalFormatting sqref="E1:E6 E8:E65536">
    <cfRule type="cellIs" dxfId="3722" priority="338" stopIfTrue="1" operator="lessThan">
      <formula>0</formula>
    </cfRule>
  </conditionalFormatting>
  <conditionalFormatting sqref="E1:E6 E8:E65536">
    <cfRule type="cellIs" dxfId="3721" priority="337" stopIfTrue="1" operator="lessThan">
      <formula>0</formula>
    </cfRule>
  </conditionalFormatting>
  <conditionalFormatting sqref="F1:F6 F8:F65536">
    <cfRule type="cellIs" dxfId="3720" priority="336" stopIfTrue="1" operator="lessThan">
      <formula>0</formula>
    </cfRule>
  </conditionalFormatting>
  <conditionalFormatting sqref="F1:F6 F8:F65536">
    <cfRule type="cellIs" dxfId="3719" priority="335" stopIfTrue="1" operator="lessThan">
      <formula>0</formula>
    </cfRule>
  </conditionalFormatting>
  <conditionalFormatting sqref="F1:F6 F8:F65536">
    <cfRule type="cellIs" dxfId="3718" priority="334" stopIfTrue="1" operator="lessThan">
      <formula>0</formula>
    </cfRule>
  </conditionalFormatting>
  <conditionalFormatting sqref="F1:F6 F8:F65536">
    <cfRule type="cellIs" dxfId="3717" priority="333" stopIfTrue="1" operator="lessThan">
      <formula>0</formula>
    </cfRule>
  </conditionalFormatting>
  <conditionalFormatting sqref="F1:F6 F8:F65536">
    <cfRule type="cellIs" dxfId="3716" priority="332" stopIfTrue="1" operator="lessThan">
      <formula>0</formula>
    </cfRule>
  </conditionalFormatting>
  <conditionalFormatting sqref="F1:F6 F8:F65536">
    <cfRule type="cellIs" dxfId="3715" priority="331" stopIfTrue="1" operator="lessThan">
      <formula>0</formula>
    </cfRule>
  </conditionalFormatting>
  <conditionalFormatting sqref="F1:F6 F8:F65536">
    <cfRule type="cellIs" dxfId="3714" priority="330" stopIfTrue="1" operator="lessThan">
      <formula>0</formula>
    </cfRule>
  </conditionalFormatting>
  <conditionalFormatting sqref="F1:F6 F8:F65536">
    <cfRule type="cellIs" dxfId="3713" priority="329" stopIfTrue="1" operator="lessThan">
      <formula>0</formula>
    </cfRule>
  </conditionalFormatting>
  <conditionalFormatting sqref="F1:F6 F8:F65536">
    <cfRule type="cellIs" dxfId="3712" priority="328" stopIfTrue="1" operator="lessThan">
      <formula>0</formula>
    </cfRule>
  </conditionalFormatting>
  <conditionalFormatting sqref="F1:F6 F8:F65536">
    <cfRule type="cellIs" dxfId="3711" priority="327" stopIfTrue="1" operator="lessThan">
      <formula>0</formula>
    </cfRule>
  </conditionalFormatting>
  <conditionalFormatting sqref="F1:F6 F8:F65536">
    <cfRule type="cellIs" dxfId="3710" priority="326" stopIfTrue="1" operator="lessThan">
      <formula>0</formula>
    </cfRule>
  </conditionalFormatting>
  <conditionalFormatting sqref="F1:F6 F8:F65536">
    <cfRule type="cellIs" dxfId="3709" priority="325" stopIfTrue="1" operator="lessThan">
      <formula>0</formula>
    </cfRule>
  </conditionalFormatting>
  <conditionalFormatting sqref="F1:F6 F8:F65536">
    <cfRule type="cellIs" dxfId="3708" priority="324" stopIfTrue="1" operator="lessThan">
      <formula>0</formula>
    </cfRule>
  </conditionalFormatting>
  <conditionalFormatting sqref="F1:F6 F8:F65536">
    <cfRule type="cellIs" dxfId="3707" priority="323" stopIfTrue="1" operator="lessThan">
      <formula>0</formula>
    </cfRule>
  </conditionalFormatting>
  <conditionalFormatting sqref="F1:F6 F8:F65536">
    <cfRule type="cellIs" dxfId="3706" priority="322" stopIfTrue="1" operator="lessThan">
      <formula>0</formula>
    </cfRule>
  </conditionalFormatting>
  <conditionalFormatting sqref="F1:F6 F8:F65536">
    <cfRule type="cellIs" dxfId="3705" priority="321" stopIfTrue="1" operator="lessThan">
      <formula>0</formula>
    </cfRule>
  </conditionalFormatting>
  <conditionalFormatting sqref="F1:F6 F8:F65536">
    <cfRule type="cellIs" dxfId="3704" priority="320" stopIfTrue="1" operator="lessThan">
      <formula>0</formula>
    </cfRule>
  </conditionalFormatting>
  <conditionalFormatting sqref="F1:F6 F8:F65536">
    <cfRule type="cellIs" dxfId="3703" priority="319" stopIfTrue="1" operator="lessThan">
      <formula>0</formula>
    </cfRule>
  </conditionalFormatting>
  <conditionalFormatting sqref="F1:F6 F8:F65536">
    <cfRule type="cellIs" dxfId="3702" priority="318" stopIfTrue="1" operator="lessThan">
      <formula>0</formula>
    </cfRule>
  </conditionalFormatting>
  <conditionalFormatting sqref="F1:F6 F8:F65536">
    <cfRule type="cellIs" dxfId="3701" priority="317" stopIfTrue="1" operator="lessThan">
      <formula>0</formula>
    </cfRule>
  </conditionalFormatting>
  <conditionalFormatting sqref="F1:F6 F8:F65536">
    <cfRule type="cellIs" dxfId="3700" priority="316" stopIfTrue="1" operator="lessThan">
      <formula>0</formula>
    </cfRule>
  </conditionalFormatting>
  <conditionalFormatting sqref="F1:F6 F8:F65536">
    <cfRule type="cellIs" dxfId="3699" priority="315" stopIfTrue="1" operator="lessThan">
      <formula>0</formula>
    </cfRule>
  </conditionalFormatting>
  <conditionalFormatting sqref="F1:F6 F8:F65536">
    <cfRule type="cellIs" dxfId="3698" priority="314" stopIfTrue="1" operator="lessThan">
      <formula>0</formula>
    </cfRule>
  </conditionalFormatting>
  <conditionalFormatting sqref="F1:F6 F8:F65536">
    <cfRule type="cellIs" dxfId="3697" priority="313" stopIfTrue="1" operator="lessThan">
      <formula>0</formula>
    </cfRule>
  </conditionalFormatting>
  <conditionalFormatting sqref="F1:F6 F8:F65536">
    <cfRule type="cellIs" dxfId="3696" priority="312" stopIfTrue="1" operator="lessThan">
      <formula>0</formula>
    </cfRule>
  </conditionalFormatting>
  <conditionalFormatting sqref="F1:F6 F8:F65536">
    <cfRule type="cellIs" dxfId="3695" priority="311" stopIfTrue="1" operator="lessThan">
      <formula>0</formula>
    </cfRule>
  </conditionalFormatting>
  <conditionalFormatting sqref="F1:F6 F8:F65536">
    <cfRule type="cellIs" dxfId="3694" priority="310" stopIfTrue="1" operator="lessThan">
      <formula>0</formula>
    </cfRule>
  </conditionalFormatting>
  <conditionalFormatting sqref="F1:F6 F8:F65536">
    <cfRule type="cellIs" dxfId="3693" priority="309" stopIfTrue="1" operator="lessThan">
      <formula>0</formula>
    </cfRule>
  </conditionalFormatting>
  <conditionalFormatting sqref="G8:G65536 G1:G6">
    <cfRule type="cellIs" dxfId="3692" priority="308" stopIfTrue="1" operator="lessThan">
      <formula>0</formula>
    </cfRule>
  </conditionalFormatting>
  <conditionalFormatting sqref="G1:G6 G8:G65536">
    <cfRule type="cellIs" dxfId="3691" priority="307" stopIfTrue="1" operator="lessThan">
      <formula>0</formula>
    </cfRule>
  </conditionalFormatting>
  <conditionalFormatting sqref="G1:G6 G8:G65536">
    <cfRule type="cellIs" dxfId="3690" priority="306" stopIfTrue="1" operator="lessThan">
      <formula>0</formula>
    </cfRule>
  </conditionalFormatting>
  <conditionalFormatting sqref="G1:G6 G8:G65536">
    <cfRule type="cellIs" dxfId="3689" priority="305" stopIfTrue="1" operator="lessThan">
      <formula>0</formula>
    </cfRule>
  </conditionalFormatting>
  <conditionalFormatting sqref="G1:G6 G8:G65536">
    <cfRule type="cellIs" dxfId="3688" priority="304" stopIfTrue="1" operator="lessThan">
      <formula>0</formula>
    </cfRule>
  </conditionalFormatting>
  <conditionalFormatting sqref="G1:G6 G8:G65536">
    <cfRule type="cellIs" dxfId="3687" priority="303" stopIfTrue="1" operator="lessThan">
      <formula>0</formula>
    </cfRule>
  </conditionalFormatting>
  <conditionalFormatting sqref="G1:G6 G8:G65536">
    <cfRule type="cellIs" dxfId="3686" priority="302" stopIfTrue="1" operator="lessThan">
      <formula>0</formula>
    </cfRule>
  </conditionalFormatting>
  <conditionalFormatting sqref="G1:G6 G8:G65536">
    <cfRule type="cellIs" dxfId="3685" priority="301" stopIfTrue="1" operator="lessThan">
      <formula>0</formula>
    </cfRule>
  </conditionalFormatting>
  <conditionalFormatting sqref="G1:G6 G8:G65536">
    <cfRule type="cellIs" dxfId="3684" priority="300" stopIfTrue="1" operator="lessThan">
      <formula>0</formula>
    </cfRule>
  </conditionalFormatting>
  <conditionalFormatting sqref="G1:G6 G8:G65536">
    <cfRule type="cellIs" dxfId="3683" priority="299" stopIfTrue="1" operator="lessThan">
      <formula>0</formula>
    </cfRule>
  </conditionalFormatting>
  <conditionalFormatting sqref="G1:G6 G8:G65536">
    <cfRule type="cellIs" dxfId="3682" priority="298" stopIfTrue="1" operator="lessThan">
      <formula>0</formula>
    </cfRule>
  </conditionalFormatting>
  <conditionalFormatting sqref="G1:G6 G8:G65536">
    <cfRule type="cellIs" dxfId="3681" priority="297" stopIfTrue="1" operator="lessThan">
      <formula>0</formula>
    </cfRule>
  </conditionalFormatting>
  <conditionalFormatting sqref="G1:G6 G8:G65536">
    <cfRule type="cellIs" dxfId="3680" priority="296" stopIfTrue="1" operator="lessThan">
      <formula>0</formula>
    </cfRule>
  </conditionalFormatting>
  <conditionalFormatting sqref="G1:G6 G8:G65536">
    <cfRule type="cellIs" dxfId="3679" priority="295" stopIfTrue="1" operator="lessThan">
      <formula>0</formula>
    </cfRule>
  </conditionalFormatting>
  <conditionalFormatting sqref="G1:G6 G8:G65536">
    <cfRule type="cellIs" dxfId="3678" priority="294" stopIfTrue="1" operator="lessThan">
      <formula>0</formula>
    </cfRule>
  </conditionalFormatting>
  <conditionalFormatting sqref="G1:G6 G8:G65536">
    <cfRule type="cellIs" dxfId="3677" priority="293" stopIfTrue="1" operator="lessThan">
      <formula>0</formula>
    </cfRule>
  </conditionalFormatting>
  <conditionalFormatting sqref="G1:G6 G8:G65536">
    <cfRule type="cellIs" dxfId="3676" priority="292" stopIfTrue="1" operator="lessThan">
      <formula>0</formula>
    </cfRule>
  </conditionalFormatting>
  <conditionalFormatting sqref="G1:G6 G8:G65536">
    <cfRule type="cellIs" dxfId="3675" priority="291" stopIfTrue="1" operator="lessThan">
      <formula>0</formula>
    </cfRule>
  </conditionalFormatting>
  <conditionalFormatting sqref="G1:G6 G8:G65536">
    <cfRule type="cellIs" dxfId="3674" priority="290" stopIfTrue="1" operator="lessThan">
      <formula>0</formula>
    </cfRule>
  </conditionalFormatting>
  <conditionalFormatting sqref="G1:G6 G8:G65536">
    <cfRule type="cellIs" dxfId="3673" priority="289" stopIfTrue="1" operator="lessThan">
      <formula>0</formula>
    </cfRule>
  </conditionalFormatting>
  <conditionalFormatting sqref="G1:G6 G8:G65536">
    <cfRule type="cellIs" dxfId="3672" priority="288" stopIfTrue="1" operator="lessThan">
      <formula>0</formula>
    </cfRule>
  </conditionalFormatting>
  <conditionalFormatting sqref="G1:G6 G8:G65536">
    <cfRule type="cellIs" dxfId="3671" priority="287" stopIfTrue="1" operator="lessThan">
      <formula>0</formula>
    </cfRule>
  </conditionalFormatting>
  <conditionalFormatting sqref="G1:G6 G8:G65536">
    <cfRule type="cellIs" dxfId="3670" priority="286" stopIfTrue="1" operator="lessThan">
      <formula>0</formula>
    </cfRule>
  </conditionalFormatting>
  <conditionalFormatting sqref="G1:G6 G8:G65536">
    <cfRule type="cellIs" dxfId="3669" priority="285" stopIfTrue="1" operator="lessThan">
      <formula>0</formula>
    </cfRule>
  </conditionalFormatting>
  <conditionalFormatting sqref="G1:G6 G8:G65536">
    <cfRule type="cellIs" dxfId="3668" priority="284" stopIfTrue="1" operator="lessThan">
      <formula>0</formula>
    </cfRule>
  </conditionalFormatting>
  <conditionalFormatting sqref="G1:G6 G8:G65536">
    <cfRule type="cellIs" dxfId="3667" priority="283" stopIfTrue="1" operator="lessThan">
      <formula>0</formula>
    </cfRule>
  </conditionalFormatting>
  <conditionalFormatting sqref="G1:G6 G8:G65536">
    <cfRule type="cellIs" dxfId="3666" priority="282" stopIfTrue="1" operator="lessThan">
      <formula>0</formula>
    </cfRule>
  </conditionalFormatting>
  <conditionalFormatting sqref="G1:G6 G8:G65536">
    <cfRule type="cellIs" dxfId="3665" priority="281" stopIfTrue="1" operator="lessThan">
      <formula>0</formula>
    </cfRule>
  </conditionalFormatting>
  <conditionalFormatting sqref="H1:H6 H8:H65536">
    <cfRule type="cellIs" dxfId="3664" priority="280" stopIfTrue="1" operator="lessThan">
      <formula>0</formula>
    </cfRule>
  </conditionalFormatting>
  <conditionalFormatting sqref="H1:H6 H8:H65536">
    <cfRule type="cellIs" dxfId="3663" priority="279" stopIfTrue="1" operator="lessThan">
      <formula>0</formula>
    </cfRule>
  </conditionalFormatting>
  <conditionalFormatting sqref="H1:H6 H8:H65536">
    <cfRule type="cellIs" dxfId="3662" priority="278" stopIfTrue="1" operator="lessThan">
      <formula>0</formula>
    </cfRule>
  </conditionalFormatting>
  <conditionalFormatting sqref="H1:H6 H8:H65536">
    <cfRule type="cellIs" dxfId="3661" priority="277" stopIfTrue="1" operator="lessThan">
      <formula>0</formula>
    </cfRule>
  </conditionalFormatting>
  <conditionalFormatting sqref="H1:H6 H8:H65536">
    <cfRule type="cellIs" dxfId="3660" priority="276" stopIfTrue="1" operator="lessThan">
      <formula>0</formula>
    </cfRule>
  </conditionalFormatting>
  <conditionalFormatting sqref="H1:H6 H8:H65536">
    <cfRule type="cellIs" dxfId="3659" priority="275" stopIfTrue="1" operator="lessThan">
      <formula>0</formula>
    </cfRule>
  </conditionalFormatting>
  <conditionalFormatting sqref="H1:H6 H8:H65536">
    <cfRule type="cellIs" dxfId="3658" priority="274" stopIfTrue="1" operator="lessThan">
      <formula>0</formula>
    </cfRule>
  </conditionalFormatting>
  <conditionalFormatting sqref="H1:H6 H8:H65536">
    <cfRule type="cellIs" dxfId="3657" priority="273" stopIfTrue="1" operator="lessThan">
      <formula>0</formula>
    </cfRule>
  </conditionalFormatting>
  <conditionalFormatting sqref="H1:H6 H8:H65536">
    <cfRule type="cellIs" dxfId="3656" priority="272" stopIfTrue="1" operator="lessThan">
      <formula>0</formula>
    </cfRule>
  </conditionalFormatting>
  <conditionalFormatting sqref="H1:H6 H8:H65536">
    <cfRule type="cellIs" dxfId="3655" priority="271" stopIfTrue="1" operator="lessThan">
      <formula>0</formula>
    </cfRule>
  </conditionalFormatting>
  <conditionalFormatting sqref="H1:H6 H8:H65536">
    <cfRule type="cellIs" dxfId="3654" priority="270" stopIfTrue="1" operator="lessThan">
      <formula>0</formula>
    </cfRule>
  </conditionalFormatting>
  <conditionalFormatting sqref="H1:H6 H8:H65536">
    <cfRule type="cellIs" dxfId="3653" priority="269" stopIfTrue="1" operator="lessThan">
      <formula>0</formula>
    </cfRule>
  </conditionalFormatting>
  <conditionalFormatting sqref="H1:H6 H8:H65536">
    <cfRule type="cellIs" dxfId="3652" priority="268" stopIfTrue="1" operator="lessThan">
      <formula>0</formula>
    </cfRule>
  </conditionalFormatting>
  <conditionalFormatting sqref="H1:H6 H8:H65536">
    <cfRule type="cellIs" dxfId="3651" priority="267" stopIfTrue="1" operator="lessThan">
      <formula>0</formula>
    </cfRule>
  </conditionalFormatting>
  <conditionalFormatting sqref="H1:H6 H8:H65536">
    <cfRule type="cellIs" dxfId="3650" priority="266" stopIfTrue="1" operator="lessThan">
      <formula>0</formula>
    </cfRule>
  </conditionalFormatting>
  <conditionalFormatting sqref="H1:H6 H8:H65536">
    <cfRule type="cellIs" dxfId="3649" priority="265" stopIfTrue="1" operator="lessThan">
      <formula>0</formula>
    </cfRule>
  </conditionalFormatting>
  <conditionalFormatting sqref="H1:H6 H8:H65536">
    <cfRule type="cellIs" dxfId="3648" priority="264" stopIfTrue="1" operator="lessThan">
      <formula>0</formula>
    </cfRule>
  </conditionalFormatting>
  <conditionalFormatting sqref="H1:H6 H8:H65536">
    <cfRule type="cellIs" dxfId="3647" priority="263" stopIfTrue="1" operator="lessThan">
      <formula>0</formula>
    </cfRule>
  </conditionalFormatting>
  <conditionalFormatting sqref="H1:H6 H8:H65536">
    <cfRule type="cellIs" dxfId="3646" priority="262" stopIfTrue="1" operator="lessThan">
      <formula>0</formula>
    </cfRule>
  </conditionalFormatting>
  <conditionalFormatting sqref="H1:H6 H8:H65536">
    <cfRule type="cellIs" dxfId="3645" priority="261" stopIfTrue="1" operator="lessThan">
      <formula>0</formula>
    </cfRule>
  </conditionalFormatting>
  <conditionalFormatting sqref="H1:H6 H8:H65536">
    <cfRule type="cellIs" dxfId="3644" priority="260" stopIfTrue="1" operator="lessThan">
      <formula>0</formula>
    </cfRule>
  </conditionalFormatting>
  <conditionalFormatting sqref="H1:H6 H8:H65536">
    <cfRule type="cellIs" dxfId="3643" priority="259" stopIfTrue="1" operator="lessThan">
      <formula>0</formula>
    </cfRule>
  </conditionalFormatting>
  <conditionalFormatting sqref="H1:H6 H8:H65536">
    <cfRule type="cellIs" dxfId="3642" priority="258" stopIfTrue="1" operator="lessThan">
      <formula>0</formula>
    </cfRule>
  </conditionalFormatting>
  <conditionalFormatting sqref="H1:H6 H8:H65536">
    <cfRule type="cellIs" dxfId="3641" priority="257" stopIfTrue="1" operator="lessThan">
      <formula>0</formula>
    </cfRule>
  </conditionalFormatting>
  <conditionalFormatting sqref="H1:H6 H8:H65536">
    <cfRule type="cellIs" dxfId="3640" priority="256" stopIfTrue="1" operator="lessThan">
      <formula>0</formula>
    </cfRule>
  </conditionalFormatting>
  <conditionalFormatting sqref="H1:H6 H8:H65536">
    <cfRule type="cellIs" dxfId="3639" priority="255" stopIfTrue="1" operator="lessThan">
      <formula>0</formula>
    </cfRule>
  </conditionalFormatting>
  <conditionalFormatting sqref="H1:H6 H8:H65536">
    <cfRule type="cellIs" dxfId="3638" priority="254" stopIfTrue="1" operator="lessThan">
      <formula>0</formula>
    </cfRule>
  </conditionalFormatting>
  <conditionalFormatting sqref="H1:H6 H8:H65536">
    <cfRule type="cellIs" dxfId="3637" priority="253" stopIfTrue="1" operator="lessThan">
      <formula>0</formula>
    </cfRule>
  </conditionalFormatting>
  <conditionalFormatting sqref="H1:H6 H8:H65536">
    <cfRule type="cellIs" dxfId="3636" priority="252" stopIfTrue="1" operator="lessThan">
      <formula>0</formula>
    </cfRule>
  </conditionalFormatting>
  <conditionalFormatting sqref="H1:H6 H8:H65536">
    <cfRule type="cellIs" dxfId="3635" priority="251" stopIfTrue="1" operator="lessThan">
      <formula>0</formula>
    </cfRule>
  </conditionalFormatting>
  <conditionalFormatting sqref="H1:H6 H8:H65536">
    <cfRule type="cellIs" dxfId="3634" priority="250" stopIfTrue="1" operator="lessThan">
      <formula>0</formula>
    </cfRule>
  </conditionalFormatting>
  <conditionalFormatting sqref="H1:H6 H8:H65536">
    <cfRule type="cellIs" dxfId="3633" priority="249" stopIfTrue="1" operator="lessThan">
      <formula>0</formula>
    </cfRule>
  </conditionalFormatting>
  <conditionalFormatting sqref="H1:H6 H8:H65536">
    <cfRule type="cellIs" dxfId="3632" priority="248" stopIfTrue="1" operator="lessThan">
      <formula>0</formula>
    </cfRule>
  </conditionalFormatting>
  <conditionalFormatting sqref="H1:H6 H8:H65536">
    <cfRule type="cellIs" dxfId="3631" priority="247" stopIfTrue="1" operator="lessThan">
      <formula>0</formula>
    </cfRule>
  </conditionalFormatting>
  <conditionalFormatting sqref="H1:H6 H8:H65536">
    <cfRule type="cellIs" dxfId="3630" priority="246" stopIfTrue="1" operator="lessThan">
      <formula>0</formula>
    </cfRule>
  </conditionalFormatting>
  <conditionalFormatting sqref="H1:H6 H8:H65536">
    <cfRule type="cellIs" dxfId="3629" priority="245" stopIfTrue="1" operator="lessThan">
      <formula>0</formula>
    </cfRule>
  </conditionalFormatting>
  <conditionalFormatting sqref="H1:H6 H8:H65536">
    <cfRule type="cellIs" dxfId="3628" priority="244" stopIfTrue="1" operator="lessThan">
      <formula>0</formula>
    </cfRule>
  </conditionalFormatting>
  <conditionalFormatting sqref="H1:H6 H8:H65536">
    <cfRule type="cellIs" dxfId="3627" priority="243" stopIfTrue="1" operator="lessThan">
      <formula>0</formula>
    </cfRule>
  </conditionalFormatting>
  <conditionalFormatting sqref="H1:H6 H8:H65536">
    <cfRule type="cellIs" dxfId="3626" priority="242" stopIfTrue="1" operator="lessThan">
      <formula>0</formula>
    </cfRule>
  </conditionalFormatting>
  <conditionalFormatting sqref="H1:H6 H8:H65536">
    <cfRule type="cellIs" dxfId="3625" priority="241" stopIfTrue="1" operator="lessThan">
      <formula>0</formula>
    </cfRule>
  </conditionalFormatting>
  <conditionalFormatting sqref="H1:H6 H8:H65536">
    <cfRule type="cellIs" dxfId="3624" priority="240" stopIfTrue="1" operator="lessThan">
      <formula>0</formula>
    </cfRule>
  </conditionalFormatting>
  <conditionalFormatting sqref="H1:H6 H8:H65536">
    <cfRule type="cellIs" dxfId="3623" priority="239" stopIfTrue="1" operator="lessThan">
      <formula>0</formula>
    </cfRule>
  </conditionalFormatting>
  <conditionalFormatting sqref="H1:H6 H8:H65536">
    <cfRule type="cellIs" dxfId="3622" priority="238" stopIfTrue="1" operator="lessThan">
      <formula>0</formula>
    </cfRule>
  </conditionalFormatting>
  <conditionalFormatting sqref="H1:H6 H8:H65536">
    <cfRule type="cellIs" dxfId="3621" priority="237" stopIfTrue="1" operator="lessThan">
      <formula>0</formula>
    </cfRule>
  </conditionalFormatting>
  <conditionalFormatting sqref="H1:H6 H8:H65536">
    <cfRule type="cellIs" dxfId="3620" priority="236" stopIfTrue="1" operator="lessThan">
      <formula>0</formula>
    </cfRule>
  </conditionalFormatting>
  <conditionalFormatting sqref="H1:H6 H8:H65536">
    <cfRule type="cellIs" dxfId="3619" priority="235" stopIfTrue="1" operator="lessThan">
      <formula>0</formula>
    </cfRule>
  </conditionalFormatting>
  <conditionalFormatting sqref="H1:H6 H8:H65536">
    <cfRule type="cellIs" dxfId="3618" priority="234" stopIfTrue="1" operator="lessThan">
      <formula>0</formula>
    </cfRule>
  </conditionalFormatting>
  <conditionalFormatting sqref="H1:H6 H8:H65536">
    <cfRule type="cellIs" dxfId="3617" priority="233" stopIfTrue="1" operator="lessThan">
      <formula>0</formula>
    </cfRule>
  </conditionalFormatting>
  <conditionalFormatting sqref="I1:I6 I8:I65536">
    <cfRule type="cellIs" dxfId="3616" priority="232" stopIfTrue="1" operator="lessThan">
      <formula>0</formula>
    </cfRule>
  </conditionalFormatting>
  <conditionalFormatting sqref="I1:I6 I8:I65536">
    <cfRule type="cellIs" dxfId="3615" priority="231" stopIfTrue="1" operator="lessThan">
      <formula>0</formula>
    </cfRule>
  </conditionalFormatting>
  <conditionalFormatting sqref="I1:I6 I8:I65536">
    <cfRule type="cellIs" dxfId="3614" priority="230" stopIfTrue="1" operator="lessThan">
      <formula>0</formula>
    </cfRule>
  </conditionalFormatting>
  <conditionalFormatting sqref="I1:I6 I8:I65536">
    <cfRule type="cellIs" dxfId="3613" priority="229" stopIfTrue="1" operator="lessThan">
      <formula>0</formula>
    </cfRule>
  </conditionalFormatting>
  <conditionalFormatting sqref="I1:I6 I8:I65536">
    <cfRule type="cellIs" dxfId="3612" priority="228" stopIfTrue="1" operator="lessThan">
      <formula>0</formula>
    </cfRule>
  </conditionalFormatting>
  <conditionalFormatting sqref="I1:I6 I8:I65536">
    <cfRule type="cellIs" dxfId="3611" priority="227" stopIfTrue="1" operator="lessThan">
      <formula>0</formula>
    </cfRule>
  </conditionalFormatting>
  <conditionalFormatting sqref="I1:I6 I8:I65536">
    <cfRule type="cellIs" dxfId="3610" priority="226" stopIfTrue="1" operator="lessThan">
      <formula>0</formula>
    </cfRule>
  </conditionalFormatting>
  <conditionalFormatting sqref="I1:I6 I8:I65536">
    <cfRule type="cellIs" dxfId="3609" priority="225" stopIfTrue="1" operator="lessThan">
      <formula>0</formula>
    </cfRule>
  </conditionalFormatting>
  <conditionalFormatting sqref="I1:I6 I8:I65536">
    <cfRule type="cellIs" dxfId="3608" priority="224" stopIfTrue="1" operator="lessThan">
      <formula>0</formula>
    </cfRule>
  </conditionalFormatting>
  <conditionalFormatting sqref="I1:I6 I8:I65536">
    <cfRule type="cellIs" dxfId="3607" priority="223" stopIfTrue="1" operator="lessThan">
      <formula>0</formula>
    </cfRule>
  </conditionalFormatting>
  <conditionalFormatting sqref="I1:I6 I8:I65536">
    <cfRule type="cellIs" dxfId="3606" priority="222" stopIfTrue="1" operator="lessThan">
      <formula>0</formula>
    </cfRule>
  </conditionalFormatting>
  <conditionalFormatting sqref="I1:I6 I8:I65536">
    <cfRule type="cellIs" dxfId="3605" priority="221" stopIfTrue="1" operator="lessThan">
      <formula>0</formula>
    </cfRule>
  </conditionalFormatting>
  <conditionalFormatting sqref="I1:I6 I8:I65536">
    <cfRule type="cellIs" dxfId="3604" priority="220" stopIfTrue="1" operator="lessThan">
      <formula>0</formula>
    </cfRule>
  </conditionalFormatting>
  <conditionalFormatting sqref="I1:I6 I8:I65536">
    <cfRule type="cellIs" dxfId="3603" priority="219" stopIfTrue="1" operator="lessThan">
      <formula>0</formula>
    </cfRule>
  </conditionalFormatting>
  <conditionalFormatting sqref="I1:I6 I8:I65536">
    <cfRule type="cellIs" dxfId="3602" priority="218" stopIfTrue="1" operator="lessThan">
      <formula>0</formula>
    </cfRule>
  </conditionalFormatting>
  <conditionalFormatting sqref="I1:I6 I8:I65536">
    <cfRule type="cellIs" dxfId="3601" priority="217" stopIfTrue="1" operator="lessThan">
      <formula>0</formula>
    </cfRule>
  </conditionalFormatting>
  <conditionalFormatting sqref="I1:I6 I8:I65536">
    <cfRule type="cellIs" dxfId="3600" priority="216" stopIfTrue="1" operator="lessThan">
      <formula>0</formula>
    </cfRule>
  </conditionalFormatting>
  <conditionalFormatting sqref="I1:I6 I8:I65536">
    <cfRule type="cellIs" dxfId="3599" priority="215" stopIfTrue="1" operator="lessThan">
      <formula>0</formula>
    </cfRule>
  </conditionalFormatting>
  <conditionalFormatting sqref="I1:I6 I8:I65536">
    <cfRule type="cellIs" dxfId="3598" priority="214" stopIfTrue="1" operator="lessThan">
      <formula>0</formula>
    </cfRule>
  </conditionalFormatting>
  <conditionalFormatting sqref="I1:I6 I8:I65536">
    <cfRule type="cellIs" dxfId="3597" priority="213" stopIfTrue="1" operator="lessThan">
      <formula>0</formula>
    </cfRule>
  </conditionalFormatting>
  <conditionalFormatting sqref="I1:I6 I8:I65536">
    <cfRule type="cellIs" dxfId="3596" priority="212" stopIfTrue="1" operator="lessThan">
      <formula>0</formula>
    </cfRule>
  </conditionalFormatting>
  <conditionalFormatting sqref="I1:I6 I8:I65536">
    <cfRule type="cellIs" dxfId="3595" priority="211" stopIfTrue="1" operator="lessThan">
      <formula>0</formula>
    </cfRule>
  </conditionalFormatting>
  <conditionalFormatting sqref="I1:I6 I8:I65536">
    <cfRule type="cellIs" dxfId="3594" priority="210" stopIfTrue="1" operator="lessThan">
      <formula>0</formula>
    </cfRule>
  </conditionalFormatting>
  <conditionalFormatting sqref="I1:I6 I8:I65536">
    <cfRule type="cellIs" dxfId="3593" priority="209" stopIfTrue="1" operator="lessThan">
      <formula>0</formula>
    </cfRule>
  </conditionalFormatting>
  <conditionalFormatting sqref="I1:I6 I8:I65536">
    <cfRule type="cellIs" dxfId="3592" priority="208" stopIfTrue="1" operator="lessThan">
      <formula>0</formula>
    </cfRule>
  </conditionalFormatting>
  <conditionalFormatting sqref="I1:I6 I8:I65536">
    <cfRule type="cellIs" dxfId="3591" priority="207" stopIfTrue="1" operator="lessThan">
      <formula>0</formula>
    </cfRule>
  </conditionalFormatting>
  <conditionalFormatting sqref="J1:J6 J8:J65536">
    <cfRule type="cellIs" dxfId="3590" priority="206" stopIfTrue="1" operator="lessThan">
      <formula>0</formula>
    </cfRule>
  </conditionalFormatting>
  <conditionalFormatting sqref="J1:J6 J8:J65536">
    <cfRule type="cellIs" dxfId="3589" priority="205" stopIfTrue="1" operator="lessThan">
      <formula>0</formula>
    </cfRule>
  </conditionalFormatting>
  <conditionalFormatting sqref="J1:J6 J8:J65536">
    <cfRule type="cellIs" dxfId="3588" priority="204" stopIfTrue="1" operator="lessThan">
      <formula>0</formula>
    </cfRule>
  </conditionalFormatting>
  <conditionalFormatting sqref="J1:J6 J8:J65536">
    <cfRule type="cellIs" dxfId="3587" priority="203" stopIfTrue="1" operator="lessThan">
      <formula>0</formula>
    </cfRule>
  </conditionalFormatting>
  <conditionalFormatting sqref="J1:J6 J8:J65536">
    <cfRule type="cellIs" dxfId="3586" priority="202" stopIfTrue="1" operator="lessThan">
      <formula>0</formula>
    </cfRule>
  </conditionalFormatting>
  <conditionalFormatting sqref="J1:J6 J8:J65536">
    <cfRule type="cellIs" dxfId="3585" priority="201" stopIfTrue="1" operator="lessThan">
      <formula>0</formula>
    </cfRule>
  </conditionalFormatting>
  <conditionalFormatting sqref="J1:J6 J8:J65536">
    <cfRule type="cellIs" dxfId="3584" priority="200" stopIfTrue="1" operator="lessThan">
      <formula>0</formula>
    </cfRule>
  </conditionalFormatting>
  <conditionalFormatting sqref="J1:J6 J8:J65536">
    <cfRule type="cellIs" dxfId="3583" priority="199" stopIfTrue="1" operator="lessThan">
      <formula>0</formula>
    </cfRule>
  </conditionalFormatting>
  <conditionalFormatting sqref="J1:J6 J8:J65536">
    <cfRule type="cellIs" dxfId="3582" priority="198" stopIfTrue="1" operator="lessThan">
      <formula>0</formula>
    </cfRule>
  </conditionalFormatting>
  <conditionalFormatting sqref="J1:J6 J8:J65536">
    <cfRule type="cellIs" dxfId="3581" priority="197" stopIfTrue="1" operator="lessThan">
      <formula>0</formula>
    </cfRule>
  </conditionalFormatting>
  <conditionalFormatting sqref="J1:J6 J8:J65536">
    <cfRule type="cellIs" dxfId="3580" priority="196" stopIfTrue="1" operator="lessThan">
      <formula>0</formula>
    </cfRule>
  </conditionalFormatting>
  <conditionalFormatting sqref="J1:J6 J8:J65536">
    <cfRule type="cellIs" dxfId="3579" priority="195" stopIfTrue="1" operator="lessThan">
      <formula>0</formula>
    </cfRule>
  </conditionalFormatting>
  <conditionalFormatting sqref="J1:J6 J8:J65536">
    <cfRule type="cellIs" dxfId="3578" priority="194" stopIfTrue="1" operator="lessThan">
      <formula>0</formula>
    </cfRule>
  </conditionalFormatting>
  <conditionalFormatting sqref="J1:J6 J8:J65536">
    <cfRule type="cellIs" dxfId="3577" priority="193" stopIfTrue="1" operator="lessThan">
      <formula>0</formula>
    </cfRule>
  </conditionalFormatting>
  <conditionalFormatting sqref="J1:J6 J8:J65536">
    <cfRule type="cellIs" dxfId="3576" priority="192" stopIfTrue="1" operator="lessThan">
      <formula>0</formula>
    </cfRule>
  </conditionalFormatting>
  <conditionalFormatting sqref="J1:J6 J8:J65536">
    <cfRule type="cellIs" dxfId="3575" priority="191" stopIfTrue="1" operator="lessThan">
      <formula>0</formula>
    </cfRule>
  </conditionalFormatting>
  <conditionalFormatting sqref="J1:J6 J8:J65536">
    <cfRule type="cellIs" dxfId="3574" priority="190" stopIfTrue="1" operator="lessThan">
      <formula>0</formula>
    </cfRule>
  </conditionalFormatting>
  <conditionalFormatting sqref="J1:J6 J8:J65536">
    <cfRule type="cellIs" dxfId="3573" priority="189" stopIfTrue="1" operator="lessThan">
      <formula>0</formula>
    </cfRule>
  </conditionalFormatting>
  <conditionalFormatting sqref="J1:J6 J8:J65536">
    <cfRule type="cellIs" dxfId="3572" priority="188" stopIfTrue="1" operator="lessThan">
      <formula>0</formula>
    </cfRule>
  </conditionalFormatting>
  <conditionalFormatting sqref="J1:J6 J8:J65536">
    <cfRule type="cellIs" dxfId="3571" priority="187" stopIfTrue="1" operator="lessThan">
      <formula>0</formula>
    </cfRule>
  </conditionalFormatting>
  <conditionalFormatting sqref="J1:J6 J8:J65536">
    <cfRule type="cellIs" dxfId="3570" priority="186" stopIfTrue="1" operator="lessThan">
      <formula>0</formula>
    </cfRule>
  </conditionalFormatting>
  <conditionalFormatting sqref="J1:J6 J8:J65536">
    <cfRule type="cellIs" dxfId="3569" priority="185" stopIfTrue="1" operator="lessThan">
      <formula>0</formula>
    </cfRule>
  </conditionalFormatting>
  <conditionalFormatting sqref="J1:J6 J8:J65536">
    <cfRule type="cellIs" dxfId="3568" priority="184" stopIfTrue="1" operator="lessThan">
      <formula>0</formula>
    </cfRule>
  </conditionalFormatting>
  <conditionalFormatting sqref="J1:J6 J8:J65536">
    <cfRule type="cellIs" dxfId="3567" priority="183" stopIfTrue="1" operator="lessThan">
      <formula>0</formula>
    </cfRule>
  </conditionalFormatting>
  <conditionalFormatting sqref="J1:J6 J8:J65536">
    <cfRule type="cellIs" dxfId="3566" priority="182" stopIfTrue="1" operator="lessThan">
      <formula>0</formula>
    </cfRule>
  </conditionalFormatting>
  <conditionalFormatting sqref="J1:J6 J8:J65536">
    <cfRule type="cellIs" dxfId="3565" priority="181" stopIfTrue="1" operator="lessThan">
      <formula>0</formula>
    </cfRule>
  </conditionalFormatting>
  <conditionalFormatting sqref="J1:J6 J8:J65536">
    <cfRule type="cellIs" dxfId="3564" priority="180" stopIfTrue="1" operator="lessThan">
      <formula>0</formula>
    </cfRule>
  </conditionalFormatting>
  <conditionalFormatting sqref="J1:J6 J8:J65536">
    <cfRule type="cellIs" dxfId="3563" priority="179" stopIfTrue="1" operator="lessThan">
      <formula>0</formula>
    </cfRule>
  </conditionalFormatting>
  <conditionalFormatting sqref="J1:J6 J8:J65536">
    <cfRule type="cellIs" dxfId="3562" priority="178" stopIfTrue="1" operator="lessThan">
      <formula>0</formula>
    </cfRule>
  </conditionalFormatting>
  <conditionalFormatting sqref="J1:J6 J8:J65536">
    <cfRule type="cellIs" dxfId="3561" priority="177" stopIfTrue="1" operator="lessThan">
      <formula>0</formula>
    </cfRule>
  </conditionalFormatting>
  <conditionalFormatting sqref="J1:J6 J8:J65536">
    <cfRule type="cellIs" dxfId="3560" priority="176" stopIfTrue="1" operator="lessThan">
      <formula>0</formula>
    </cfRule>
  </conditionalFormatting>
  <conditionalFormatting sqref="J1:J6 J8:J65536">
    <cfRule type="cellIs" dxfId="3559" priority="175" stopIfTrue="1" operator="lessThan">
      <formula>0</formula>
    </cfRule>
  </conditionalFormatting>
  <conditionalFormatting sqref="J1:J6 J8:J65536">
    <cfRule type="cellIs" dxfId="3558" priority="174" stopIfTrue="1" operator="lessThan">
      <formula>0</formula>
    </cfRule>
  </conditionalFormatting>
  <conditionalFormatting sqref="J1:J6 J8:J65536">
    <cfRule type="cellIs" dxfId="3557" priority="173" stopIfTrue="1" operator="lessThan">
      <formula>0</formula>
    </cfRule>
  </conditionalFormatting>
  <conditionalFormatting sqref="J1:J6 J8:J65536">
    <cfRule type="cellIs" dxfId="3556" priority="172" stopIfTrue="1" operator="lessThan">
      <formula>0</formula>
    </cfRule>
  </conditionalFormatting>
  <conditionalFormatting sqref="J1:J6 J8:J65536">
    <cfRule type="cellIs" dxfId="3555" priority="171" stopIfTrue="1" operator="lessThan">
      <formula>0</formula>
    </cfRule>
  </conditionalFormatting>
  <conditionalFormatting sqref="J1:J6 J8:J65536">
    <cfRule type="cellIs" dxfId="3554" priority="170" stopIfTrue="1" operator="lessThan">
      <formula>0</formula>
    </cfRule>
  </conditionalFormatting>
  <conditionalFormatting sqref="J1:J6 J8:J65536">
    <cfRule type="cellIs" dxfId="3553" priority="169" stopIfTrue="1" operator="lessThan">
      <formula>0</formula>
    </cfRule>
  </conditionalFormatting>
  <conditionalFormatting sqref="J1:J6 J8:J65536">
    <cfRule type="cellIs" dxfId="3552" priority="168" stopIfTrue="1" operator="lessThan">
      <formula>0</formula>
    </cfRule>
  </conditionalFormatting>
  <conditionalFormatting sqref="J1:J6 J8:J65536">
    <cfRule type="cellIs" dxfId="3551" priority="167" stopIfTrue="1" operator="lessThan">
      <formula>0</formula>
    </cfRule>
  </conditionalFormatting>
  <conditionalFormatting sqref="J1:J6 J8:J65536">
    <cfRule type="cellIs" dxfId="3550" priority="166" stopIfTrue="1" operator="lessThan">
      <formula>0</formula>
    </cfRule>
  </conditionalFormatting>
  <conditionalFormatting sqref="J1:J6 J8:J65536">
    <cfRule type="cellIs" dxfId="3549" priority="165" stopIfTrue="1" operator="lessThan">
      <formula>0</formula>
    </cfRule>
  </conditionalFormatting>
  <conditionalFormatting sqref="J1:J6 J8:J65536">
    <cfRule type="cellIs" dxfId="3548" priority="164" stopIfTrue="1" operator="lessThan">
      <formula>0</formula>
    </cfRule>
  </conditionalFormatting>
  <conditionalFormatting sqref="J1:J6 J8:J65536">
    <cfRule type="cellIs" dxfId="3547" priority="163" stopIfTrue="1" operator="lessThan">
      <formula>0</formula>
    </cfRule>
  </conditionalFormatting>
  <conditionalFormatting sqref="J1:J6 J8:J65536">
    <cfRule type="cellIs" dxfId="3546" priority="162" stopIfTrue="1" operator="lessThan">
      <formula>0</formula>
    </cfRule>
  </conditionalFormatting>
  <conditionalFormatting sqref="J1:J6 J8:J65536">
    <cfRule type="cellIs" dxfId="3545" priority="161" stopIfTrue="1" operator="lessThan">
      <formula>0</formula>
    </cfRule>
  </conditionalFormatting>
  <conditionalFormatting sqref="J1:J6 J8:J65536">
    <cfRule type="cellIs" dxfId="3544" priority="160" stopIfTrue="1" operator="lessThan">
      <formula>0</formula>
    </cfRule>
  </conditionalFormatting>
  <conditionalFormatting sqref="J1:J6 J8:J65536">
    <cfRule type="cellIs" dxfId="3543" priority="159" stopIfTrue="1" operator="lessThan">
      <formula>0</formula>
    </cfRule>
  </conditionalFormatting>
  <conditionalFormatting sqref="J1:J6 J8:J65536">
    <cfRule type="cellIs" dxfId="3542" priority="158" stopIfTrue="1" operator="lessThan">
      <formula>0</formula>
    </cfRule>
  </conditionalFormatting>
  <conditionalFormatting sqref="J1:J6 J8:J65536">
    <cfRule type="cellIs" dxfId="3541" priority="157" stopIfTrue="1" operator="lessThan">
      <formula>0</formula>
    </cfRule>
  </conditionalFormatting>
  <conditionalFormatting sqref="J1:J6 J8:J65536">
    <cfRule type="cellIs" dxfId="3540" priority="156" stopIfTrue="1" operator="lessThan">
      <formula>0</formula>
    </cfRule>
  </conditionalFormatting>
  <conditionalFormatting sqref="J1:J6 J8:J65536">
    <cfRule type="cellIs" dxfId="3539" priority="155" stopIfTrue="1" operator="lessThan">
      <formula>0</formula>
    </cfRule>
  </conditionalFormatting>
  <conditionalFormatting sqref="J1:J6 J8:J65536">
    <cfRule type="cellIs" dxfId="3538" priority="154" stopIfTrue="1" operator="lessThan">
      <formula>0</formula>
    </cfRule>
  </conditionalFormatting>
  <conditionalFormatting sqref="J1:J6 J8:J65536">
    <cfRule type="cellIs" dxfId="3537" priority="153" stopIfTrue="1" operator="lessThan">
      <formula>0</formula>
    </cfRule>
  </conditionalFormatting>
  <conditionalFormatting sqref="J1:J6 J8:J65536">
    <cfRule type="cellIs" dxfId="3536" priority="152" stopIfTrue="1" operator="lessThan">
      <formula>0</formula>
    </cfRule>
  </conditionalFormatting>
  <conditionalFormatting sqref="J1:J6 J8:J65536">
    <cfRule type="cellIs" dxfId="3535" priority="151" stopIfTrue="1" operator="lessThan">
      <formula>0</formula>
    </cfRule>
  </conditionalFormatting>
  <conditionalFormatting sqref="J1:J6 J8:J65536">
    <cfRule type="cellIs" dxfId="3534" priority="150" stopIfTrue="1" operator="lessThan">
      <formula>0</formula>
    </cfRule>
  </conditionalFormatting>
  <conditionalFormatting sqref="J1:J6 J8:J65536">
    <cfRule type="cellIs" dxfId="3533" priority="149" stopIfTrue="1" operator="lessThan">
      <formula>0</formula>
    </cfRule>
  </conditionalFormatting>
  <conditionalFormatting sqref="J1:J6 J8:J65536">
    <cfRule type="cellIs" dxfId="3532" priority="148" stopIfTrue="1" operator="lessThan">
      <formula>0</formula>
    </cfRule>
  </conditionalFormatting>
  <conditionalFormatting sqref="J1:J6 J8:J65536">
    <cfRule type="cellIs" dxfId="3531" priority="147" stopIfTrue="1" operator="lessThan">
      <formula>0</formula>
    </cfRule>
  </conditionalFormatting>
  <conditionalFormatting sqref="J1:J6 J8:J65536">
    <cfRule type="cellIs" dxfId="3530" priority="146" stopIfTrue="1" operator="lessThan">
      <formula>0</formula>
    </cfRule>
  </conditionalFormatting>
  <conditionalFormatting sqref="J1:J6 J8:J65536">
    <cfRule type="cellIs" dxfId="3529" priority="145" stopIfTrue="1" operator="lessThan">
      <formula>0</formula>
    </cfRule>
  </conditionalFormatting>
  <conditionalFormatting sqref="J1:J6 J8:J65536">
    <cfRule type="cellIs" dxfId="3528" priority="144" stopIfTrue="1" operator="lessThan">
      <formula>0</formula>
    </cfRule>
  </conditionalFormatting>
  <conditionalFormatting sqref="J1:J6 J8:J65536">
    <cfRule type="cellIs" dxfId="3527" priority="143" stopIfTrue="1" operator="lessThan">
      <formula>0</formula>
    </cfRule>
  </conditionalFormatting>
  <conditionalFormatting sqref="J1:J6 J8:J65536">
    <cfRule type="cellIs" dxfId="3526" priority="142" stopIfTrue="1" operator="lessThan">
      <formula>0</formula>
    </cfRule>
  </conditionalFormatting>
  <conditionalFormatting sqref="J1:J6 J8:J65536">
    <cfRule type="cellIs" dxfId="3525" priority="141" stopIfTrue="1" operator="lessThan">
      <formula>0</formula>
    </cfRule>
  </conditionalFormatting>
  <conditionalFormatting sqref="J1:J6 J8:J65536">
    <cfRule type="cellIs" dxfId="3524" priority="140" stopIfTrue="1" operator="lessThan">
      <formula>0</formula>
    </cfRule>
  </conditionalFormatting>
  <conditionalFormatting sqref="J1:J6 J8:J65536">
    <cfRule type="cellIs" dxfId="3523" priority="139" stopIfTrue="1" operator="lessThan">
      <formula>0</formula>
    </cfRule>
  </conditionalFormatting>
  <conditionalFormatting sqref="J4">
    <cfRule type="cellIs" dxfId="3522" priority="138" stopIfTrue="1" operator="lessThan">
      <formula>0</formula>
    </cfRule>
  </conditionalFormatting>
  <conditionalFormatting sqref="J4">
    <cfRule type="cellIs" dxfId="3521" priority="137" stopIfTrue="1" operator="lessThan">
      <formula>0</formula>
    </cfRule>
  </conditionalFormatting>
  <conditionalFormatting sqref="J4">
    <cfRule type="cellIs" dxfId="3520" priority="136" stopIfTrue="1" operator="lessThan">
      <formula>0</formula>
    </cfRule>
  </conditionalFormatting>
  <conditionalFormatting sqref="J4">
    <cfRule type="cellIs" dxfId="3519" priority="135" stopIfTrue="1" operator="lessThan">
      <formula>0</formula>
    </cfRule>
  </conditionalFormatting>
  <conditionalFormatting sqref="J4">
    <cfRule type="cellIs" dxfId="3518" priority="134" stopIfTrue="1" operator="lessThan">
      <formula>0</formula>
    </cfRule>
  </conditionalFormatting>
  <conditionalFormatting sqref="J4">
    <cfRule type="cellIs" dxfId="3517" priority="133" stopIfTrue="1" operator="lessThan">
      <formula>0</formula>
    </cfRule>
  </conditionalFormatting>
  <conditionalFormatting sqref="J4">
    <cfRule type="cellIs" dxfId="3516" priority="132" stopIfTrue="1" operator="lessThan">
      <formula>0</formula>
    </cfRule>
  </conditionalFormatting>
  <conditionalFormatting sqref="J4">
    <cfRule type="cellIs" dxfId="3515" priority="131" stopIfTrue="1" operator="lessThan">
      <formula>0</formula>
    </cfRule>
  </conditionalFormatting>
  <conditionalFormatting sqref="J4">
    <cfRule type="cellIs" dxfId="3514" priority="130" stopIfTrue="1" operator="lessThan">
      <formula>0</formula>
    </cfRule>
  </conditionalFormatting>
  <conditionalFormatting sqref="J4">
    <cfRule type="cellIs" dxfId="3513" priority="129" stopIfTrue="1" operator="lessThan">
      <formula>0</formula>
    </cfRule>
  </conditionalFormatting>
  <conditionalFormatting sqref="J4">
    <cfRule type="cellIs" dxfId="3512" priority="128" stopIfTrue="1" operator="lessThan">
      <formula>0</formula>
    </cfRule>
  </conditionalFormatting>
  <conditionalFormatting sqref="J4">
    <cfRule type="cellIs" dxfId="3511" priority="127" stopIfTrue="1" operator="lessThan">
      <formula>0</formula>
    </cfRule>
  </conditionalFormatting>
  <conditionalFormatting sqref="J4">
    <cfRule type="cellIs" dxfId="3510" priority="126" stopIfTrue="1" operator="lessThan">
      <formula>0</formula>
    </cfRule>
  </conditionalFormatting>
  <conditionalFormatting sqref="J4">
    <cfRule type="cellIs" dxfId="3509" priority="125" stopIfTrue="1" operator="lessThan">
      <formula>0</formula>
    </cfRule>
  </conditionalFormatting>
  <conditionalFormatting sqref="J4">
    <cfRule type="cellIs" dxfId="3508" priority="124" stopIfTrue="1" operator="lessThan">
      <formula>0</formula>
    </cfRule>
  </conditionalFormatting>
  <conditionalFormatting sqref="J4">
    <cfRule type="cellIs" dxfId="3507" priority="123" stopIfTrue="1" operator="lessThan">
      <formula>0</formula>
    </cfRule>
  </conditionalFormatting>
  <conditionalFormatting sqref="J4">
    <cfRule type="cellIs" dxfId="3506" priority="122" stopIfTrue="1" operator="lessThan">
      <formula>0</formula>
    </cfRule>
  </conditionalFormatting>
  <conditionalFormatting sqref="J4">
    <cfRule type="cellIs" dxfId="3505" priority="121" stopIfTrue="1" operator="lessThan">
      <formula>0</formula>
    </cfRule>
  </conditionalFormatting>
  <conditionalFormatting sqref="J4">
    <cfRule type="cellIs" dxfId="3504" priority="120" stopIfTrue="1" operator="lessThan">
      <formula>0</formula>
    </cfRule>
  </conditionalFormatting>
  <conditionalFormatting sqref="J4">
    <cfRule type="cellIs" dxfId="3503" priority="119" stopIfTrue="1" operator="lessThan">
      <formula>0</formula>
    </cfRule>
  </conditionalFormatting>
  <conditionalFormatting sqref="J1:J6 J8:J65536">
    <cfRule type="cellIs" dxfId="3502" priority="118" stopIfTrue="1" operator="lessThan">
      <formula>0</formula>
    </cfRule>
  </conditionalFormatting>
  <conditionalFormatting sqref="J1:J6 J8:J65536">
    <cfRule type="cellIs" dxfId="3501" priority="117" stopIfTrue="1" operator="lessThan">
      <formula>0</formula>
    </cfRule>
  </conditionalFormatting>
  <conditionalFormatting sqref="J1:J6 J8:J65536">
    <cfRule type="cellIs" dxfId="3500" priority="116" stopIfTrue="1" operator="lessThan">
      <formula>0</formula>
    </cfRule>
  </conditionalFormatting>
  <conditionalFormatting sqref="J1:J6 J8:J65536">
    <cfRule type="cellIs" dxfId="3499" priority="115" stopIfTrue="1" operator="lessThan">
      <formula>0</formula>
    </cfRule>
  </conditionalFormatting>
  <conditionalFormatting sqref="J1:J6 J8:J65536">
    <cfRule type="cellIs" dxfId="3498" priority="114" stopIfTrue="1" operator="lessThan">
      <formula>0</formula>
    </cfRule>
  </conditionalFormatting>
  <conditionalFormatting sqref="J1:J6 J8:J65536">
    <cfRule type="cellIs" dxfId="3497" priority="113" stopIfTrue="1" operator="lessThan">
      <formula>0</formula>
    </cfRule>
  </conditionalFormatting>
  <conditionalFormatting sqref="J1:J6 J8:J65536">
    <cfRule type="cellIs" dxfId="3496" priority="112" stopIfTrue="1" operator="lessThan">
      <formula>0</formula>
    </cfRule>
  </conditionalFormatting>
  <conditionalFormatting sqref="J1:J6 J8:J65536">
    <cfRule type="cellIs" dxfId="3495" priority="111" stopIfTrue="1" operator="lessThan">
      <formula>0</formula>
    </cfRule>
  </conditionalFormatting>
  <conditionalFormatting sqref="J1:J6 J8:J65536">
    <cfRule type="cellIs" dxfId="3494" priority="110" stopIfTrue="1" operator="lessThan">
      <formula>0</formula>
    </cfRule>
  </conditionalFormatting>
  <conditionalFormatting sqref="J1:J6 J8:J65536">
    <cfRule type="cellIs" dxfId="3493" priority="109" stopIfTrue="1" operator="lessThan">
      <formula>0</formula>
    </cfRule>
  </conditionalFormatting>
  <conditionalFormatting sqref="J1:J6 J8:J65536">
    <cfRule type="cellIs" dxfId="3492" priority="108" stopIfTrue="1" operator="lessThan">
      <formula>0</formula>
    </cfRule>
  </conditionalFormatting>
  <conditionalFormatting sqref="J1:J6 J8:J65536">
    <cfRule type="cellIs" dxfId="3491" priority="107" stopIfTrue="1" operator="lessThan">
      <formula>0</formula>
    </cfRule>
  </conditionalFormatting>
  <conditionalFormatting sqref="J1:J6 J8:J65536">
    <cfRule type="cellIs" dxfId="3490" priority="106" stopIfTrue="1" operator="lessThan">
      <formula>0</formula>
    </cfRule>
  </conditionalFormatting>
  <conditionalFormatting sqref="J1:J6 J8:J65536">
    <cfRule type="cellIs" dxfId="3489" priority="105" stopIfTrue="1" operator="lessThan">
      <formula>0</formula>
    </cfRule>
  </conditionalFormatting>
  <conditionalFormatting sqref="J1:J6 J8:J65536">
    <cfRule type="cellIs" dxfId="3488" priority="104" stopIfTrue="1" operator="lessThan">
      <formula>0</formula>
    </cfRule>
  </conditionalFormatting>
  <conditionalFormatting sqref="J1:J6 J8:J65536">
    <cfRule type="cellIs" dxfId="3487" priority="103" stopIfTrue="1" operator="lessThan">
      <formula>0</formula>
    </cfRule>
  </conditionalFormatting>
  <conditionalFormatting sqref="J1:J6 J8:J65536">
    <cfRule type="cellIs" dxfId="3486" priority="102" stopIfTrue="1" operator="lessThan">
      <formula>0</formula>
    </cfRule>
  </conditionalFormatting>
  <conditionalFormatting sqref="J1:J6 J8:J65536">
    <cfRule type="cellIs" dxfId="3485" priority="101" stopIfTrue="1" operator="lessThan">
      <formula>0</formula>
    </cfRule>
  </conditionalFormatting>
  <conditionalFormatting sqref="J1:J6 J8:J65536">
    <cfRule type="cellIs" dxfId="3484" priority="100" stopIfTrue="1" operator="lessThan">
      <formula>0</formula>
    </cfRule>
  </conditionalFormatting>
  <conditionalFormatting sqref="J1:J6 J8:J65536">
    <cfRule type="cellIs" dxfId="3483" priority="99" stopIfTrue="1" operator="lessThan">
      <formula>0</formula>
    </cfRule>
  </conditionalFormatting>
  <conditionalFormatting sqref="K1:K6 K8:K65536">
    <cfRule type="cellIs" dxfId="3482" priority="98" stopIfTrue="1" operator="lessThan">
      <formula>0</formula>
    </cfRule>
  </conditionalFormatting>
  <conditionalFormatting sqref="K1:K6 K8:K65536">
    <cfRule type="cellIs" dxfId="3481" priority="97" stopIfTrue="1" operator="lessThan">
      <formula>0</formula>
    </cfRule>
  </conditionalFormatting>
  <conditionalFormatting sqref="K1:K6 K8:K65536">
    <cfRule type="cellIs" dxfId="3480" priority="96" stopIfTrue="1" operator="lessThan">
      <formula>0</formula>
    </cfRule>
  </conditionalFormatting>
  <conditionalFormatting sqref="K1:K6 K8:K65536">
    <cfRule type="cellIs" dxfId="3479" priority="95" stopIfTrue="1" operator="lessThan">
      <formula>0</formula>
    </cfRule>
  </conditionalFormatting>
  <conditionalFormatting sqref="K1:K6 K8:K65536">
    <cfRule type="cellIs" dxfId="3478" priority="94" stopIfTrue="1" operator="lessThan">
      <formula>0</formula>
    </cfRule>
  </conditionalFormatting>
  <conditionalFormatting sqref="K1:K6 K8:K65536">
    <cfRule type="cellIs" dxfId="3477" priority="93" stopIfTrue="1" operator="lessThan">
      <formula>0</formula>
    </cfRule>
  </conditionalFormatting>
  <conditionalFormatting sqref="K1:K6 K8:K65536">
    <cfRule type="cellIs" dxfId="3476" priority="92" stopIfTrue="1" operator="lessThan">
      <formula>0</formula>
    </cfRule>
  </conditionalFormatting>
  <conditionalFormatting sqref="K1:K6 K8:K65536">
    <cfRule type="cellIs" dxfId="3475" priority="91" stopIfTrue="1" operator="lessThan">
      <formula>0</formula>
    </cfRule>
  </conditionalFormatting>
  <conditionalFormatting sqref="K1:K6 K8:K65536">
    <cfRule type="cellIs" dxfId="3474" priority="90" stopIfTrue="1" operator="lessThan">
      <formula>0</formula>
    </cfRule>
  </conditionalFormatting>
  <conditionalFormatting sqref="K1:K6 K8:K65536">
    <cfRule type="cellIs" dxfId="3473" priority="89" stopIfTrue="1" operator="lessThan">
      <formula>0</formula>
    </cfRule>
  </conditionalFormatting>
  <conditionalFormatting sqref="K1:K6 K8:K65536">
    <cfRule type="cellIs" dxfId="3472" priority="88" stopIfTrue="1" operator="lessThan">
      <formula>0</formula>
    </cfRule>
  </conditionalFormatting>
  <conditionalFormatting sqref="K1:K6 K8:K65536">
    <cfRule type="cellIs" dxfId="3471" priority="87" stopIfTrue="1" operator="lessThan">
      <formula>0</formula>
    </cfRule>
  </conditionalFormatting>
  <conditionalFormatting sqref="K1:K6 K8:K65536">
    <cfRule type="cellIs" dxfId="3470" priority="86" stopIfTrue="1" operator="lessThan">
      <formula>0</formula>
    </cfRule>
  </conditionalFormatting>
  <conditionalFormatting sqref="K1:K6 K8:K65536">
    <cfRule type="cellIs" dxfId="3469" priority="85" stopIfTrue="1" operator="lessThan">
      <formula>0</formula>
    </cfRule>
  </conditionalFormatting>
  <conditionalFormatting sqref="K1:K6 K8:K65536">
    <cfRule type="cellIs" dxfId="3468" priority="84" stopIfTrue="1" operator="lessThan">
      <formula>0</formula>
    </cfRule>
  </conditionalFormatting>
  <conditionalFormatting sqref="K1:K6 K8:K65536">
    <cfRule type="cellIs" dxfId="3467" priority="83" stopIfTrue="1" operator="lessThan">
      <formula>0</formula>
    </cfRule>
  </conditionalFormatting>
  <conditionalFormatting sqref="K1:K6 K8:K65536">
    <cfRule type="cellIs" dxfId="3466" priority="82" stopIfTrue="1" operator="lessThan">
      <formula>0</formula>
    </cfRule>
  </conditionalFormatting>
  <conditionalFormatting sqref="K1:K6 K8:K65536">
    <cfRule type="cellIs" dxfId="3465" priority="81" stopIfTrue="1" operator="lessThan">
      <formula>0</formula>
    </cfRule>
  </conditionalFormatting>
  <conditionalFormatting sqref="K1:K6 K8:K65536">
    <cfRule type="cellIs" dxfId="3464" priority="80" stopIfTrue="1" operator="lessThan">
      <formula>0</formula>
    </cfRule>
  </conditionalFormatting>
  <conditionalFormatting sqref="K1:K6 K8:K65536">
    <cfRule type="cellIs" dxfId="3463" priority="79" stopIfTrue="1" operator="lessThan">
      <formula>0</formula>
    </cfRule>
  </conditionalFormatting>
  <conditionalFormatting sqref="K1:K6 K8:K65536">
    <cfRule type="cellIs" dxfId="3462" priority="78" stopIfTrue="1" operator="lessThan">
      <formula>0</formula>
    </cfRule>
  </conditionalFormatting>
  <conditionalFormatting sqref="K1:K6 K8:K65536">
    <cfRule type="cellIs" dxfId="3461" priority="77" stopIfTrue="1" operator="lessThan">
      <formula>0</formula>
    </cfRule>
  </conditionalFormatting>
  <conditionalFormatting sqref="L1:L6 L8 L50:L65536">
    <cfRule type="cellIs" dxfId="3460" priority="76" stopIfTrue="1" operator="lessThan">
      <formula>0</formula>
    </cfRule>
  </conditionalFormatting>
  <conditionalFormatting sqref="L1:L6 L8 L50:L65536">
    <cfRule type="cellIs" dxfId="3459" priority="75" stopIfTrue="1" operator="lessThan">
      <formula>0</formula>
    </cfRule>
  </conditionalFormatting>
  <conditionalFormatting sqref="L1:L6 L8 L50:L65536">
    <cfRule type="cellIs" dxfId="3458" priority="74" stopIfTrue="1" operator="lessThan">
      <formula>0</formula>
    </cfRule>
  </conditionalFormatting>
  <conditionalFormatting sqref="L1:L6 L8 L50:L65536">
    <cfRule type="cellIs" dxfId="3457" priority="73" stopIfTrue="1" operator="lessThan">
      <formula>0</formula>
    </cfRule>
  </conditionalFormatting>
  <conditionalFormatting sqref="L1:L6 L8 L50:L65536">
    <cfRule type="cellIs" dxfId="3456" priority="72" stopIfTrue="1" operator="lessThan">
      <formula>0</formula>
    </cfRule>
  </conditionalFormatting>
  <conditionalFormatting sqref="L1:L6 L8 L50:L65536">
    <cfRule type="cellIs" dxfId="3455" priority="71" stopIfTrue="1" operator="lessThan">
      <formula>0</formula>
    </cfRule>
  </conditionalFormatting>
  <conditionalFormatting sqref="L1:L6 L8 L50:L65536">
    <cfRule type="cellIs" dxfId="3454" priority="70" stopIfTrue="1" operator="lessThan">
      <formula>0</formula>
    </cfRule>
  </conditionalFormatting>
  <conditionalFormatting sqref="L1:L6 L8 L50:L65536">
    <cfRule type="cellIs" dxfId="3453" priority="69" stopIfTrue="1" operator="lessThan">
      <formula>0</formula>
    </cfRule>
  </conditionalFormatting>
  <conditionalFormatting sqref="L1:L6 L8 L50:L65536">
    <cfRule type="cellIs" dxfId="3452" priority="68" stopIfTrue="1" operator="lessThan">
      <formula>0</formula>
    </cfRule>
  </conditionalFormatting>
  <conditionalFormatting sqref="L1:L6 L8 L50:L65536">
    <cfRule type="cellIs" dxfId="3451" priority="67" stopIfTrue="1" operator="lessThan">
      <formula>0</formula>
    </cfRule>
  </conditionalFormatting>
  <conditionalFormatting sqref="L1:L6 L8 L50:L65536">
    <cfRule type="cellIs" dxfId="3450" priority="66" stopIfTrue="1" operator="lessThan">
      <formula>0</formula>
    </cfRule>
  </conditionalFormatting>
  <conditionalFormatting sqref="L1:L6 L8 L50:L65536">
    <cfRule type="cellIs" dxfId="3449" priority="65" stopIfTrue="1" operator="lessThan">
      <formula>0</formula>
    </cfRule>
  </conditionalFormatting>
  <conditionalFormatting sqref="L1:L6 L8 L50:L65536">
    <cfRule type="cellIs" dxfId="3448" priority="64" stopIfTrue="1" operator="lessThan">
      <formula>0</formula>
    </cfRule>
  </conditionalFormatting>
  <conditionalFormatting sqref="L1:L6 L8 L50:L65536">
    <cfRule type="cellIs" dxfId="3447" priority="63" stopIfTrue="1" operator="lessThan">
      <formula>0</formula>
    </cfRule>
  </conditionalFormatting>
  <conditionalFormatting sqref="L1:L6 L8 L50:L65536">
    <cfRule type="cellIs" dxfId="3446" priority="62" stopIfTrue="1" operator="lessThan">
      <formula>0</formula>
    </cfRule>
  </conditionalFormatting>
  <conditionalFormatting sqref="L1:L6 L8 L50:L65536">
    <cfRule type="cellIs" dxfId="3445" priority="61" stopIfTrue="1" operator="lessThan">
      <formula>0</formula>
    </cfRule>
  </conditionalFormatting>
  <conditionalFormatting sqref="L1:L6 L8 L50:L65536">
    <cfRule type="cellIs" dxfId="3444" priority="60" stopIfTrue="1" operator="lessThan">
      <formula>0</formula>
    </cfRule>
  </conditionalFormatting>
  <conditionalFormatting sqref="L1:L6 L8 L50:L65536">
    <cfRule type="cellIs" dxfId="3443" priority="59" stopIfTrue="1" operator="lessThan">
      <formula>0</formula>
    </cfRule>
  </conditionalFormatting>
  <conditionalFormatting sqref="L1:L6 L8 L50:L65536">
    <cfRule type="cellIs" dxfId="3442" priority="58" stopIfTrue="1" operator="lessThan">
      <formula>0</formula>
    </cfRule>
  </conditionalFormatting>
  <conditionalFormatting sqref="L1:L6 L8 L50:L65536">
    <cfRule type="cellIs" dxfId="3441" priority="57" stopIfTrue="1" operator="lessThan">
      <formula>0</formula>
    </cfRule>
  </conditionalFormatting>
  <conditionalFormatting sqref="L1:L6 L8 L50:L65536">
    <cfRule type="cellIs" dxfId="3440" priority="56" stopIfTrue="1" operator="lessThan">
      <formula>0</formula>
    </cfRule>
  </conditionalFormatting>
  <conditionalFormatting sqref="L1:L6 L8 L50:L65536">
    <cfRule type="cellIs" dxfId="3439" priority="55" stopIfTrue="1" operator="lessThan">
      <formula>0</formula>
    </cfRule>
  </conditionalFormatting>
  <conditionalFormatting sqref="L1:L6 L8 L50:L65536">
    <cfRule type="cellIs" dxfId="3438" priority="54" stopIfTrue="1" operator="lessThan">
      <formula>0</formula>
    </cfRule>
  </conditionalFormatting>
  <conditionalFormatting sqref="L1:L6 L8 L50:L65536">
    <cfRule type="cellIs" dxfId="3437" priority="53" stopIfTrue="1" operator="lessThan">
      <formula>0</formula>
    </cfRule>
  </conditionalFormatting>
  <conditionalFormatting sqref="L9:L49">
    <cfRule type="cellIs" dxfId="3436" priority="52" stopIfTrue="1" operator="lessThan">
      <formula>0</formula>
    </cfRule>
  </conditionalFormatting>
  <conditionalFormatting sqref="L9:L49">
    <cfRule type="cellIs" dxfId="3435" priority="51" stopIfTrue="1" operator="lessThan">
      <formula>0</formula>
    </cfRule>
  </conditionalFormatting>
  <conditionalFormatting sqref="L9:L49">
    <cfRule type="cellIs" dxfId="3434" priority="50" stopIfTrue="1" operator="lessThan">
      <formula>0</formula>
    </cfRule>
  </conditionalFormatting>
  <conditionalFormatting sqref="L9:L49">
    <cfRule type="cellIs" dxfId="3433" priority="49" stopIfTrue="1" operator="lessThan">
      <formula>0</formula>
    </cfRule>
  </conditionalFormatting>
  <conditionalFormatting sqref="L9:L49">
    <cfRule type="cellIs" dxfId="3432" priority="48" stopIfTrue="1" operator="lessThan">
      <formula>0</formula>
    </cfRule>
  </conditionalFormatting>
  <conditionalFormatting sqref="L9:L49">
    <cfRule type="cellIs" dxfId="3431" priority="47" stopIfTrue="1" operator="lessThan">
      <formula>0</formula>
    </cfRule>
  </conditionalFormatting>
  <conditionalFormatting sqref="L9:L49">
    <cfRule type="cellIs" dxfId="3430" priority="46" stopIfTrue="1" operator="lessThan">
      <formula>0</formula>
    </cfRule>
  </conditionalFormatting>
  <conditionalFormatting sqref="L9:L49">
    <cfRule type="cellIs" dxfId="3429" priority="45" stopIfTrue="1" operator="lessThan">
      <formula>0</formula>
    </cfRule>
  </conditionalFormatting>
  <conditionalFormatting sqref="L9:L49">
    <cfRule type="cellIs" dxfId="3428" priority="44" stopIfTrue="1" operator="lessThan">
      <formula>0</formula>
    </cfRule>
  </conditionalFormatting>
  <conditionalFormatting sqref="L9:L49">
    <cfRule type="cellIs" dxfId="3427" priority="43" stopIfTrue="1" operator="lessThan">
      <formula>0</formula>
    </cfRule>
  </conditionalFormatting>
  <conditionalFormatting sqref="L9:L49">
    <cfRule type="cellIs" dxfId="3426" priority="42" stopIfTrue="1" operator="lessThan">
      <formula>0</formula>
    </cfRule>
  </conditionalFormatting>
  <conditionalFormatting sqref="L9:L49">
    <cfRule type="cellIs" dxfId="3425" priority="41" stopIfTrue="1" operator="lessThan">
      <formula>0</formula>
    </cfRule>
  </conditionalFormatting>
  <conditionalFormatting sqref="L9:L49">
    <cfRule type="cellIs" dxfId="3424" priority="40" stopIfTrue="1" operator="lessThan">
      <formula>0</formula>
    </cfRule>
  </conditionalFormatting>
  <conditionalFormatting sqref="L9:L49">
    <cfRule type="cellIs" dxfId="3423" priority="39" stopIfTrue="1" operator="lessThan">
      <formula>0</formula>
    </cfRule>
  </conditionalFormatting>
  <conditionalFormatting sqref="L9:L49">
    <cfRule type="cellIs" dxfId="3422" priority="38" stopIfTrue="1" operator="lessThan">
      <formula>0</formula>
    </cfRule>
  </conditionalFormatting>
  <conditionalFormatting sqref="L9:L49">
    <cfRule type="cellIs" dxfId="3421" priority="37" stopIfTrue="1" operator="lessThan">
      <formula>0</formula>
    </cfRule>
  </conditionalFormatting>
  <conditionalFormatting sqref="L9:L49">
    <cfRule type="cellIs" dxfId="3420" priority="36" stopIfTrue="1" operator="lessThan">
      <formula>0</formula>
    </cfRule>
  </conditionalFormatting>
  <conditionalFormatting sqref="L9:L49">
    <cfRule type="cellIs" dxfId="3419" priority="35" stopIfTrue="1" operator="lessThan">
      <formula>0</formula>
    </cfRule>
  </conditionalFormatting>
  <conditionalFormatting sqref="L9:L49">
    <cfRule type="cellIs" dxfId="3418" priority="34" stopIfTrue="1" operator="lessThan">
      <formula>0</formula>
    </cfRule>
  </conditionalFormatting>
  <conditionalFormatting sqref="L9:L49">
    <cfRule type="cellIs" dxfId="3417" priority="33" stopIfTrue="1" operator="lessThan">
      <formula>0</formula>
    </cfRule>
  </conditionalFormatting>
  <conditionalFormatting sqref="L9:L49">
    <cfRule type="cellIs" dxfId="3416" priority="32" stopIfTrue="1" operator="lessThan">
      <formula>0</formula>
    </cfRule>
  </conditionalFormatting>
  <conditionalFormatting sqref="L9:L49">
    <cfRule type="cellIs" dxfId="3415" priority="31" stopIfTrue="1" operator="lessThan">
      <formula>0</formula>
    </cfRule>
  </conditionalFormatting>
  <conditionalFormatting sqref="L9:L49">
    <cfRule type="cellIs" dxfId="3414" priority="30" stopIfTrue="1" operator="lessThan">
      <formula>0</formula>
    </cfRule>
  </conditionalFormatting>
  <conditionalFormatting sqref="L9:L49">
    <cfRule type="cellIs" dxfId="3413" priority="29" stopIfTrue="1" operator="lessThan">
      <formula>0</formula>
    </cfRule>
  </conditionalFormatting>
  <conditionalFormatting sqref="M1:M6 M8:M65536">
    <cfRule type="cellIs" dxfId="3412" priority="28" stopIfTrue="1" operator="lessThan">
      <formula>0</formula>
    </cfRule>
  </conditionalFormatting>
  <conditionalFormatting sqref="M1:M6 M8:M65536">
    <cfRule type="cellIs" dxfId="3411" priority="27" stopIfTrue="1" operator="lessThan">
      <formula>0</formula>
    </cfRule>
  </conditionalFormatting>
  <conditionalFormatting sqref="M1:M6 M8:M65536">
    <cfRule type="cellIs" dxfId="3410" priority="26" stopIfTrue="1" operator="lessThan">
      <formula>0</formula>
    </cfRule>
  </conditionalFormatting>
  <conditionalFormatting sqref="M1:M6 M8:M65536">
    <cfRule type="cellIs" dxfId="3409" priority="25" stopIfTrue="1" operator="lessThan">
      <formula>0</formula>
    </cfRule>
  </conditionalFormatting>
  <conditionalFormatting sqref="M1:M6 M8:M65536">
    <cfRule type="cellIs" dxfId="3408" priority="24" stopIfTrue="1" operator="lessThan">
      <formula>0</formula>
    </cfRule>
  </conditionalFormatting>
  <conditionalFormatting sqref="M1:M6 M8:M65536">
    <cfRule type="cellIs" dxfId="3407" priority="23" stopIfTrue="1" operator="lessThan">
      <formula>0</formula>
    </cfRule>
  </conditionalFormatting>
  <conditionalFormatting sqref="M1:M6 M8:M65536">
    <cfRule type="cellIs" dxfId="3406" priority="22" stopIfTrue="1" operator="lessThan">
      <formula>0</formula>
    </cfRule>
  </conditionalFormatting>
  <conditionalFormatting sqref="M1:M6 M8:M65536">
    <cfRule type="cellIs" dxfId="3405" priority="21" stopIfTrue="1" operator="lessThan">
      <formula>0</formula>
    </cfRule>
  </conditionalFormatting>
  <conditionalFormatting sqref="M1:M6 M8:M65536">
    <cfRule type="cellIs" dxfId="3404" priority="20" stopIfTrue="1" operator="lessThan">
      <formula>0</formula>
    </cfRule>
  </conditionalFormatting>
  <conditionalFormatting sqref="M1:M6 M8:M65536">
    <cfRule type="cellIs" dxfId="3403" priority="19" stopIfTrue="1" operator="lessThan">
      <formula>0</formula>
    </cfRule>
  </conditionalFormatting>
  <conditionalFormatting sqref="M1:M6 M8:M65536">
    <cfRule type="cellIs" dxfId="3402" priority="18" stopIfTrue="1" operator="lessThan">
      <formula>0</formula>
    </cfRule>
  </conditionalFormatting>
  <conditionalFormatting sqref="M1:M6 M8:M65536">
    <cfRule type="cellIs" dxfId="3401" priority="17" stopIfTrue="1" operator="lessThan">
      <formula>0</formula>
    </cfRule>
  </conditionalFormatting>
  <conditionalFormatting sqref="M1:M6 M8:M65536">
    <cfRule type="cellIs" dxfId="3400" priority="16" stopIfTrue="1" operator="lessThan">
      <formula>0</formula>
    </cfRule>
  </conditionalFormatting>
  <conditionalFormatting sqref="M1:M6 M8:M65536">
    <cfRule type="cellIs" dxfId="3399" priority="15" stopIfTrue="1" operator="lessThan">
      <formula>0</formula>
    </cfRule>
  </conditionalFormatting>
  <conditionalFormatting sqref="N1:N6 N8:N65536">
    <cfRule type="cellIs" dxfId="3398" priority="14" stopIfTrue="1" operator="lessThan">
      <formula>0</formula>
    </cfRule>
  </conditionalFormatting>
  <conditionalFormatting sqref="N1:N6 N8:N65536">
    <cfRule type="cellIs" dxfId="3397" priority="13" stopIfTrue="1" operator="lessThan">
      <formula>0</formula>
    </cfRule>
  </conditionalFormatting>
  <conditionalFormatting sqref="N1:N6 N8:N65536">
    <cfRule type="cellIs" dxfId="3396" priority="12" stopIfTrue="1" operator="lessThan">
      <formula>0</formula>
    </cfRule>
  </conditionalFormatting>
  <conditionalFormatting sqref="N1:N6 N8:N65536">
    <cfRule type="cellIs" dxfId="3395" priority="11" stopIfTrue="1" operator="lessThan">
      <formula>0</formula>
    </cfRule>
  </conditionalFormatting>
  <conditionalFormatting sqref="N1:N6 N8:N65536">
    <cfRule type="cellIs" dxfId="3394" priority="10" stopIfTrue="1" operator="lessThan">
      <formula>0</formula>
    </cfRule>
  </conditionalFormatting>
  <conditionalFormatting sqref="N1:N6 N8:N65536">
    <cfRule type="cellIs" dxfId="3393" priority="9" stopIfTrue="1" operator="lessThan">
      <formula>0</formula>
    </cfRule>
  </conditionalFormatting>
  <conditionalFormatting sqref="N1:N6 N8:N65536">
    <cfRule type="cellIs" dxfId="3392" priority="8" stopIfTrue="1" operator="lessThan">
      <formula>0</formula>
    </cfRule>
  </conditionalFormatting>
  <conditionalFormatting sqref="N1:N6 N8:N65536">
    <cfRule type="cellIs" dxfId="3391" priority="7" stopIfTrue="1" operator="lessThan">
      <formula>0</formula>
    </cfRule>
  </conditionalFormatting>
  <conditionalFormatting sqref="N1:N6 N8:N65536">
    <cfRule type="cellIs" dxfId="3390" priority="6" stopIfTrue="1" operator="lessThan">
      <formula>0</formula>
    </cfRule>
  </conditionalFormatting>
  <conditionalFormatting sqref="N1:N6 N8:N65536">
    <cfRule type="cellIs" dxfId="3389" priority="5" stopIfTrue="1" operator="lessThan">
      <formula>0</formula>
    </cfRule>
  </conditionalFormatting>
  <conditionalFormatting sqref="N1:N6 N8:N65536">
    <cfRule type="cellIs" dxfId="3388" priority="4" stopIfTrue="1" operator="lessThan">
      <formula>0</formula>
    </cfRule>
  </conditionalFormatting>
  <conditionalFormatting sqref="N1:N6 N8:N65536">
    <cfRule type="cellIs" dxfId="3387" priority="3" stopIfTrue="1" operator="lessThan">
      <formula>0</formula>
    </cfRule>
  </conditionalFormatting>
  <conditionalFormatting sqref="N1:N6 N8:N65536">
    <cfRule type="cellIs" dxfId="3386" priority="2" stopIfTrue="1" operator="lessThan">
      <formula>0</formula>
    </cfRule>
  </conditionalFormatting>
  <conditionalFormatting sqref="N1:N6 N8:N65536">
    <cfRule type="cellIs" dxfId="3385" priority="1" stopIfTrue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128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[14]Tammijoulu!C15</f>
        <v>1905384</v>
      </c>
      <c r="D9" s="43">
        <f>[14]Tammi!C15</f>
        <v>137375</v>
      </c>
      <c r="E9" s="43">
        <f>[14]Helmi!C15</f>
        <v>131604</v>
      </c>
      <c r="F9" s="43">
        <f>[14]Maalis!C15</f>
        <v>141275</v>
      </c>
      <c r="G9" s="43">
        <f>[14]Huhti!C15</f>
        <v>133486</v>
      </c>
      <c r="H9" s="43">
        <f>[14]Touko!C15</f>
        <v>172517</v>
      </c>
      <c r="I9" s="43">
        <f>[14]Kesä!C15</f>
        <v>193947</v>
      </c>
      <c r="J9" s="43">
        <f>[14]Heinä!C15</f>
        <v>232612</v>
      </c>
      <c r="K9" s="43">
        <f>[14]Elo!C15</f>
        <v>229626</v>
      </c>
      <c r="L9" s="43">
        <f>[14]Syys!C15</f>
        <v>173717</v>
      </c>
      <c r="M9" s="43">
        <f>[14]Loka!C15</f>
        <v>190118</v>
      </c>
      <c r="N9" s="43">
        <f>[14]Marras!C15</f>
        <v>169107</v>
      </c>
      <c r="O9" s="43"/>
    </row>
    <row r="10" spans="2:15" x14ac:dyDescent="0.2">
      <c r="B10" s="10" t="s">
        <v>21</v>
      </c>
      <c r="C10" s="44">
        <f>[14]Tammijoulu!E15</f>
        <v>896785</v>
      </c>
      <c r="D10" s="44">
        <f>[14]Tammi!E15</f>
        <v>58270</v>
      </c>
      <c r="E10" s="44">
        <f>[14]Helmi!E15</f>
        <v>52296</v>
      </c>
      <c r="F10" s="44">
        <f>[14]Maalis!E15</f>
        <v>61059</v>
      </c>
      <c r="G10" s="44">
        <f>[14]Huhti!E15</f>
        <v>59931</v>
      </c>
      <c r="H10" s="44">
        <f>[14]Touko!E15</f>
        <v>81555</v>
      </c>
      <c r="I10" s="44">
        <f>[14]Kesä!E15</f>
        <v>100318</v>
      </c>
      <c r="J10" s="44">
        <f>[14]Heinä!E15</f>
        <v>118407</v>
      </c>
      <c r="K10" s="44">
        <f>[14]Elo!E15</f>
        <v>125855</v>
      </c>
      <c r="L10" s="44">
        <f>[14]Syys!E15</f>
        <v>91213</v>
      </c>
      <c r="M10" s="44">
        <f>[14]Loka!E15</f>
        <v>78331</v>
      </c>
      <c r="N10" s="44">
        <f>[14]Marras!E15</f>
        <v>69550</v>
      </c>
      <c r="O10" s="44"/>
    </row>
    <row r="11" spans="2:15" s="14" customFormat="1" x14ac:dyDescent="0.2">
      <c r="B11" s="15" t="s">
        <v>22</v>
      </c>
      <c r="C11" s="45">
        <f>[14]Tammijoulu!D15</f>
        <v>1008599</v>
      </c>
      <c r="D11" s="45">
        <f>[14]Tammi!D15</f>
        <v>79105</v>
      </c>
      <c r="E11" s="45">
        <f>[14]Helmi!D15</f>
        <v>79308</v>
      </c>
      <c r="F11" s="45">
        <f>[14]Maalis!D15</f>
        <v>80216</v>
      </c>
      <c r="G11" s="45">
        <f>[14]Huhti!D15</f>
        <v>73555</v>
      </c>
      <c r="H11" s="45">
        <f>[14]Touko!D15</f>
        <v>90962</v>
      </c>
      <c r="I11" s="45">
        <f>[14]Kesä!D15</f>
        <v>93629</v>
      </c>
      <c r="J11" s="45">
        <f>[14]Heinä!D15</f>
        <v>114205</v>
      </c>
      <c r="K11" s="45">
        <f>[14]Elo!D15</f>
        <v>103771</v>
      </c>
      <c r="L11" s="45">
        <f>[14]Syys!D15</f>
        <v>82504</v>
      </c>
      <c r="M11" s="45">
        <f>[14]Loka!D15</f>
        <v>111787</v>
      </c>
      <c r="N11" s="45">
        <f>[14]Marras!D15</f>
        <v>99557</v>
      </c>
      <c r="O11" s="45"/>
    </row>
    <row r="12" spans="2:15" x14ac:dyDescent="0.2">
      <c r="B12" s="1" t="s">
        <v>23</v>
      </c>
      <c r="C12" s="44">
        <f>[14]Tammijoulu!P15</f>
        <v>69407</v>
      </c>
      <c r="D12" s="44">
        <f>[14]Tammi!P15</f>
        <v>4439</v>
      </c>
      <c r="E12" s="44">
        <f>[14]Helmi!P15</f>
        <v>5260</v>
      </c>
      <c r="F12" s="44">
        <f>[14]Maalis!P15</f>
        <v>5486</v>
      </c>
      <c r="G12" s="44">
        <f>[14]Huhti!P15</f>
        <v>5070</v>
      </c>
      <c r="H12" s="44">
        <f>[14]Touko!P15</f>
        <v>6375</v>
      </c>
      <c r="I12" s="44">
        <f>[14]Kesä!P15</f>
        <v>7092</v>
      </c>
      <c r="J12" s="44">
        <f>[14]Heinä!P15</f>
        <v>6768</v>
      </c>
      <c r="K12" s="44">
        <f>[14]Elo!P15</f>
        <v>8611</v>
      </c>
      <c r="L12" s="44">
        <f>[14]Syys!P15</f>
        <v>6792</v>
      </c>
      <c r="M12" s="44">
        <f>[14]Loka!P15</f>
        <v>7628</v>
      </c>
      <c r="N12" s="44">
        <f>[14]Marras!P15</f>
        <v>5886</v>
      </c>
      <c r="O12" s="44"/>
    </row>
    <row r="13" spans="2:15" s="14" customFormat="1" x14ac:dyDescent="0.2">
      <c r="B13" s="16" t="s">
        <v>24</v>
      </c>
      <c r="C13" s="45">
        <f>[14]Tammijoulu!AK15</f>
        <v>76754</v>
      </c>
      <c r="D13" s="45">
        <f>[14]Tammi!AK15</f>
        <v>13116</v>
      </c>
      <c r="E13" s="45">
        <f>[14]Helmi!AK15</f>
        <v>4372</v>
      </c>
      <c r="F13" s="45">
        <f>[14]Maalis!AK15</f>
        <v>5677</v>
      </c>
      <c r="G13" s="45">
        <f>[14]Huhti!AK15</f>
        <v>5106</v>
      </c>
      <c r="H13" s="45">
        <f>[14]Touko!AK15</f>
        <v>7421</v>
      </c>
      <c r="I13" s="45">
        <f>[14]Kesä!AK15</f>
        <v>6760</v>
      </c>
      <c r="J13" s="45">
        <f>[14]Heinä!AK15</f>
        <v>8254</v>
      </c>
      <c r="K13" s="45">
        <f>[14]Elo!AK15</f>
        <v>7964</v>
      </c>
      <c r="L13" s="45">
        <f>[14]Syys!AK15</f>
        <v>4749</v>
      </c>
      <c r="M13" s="45">
        <f>[14]Loka!AK15</f>
        <v>6584</v>
      </c>
      <c r="N13" s="45">
        <f>[14]Marras!AK15</f>
        <v>6751</v>
      </c>
      <c r="O13" s="45"/>
    </row>
    <row r="14" spans="2:15" x14ac:dyDescent="0.2">
      <c r="B14" s="1" t="s">
        <v>25</v>
      </c>
      <c r="C14" s="44">
        <f>[14]Tammijoulu!F15</f>
        <v>79294</v>
      </c>
      <c r="D14" s="44">
        <f>[14]Tammi!F15</f>
        <v>5415</v>
      </c>
      <c r="E14" s="44">
        <f>[14]Helmi!F15</f>
        <v>5238</v>
      </c>
      <c r="F14" s="44">
        <f>[14]Maalis!F15</f>
        <v>6519</v>
      </c>
      <c r="G14" s="44">
        <f>[14]Huhti!F15</f>
        <v>6491</v>
      </c>
      <c r="H14" s="44">
        <f>[14]Touko!F15</f>
        <v>8954</v>
      </c>
      <c r="I14" s="44">
        <f>[14]Kesä!F15</f>
        <v>7277</v>
      </c>
      <c r="J14" s="44">
        <f>[14]Heinä!F15</f>
        <v>7329</v>
      </c>
      <c r="K14" s="44">
        <f>[14]Elo!F15</f>
        <v>7764</v>
      </c>
      <c r="L14" s="44">
        <f>[14]Syys!F15</f>
        <v>8231</v>
      </c>
      <c r="M14" s="44">
        <f>[14]Loka!F15</f>
        <v>8036</v>
      </c>
      <c r="N14" s="44">
        <f>[14]Marras!F15</f>
        <v>8040</v>
      </c>
      <c r="O14" s="44"/>
    </row>
    <row r="15" spans="2:15" s="14" customFormat="1" x14ac:dyDescent="0.2">
      <c r="B15" s="16" t="s">
        <v>1</v>
      </c>
      <c r="C15" s="45">
        <f>[14]Tammijoulu!AP15</f>
        <v>51879</v>
      </c>
      <c r="D15" s="45">
        <f>[14]Tammi!AP15</f>
        <v>2434</v>
      </c>
      <c r="E15" s="45">
        <f>[14]Helmi!AP15</f>
        <v>2221</v>
      </c>
      <c r="F15" s="45">
        <f>[14]Maalis!AP15</f>
        <v>3186</v>
      </c>
      <c r="G15" s="45">
        <f>[14]Huhti!AP15</f>
        <v>3231</v>
      </c>
      <c r="H15" s="45">
        <f>[14]Touko!AP15</f>
        <v>5270</v>
      </c>
      <c r="I15" s="45">
        <f>[14]Kesä!AP15</f>
        <v>7302</v>
      </c>
      <c r="J15" s="45">
        <f>[14]Heinä!AP15</f>
        <v>7421</v>
      </c>
      <c r="K15" s="45">
        <f>[14]Elo!AP15</f>
        <v>8182</v>
      </c>
      <c r="L15" s="45">
        <f>[14]Syys!AP15</f>
        <v>5886</v>
      </c>
      <c r="M15" s="45">
        <f>[14]Loka!AP15</f>
        <v>3686</v>
      </c>
      <c r="N15" s="45">
        <f>[14]Marras!AP15</f>
        <v>3060</v>
      </c>
      <c r="O15" s="45"/>
    </row>
    <row r="16" spans="2:15" x14ac:dyDescent="0.2">
      <c r="B16" s="1" t="s">
        <v>26</v>
      </c>
      <c r="C16" s="44">
        <f>[14]Tammijoulu!J15</f>
        <v>78564</v>
      </c>
      <c r="D16" s="44">
        <f>[14]Tammi!J15</f>
        <v>4203</v>
      </c>
      <c r="E16" s="44">
        <f>[14]Helmi!J15</f>
        <v>4308</v>
      </c>
      <c r="F16" s="44">
        <f>[14]Maalis!J15</f>
        <v>5117</v>
      </c>
      <c r="G16" s="44">
        <f>[14]Huhti!J15</f>
        <v>5629</v>
      </c>
      <c r="H16" s="44">
        <f>[14]Touko!J15</f>
        <v>7629</v>
      </c>
      <c r="I16" s="44">
        <f>[14]Kesä!J15</f>
        <v>10024</v>
      </c>
      <c r="J16" s="44">
        <f>[14]Heinä!J15</f>
        <v>10764</v>
      </c>
      <c r="K16" s="44">
        <f>[14]Elo!J15</f>
        <v>11394</v>
      </c>
      <c r="L16" s="44">
        <f>[14]Syys!J15</f>
        <v>7479</v>
      </c>
      <c r="M16" s="44">
        <f>[14]Loka!J15</f>
        <v>6313</v>
      </c>
      <c r="N16" s="44">
        <f>[14]Marras!J15</f>
        <v>5704</v>
      </c>
      <c r="O16" s="44"/>
    </row>
    <row r="17" spans="2:15" s="14" customFormat="1" x14ac:dyDescent="0.2">
      <c r="B17" s="16" t="s">
        <v>27</v>
      </c>
      <c r="C17" s="45">
        <f>[14]Tammijoulu!AV15</f>
        <v>63815</v>
      </c>
      <c r="D17" s="45">
        <f>[14]Tammi!AV15</f>
        <v>2792</v>
      </c>
      <c r="E17" s="45">
        <f>[14]Helmi!AV15</f>
        <v>3731</v>
      </c>
      <c r="F17" s="45">
        <f>[14]Maalis!AV15</f>
        <v>4017</v>
      </c>
      <c r="G17" s="45">
        <f>[14]Huhti!AV15</f>
        <v>2565</v>
      </c>
      <c r="H17" s="45">
        <f>[14]Touko!AV15</f>
        <v>4985</v>
      </c>
      <c r="I17" s="45">
        <f>[14]Kesä!AV15</f>
        <v>7852</v>
      </c>
      <c r="J17" s="45">
        <f>[14]Heinä!AV15</f>
        <v>9235</v>
      </c>
      <c r="K17" s="45">
        <f>[14]Elo!AV15</f>
        <v>10391</v>
      </c>
      <c r="L17" s="45">
        <f>[14]Syys!AV15</f>
        <v>8513</v>
      </c>
      <c r="M17" s="45">
        <f>[14]Loka!AV15</f>
        <v>6217</v>
      </c>
      <c r="N17" s="45">
        <f>[14]Marras!AV15</f>
        <v>3517</v>
      </c>
      <c r="O17" s="45"/>
    </row>
    <row r="18" spans="2:15" x14ac:dyDescent="0.2">
      <c r="B18" s="1" t="s">
        <v>28</v>
      </c>
      <c r="C18" s="44">
        <f>[14]Tammijoulu!S15</f>
        <v>22659</v>
      </c>
      <c r="D18" s="44">
        <f>[14]Tammi!S15</f>
        <v>1415</v>
      </c>
      <c r="E18" s="44">
        <f>[14]Helmi!S15</f>
        <v>1189</v>
      </c>
      <c r="F18" s="44">
        <f>[14]Maalis!S15</f>
        <v>1427</v>
      </c>
      <c r="G18" s="44">
        <f>[14]Huhti!S15</f>
        <v>1326</v>
      </c>
      <c r="H18" s="44">
        <f>[14]Touko!S15</f>
        <v>1555</v>
      </c>
      <c r="I18" s="44">
        <f>[14]Kesä!S15</f>
        <v>2147</v>
      </c>
      <c r="J18" s="44">
        <f>[14]Heinä!S15</f>
        <v>3027</v>
      </c>
      <c r="K18" s="44">
        <f>[14]Elo!S15</f>
        <v>5970</v>
      </c>
      <c r="L18" s="44">
        <f>[14]Syys!S15</f>
        <v>1768</v>
      </c>
      <c r="M18" s="44">
        <f>[14]Loka!S15</f>
        <v>1497</v>
      </c>
      <c r="N18" s="44">
        <f>[14]Marras!S15</f>
        <v>1338</v>
      </c>
      <c r="O18" s="44"/>
    </row>
    <row r="19" spans="2:15" s="14" customFormat="1" x14ac:dyDescent="0.2">
      <c r="B19" s="16" t="s">
        <v>29</v>
      </c>
      <c r="C19" s="45">
        <f>[14]Tammijoulu!R15</f>
        <v>24521</v>
      </c>
      <c r="D19" s="45">
        <f>[14]Tammi!R15</f>
        <v>1341</v>
      </c>
      <c r="E19" s="45">
        <f>[14]Helmi!R15</f>
        <v>1882</v>
      </c>
      <c r="F19" s="45">
        <f>[14]Maalis!R15</f>
        <v>1827</v>
      </c>
      <c r="G19" s="45">
        <f>[14]Huhti!R15</f>
        <v>1757</v>
      </c>
      <c r="H19" s="45">
        <f>[14]Touko!R15</f>
        <v>2083</v>
      </c>
      <c r="I19" s="45">
        <f>[14]Kesä!R15</f>
        <v>3197</v>
      </c>
      <c r="J19" s="45">
        <f>[14]Heinä!R15</f>
        <v>3124</v>
      </c>
      <c r="K19" s="45">
        <f>[14]Elo!R15</f>
        <v>3584</v>
      </c>
      <c r="L19" s="45">
        <f>[14]Syys!R15</f>
        <v>2261</v>
      </c>
      <c r="M19" s="45">
        <f>[14]Loka!R15</f>
        <v>1893</v>
      </c>
      <c r="N19" s="45">
        <f>[14]Marras!R15</f>
        <v>1572</v>
      </c>
      <c r="O19" s="45"/>
    </row>
    <row r="20" spans="2:15" x14ac:dyDescent="0.2">
      <c r="B20" s="1" t="s">
        <v>30</v>
      </c>
      <c r="C20" s="44">
        <f>[14]Tammijoulu!M15</f>
        <v>23350</v>
      </c>
      <c r="D20" s="44">
        <f>[14]Tammi!M15</f>
        <v>1374</v>
      </c>
      <c r="E20" s="44">
        <f>[14]Helmi!M15</f>
        <v>1776</v>
      </c>
      <c r="F20" s="44">
        <f>[14]Maalis!M15</f>
        <v>2035</v>
      </c>
      <c r="G20" s="44">
        <f>[14]Huhti!M15</f>
        <v>2009</v>
      </c>
      <c r="H20" s="44">
        <f>[14]Touko!M15</f>
        <v>2311</v>
      </c>
      <c r="I20" s="44">
        <f>[14]Kesä!M15</f>
        <v>2448</v>
      </c>
      <c r="J20" s="44">
        <f>[14]Heinä!M15</f>
        <v>2243</v>
      </c>
      <c r="K20" s="44">
        <f>[14]Elo!M15</f>
        <v>2419</v>
      </c>
      <c r="L20" s="44">
        <f>[14]Syys!M15</f>
        <v>2289</v>
      </c>
      <c r="M20" s="44">
        <f>[14]Loka!M15</f>
        <v>2247</v>
      </c>
      <c r="N20" s="44">
        <f>[14]Marras!M15</f>
        <v>2199</v>
      </c>
      <c r="O20" s="44"/>
    </row>
    <row r="21" spans="2:15" s="14" customFormat="1" x14ac:dyDescent="0.2">
      <c r="B21" s="16" t="s">
        <v>31</v>
      </c>
      <c r="C21" s="45">
        <f>[14]Tammijoulu!G15</f>
        <v>24912</v>
      </c>
      <c r="D21" s="45">
        <f>[14]Tammi!G15</f>
        <v>1319</v>
      </c>
      <c r="E21" s="45">
        <f>[14]Helmi!G15</f>
        <v>1597</v>
      </c>
      <c r="F21" s="45">
        <f>[14]Maalis!G15</f>
        <v>1784</v>
      </c>
      <c r="G21" s="45">
        <f>[14]Huhti!G15</f>
        <v>1974</v>
      </c>
      <c r="H21" s="45">
        <f>[14]Touko!G15</f>
        <v>2590</v>
      </c>
      <c r="I21" s="45">
        <f>[14]Kesä!G15</f>
        <v>2576</v>
      </c>
      <c r="J21" s="45">
        <f>[14]Heinä!G15</f>
        <v>2325</v>
      </c>
      <c r="K21" s="45">
        <f>[14]Elo!G15</f>
        <v>2281</v>
      </c>
      <c r="L21" s="45">
        <f>[14]Syys!G15</f>
        <v>3081</v>
      </c>
      <c r="M21" s="45">
        <f>[14]Loka!G15</f>
        <v>2932</v>
      </c>
      <c r="N21" s="45">
        <f>[14]Marras!G15</f>
        <v>2453</v>
      </c>
      <c r="O21" s="45"/>
    </row>
    <row r="22" spans="2:15" x14ac:dyDescent="0.2">
      <c r="B22" s="1" t="s">
        <v>32</v>
      </c>
      <c r="C22" s="44">
        <f>[14]Tammijoulu!H15</f>
        <v>20672</v>
      </c>
      <c r="D22" s="44">
        <f>[14]Tammi!H15</f>
        <v>1378</v>
      </c>
      <c r="E22" s="44">
        <f>[14]Helmi!H15</f>
        <v>1405</v>
      </c>
      <c r="F22" s="44">
        <f>[14]Maalis!H15</f>
        <v>1809</v>
      </c>
      <c r="G22" s="44">
        <f>[14]Huhti!H15</f>
        <v>1611</v>
      </c>
      <c r="H22" s="44">
        <f>[14]Touko!H15</f>
        <v>2262</v>
      </c>
      <c r="I22" s="44">
        <f>[14]Kesä!H15</f>
        <v>2035</v>
      </c>
      <c r="J22" s="44">
        <f>[14]Heinä!H15</f>
        <v>1484</v>
      </c>
      <c r="K22" s="44">
        <f>[14]Elo!H15</f>
        <v>2012</v>
      </c>
      <c r="L22" s="44">
        <f>[14]Syys!H15</f>
        <v>2399</v>
      </c>
      <c r="M22" s="44">
        <f>[14]Loka!H15</f>
        <v>2039</v>
      </c>
      <c r="N22" s="44">
        <f>[14]Marras!H15</f>
        <v>2238</v>
      </c>
      <c r="O22" s="44"/>
    </row>
    <row r="23" spans="2:15" s="14" customFormat="1" x14ac:dyDescent="0.2">
      <c r="B23" s="16" t="s">
        <v>33</v>
      </c>
      <c r="C23" s="45">
        <f>[14]Tammijoulu!T15</f>
        <v>22329</v>
      </c>
      <c r="D23" s="45">
        <f>[14]Tammi!T15</f>
        <v>863</v>
      </c>
      <c r="E23" s="45">
        <f>[14]Helmi!T15</f>
        <v>917</v>
      </c>
      <c r="F23" s="45">
        <f>[14]Maalis!T15</f>
        <v>1057</v>
      </c>
      <c r="G23" s="45">
        <f>[14]Huhti!T15</f>
        <v>1468</v>
      </c>
      <c r="H23" s="45">
        <f>[14]Touko!T15</f>
        <v>1590</v>
      </c>
      <c r="I23" s="45">
        <f>[14]Kesä!T15</f>
        <v>2552</v>
      </c>
      <c r="J23" s="45">
        <f>[14]Heinä!T15</f>
        <v>3518</v>
      </c>
      <c r="K23" s="45">
        <f>[14]Elo!T15</f>
        <v>5530</v>
      </c>
      <c r="L23" s="45">
        <f>[14]Syys!T15</f>
        <v>2391</v>
      </c>
      <c r="M23" s="45">
        <f>[14]Loka!T15</f>
        <v>1363</v>
      </c>
      <c r="N23" s="45">
        <f>[14]Marras!T15</f>
        <v>1080</v>
      </c>
      <c r="O23" s="45"/>
    </row>
    <row r="24" spans="2:15" x14ac:dyDescent="0.2">
      <c r="B24" s="1" t="s">
        <v>34</v>
      </c>
      <c r="C24" s="44">
        <f>[14]Tammijoulu!AH15</f>
        <v>19998</v>
      </c>
      <c r="D24" s="44">
        <f>[14]Tammi!AH15</f>
        <v>1625</v>
      </c>
      <c r="E24" s="44">
        <f>[14]Helmi!AH15</f>
        <v>1362</v>
      </c>
      <c r="F24" s="44">
        <f>[14]Maalis!AH15</f>
        <v>1889</v>
      </c>
      <c r="G24" s="44">
        <f>[14]Huhti!AH15</f>
        <v>1429</v>
      </c>
      <c r="H24" s="44">
        <f>[14]Touko!AH15</f>
        <v>1644</v>
      </c>
      <c r="I24" s="44">
        <f>[14]Kesä!AH15</f>
        <v>1719</v>
      </c>
      <c r="J24" s="44">
        <f>[14]Heinä!AH15</f>
        <v>2093</v>
      </c>
      <c r="K24" s="44">
        <f>[14]Elo!AH15</f>
        <v>1967</v>
      </c>
      <c r="L24" s="44">
        <f>[14]Syys!AH15</f>
        <v>1881</v>
      </c>
      <c r="M24" s="44">
        <f>[14]Loka!AH15</f>
        <v>2276</v>
      </c>
      <c r="N24" s="44">
        <f>[14]Marras!AH15</f>
        <v>2113</v>
      </c>
      <c r="O24" s="44"/>
    </row>
    <row r="25" spans="2:15" s="14" customFormat="1" x14ac:dyDescent="0.2">
      <c r="B25" s="16" t="s">
        <v>35</v>
      </c>
      <c r="C25" s="45">
        <f>[14]Tammijoulu!L15</f>
        <v>22712</v>
      </c>
      <c r="D25" s="45">
        <f>[14]Tammi!L15</f>
        <v>983</v>
      </c>
      <c r="E25" s="45">
        <f>[14]Helmi!L15</f>
        <v>955</v>
      </c>
      <c r="F25" s="45">
        <f>[14]Maalis!L15</f>
        <v>919</v>
      </c>
      <c r="G25" s="45">
        <f>[14]Huhti!L15</f>
        <v>1474</v>
      </c>
      <c r="H25" s="45">
        <f>[14]Touko!L15</f>
        <v>1973</v>
      </c>
      <c r="I25" s="45">
        <f>[14]Kesä!L15</f>
        <v>2852</v>
      </c>
      <c r="J25" s="45">
        <f>[14]Heinä!L15</f>
        <v>6454</v>
      </c>
      <c r="K25" s="45">
        <f>[14]Elo!L15</f>
        <v>2941</v>
      </c>
      <c r="L25" s="45">
        <f>[14]Syys!L15</f>
        <v>1781</v>
      </c>
      <c r="M25" s="45">
        <f>[14]Loka!L15</f>
        <v>1374</v>
      </c>
      <c r="N25" s="45">
        <f>[14]Marras!L15</f>
        <v>1006</v>
      </c>
      <c r="O25" s="45"/>
    </row>
    <row r="26" spans="2:15" x14ac:dyDescent="0.2">
      <c r="B26" s="1" t="s">
        <v>36</v>
      </c>
      <c r="C26" s="44">
        <f>[14]Tammijoulu!N15</f>
        <v>9729</v>
      </c>
      <c r="D26" s="44">
        <f>[14]Tammi!N15</f>
        <v>521</v>
      </c>
      <c r="E26" s="44">
        <f>[14]Helmi!N15</f>
        <v>744</v>
      </c>
      <c r="F26" s="44">
        <f>[14]Maalis!N15</f>
        <v>885</v>
      </c>
      <c r="G26" s="44">
        <f>[14]Huhti!N15</f>
        <v>830</v>
      </c>
      <c r="H26" s="44">
        <f>[14]Touko!N15</f>
        <v>950</v>
      </c>
      <c r="I26" s="44">
        <f>[14]Kesä!N15</f>
        <v>1026</v>
      </c>
      <c r="J26" s="44">
        <f>[14]Heinä!N15</f>
        <v>1042</v>
      </c>
      <c r="K26" s="44">
        <f>[14]Elo!N15</f>
        <v>967</v>
      </c>
      <c r="L26" s="44">
        <f>[14]Syys!N15</f>
        <v>1079</v>
      </c>
      <c r="M26" s="44">
        <f>[14]Loka!N15</f>
        <v>869</v>
      </c>
      <c r="N26" s="44">
        <f>[14]Marras!N15</f>
        <v>816</v>
      </c>
      <c r="O26" s="44"/>
    </row>
    <row r="27" spans="2:15" s="14" customFormat="1" x14ac:dyDescent="0.2">
      <c r="B27" s="16" t="s">
        <v>37</v>
      </c>
      <c r="C27" s="45">
        <f>[14]Tammijoulu!BK15</f>
        <v>46509</v>
      </c>
      <c r="D27" s="45">
        <f>[14]Tammi!BK15</f>
        <v>1624</v>
      </c>
      <c r="E27" s="45">
        <f>[14]Helmi!BK15</f>
        <v>2451</v>
      </c>
      <c r="F27" s="45">
        <f>[14]Maalis!BK15</f>
        <v>1994</v>
      </c>
      <c r="G27" s="45">
        <f>[14]Huhti!BK15</f>
        <v>1766</v>
      </c>
      <c r="H27" s="45">
        <f>[14]Touko!BK15</f>
        <v>3080</v>
      </c>
      <c r="I27" s="45">
        <f>[14]Kesä!BK15</f>
        <v>6595</v>
      </c>
      <c r="J27" s="45">
        <f>[14]Heinä!BK15</f>
        <v>8578</v>
      </c>
      <c r="K27" s="45">
        <f>[14]Elo!BK15</f>
        <v>8923</v>
      </c>
      <c r="L27" s="45">
        <f>[14]Syys!BK15</f>
        <v>5563</v>
      </c>
      <c r="M27" s="45">
        <f>[14]Loka!BK15</f>
        <v>3375</v>
      </c>
      <c r="N27" s="45">
        <f>[14]Marras!BK15</f>
        <v>2560</v>
      </c>
      <c r="O27" s="45"/>
    </row>
    <row r="28" spans="2:15" x14ac:dyDescent="0.2">
      <c r="B28" s="1" t="s">
        <v>38</v>
      </c>
      <c r="C28" s="44">
        <f>[14]Tammijoulu!AF15</f>
        <v>3144</v>
      </c>
      <c r="D28" s="44">
        <f>[14]Tammi!AF15</f>
        <v>316</v>
      </c>
      <c r="E28" s="44">
        <f>[14]Helmi!AF15</f>
        <v>196</v>
      </c>
      <c r="F28" s="44">
        <f>[14]Maalis!AF15</f>
        <v>233</v>
      </c>
      <c r="G28" s="44">
        <f>[14]Huhti!AF15</f>
        <v>178</v>
      </c>
      <c r="H28" s="44">
        <f>[14]Touko!AF15</f>
        <v>189</v>
      </c>
      <c r="I28" s="44">
        <f>[14]Kesä!AF15</f>
        <v>466</v>
      </c>
      <c r="J28" s="44">
        <f>[14]Heinä!AF15</f>
        <v>283</v>
      </c>
      <c r="K28" s="44">
        <f>[14]Elo!AF15</f>
        <v>426</v>
      </c>
      <c r="L28" s="44">
        <f>[14]Syys!AF15</f>
        <v>331</v>
      </c>
      <c r="M28" s="44">
        <f>[14]Loka!AF15</f>
        <v>286</v>
      </c>
      <c r="N28" s="44">
        <f>[14]Marras!AF15</f>
        <v>240</v>
      </c>
      <c r="O28" s="44"/>
    </row>
    <row r="29" spans="2:15" s="14" customFormat="1" x14ac:dyDescent="0.2">
      <c r="B29" s="16" t="s">
        <v>39</v>
      </c>
      <c r="C29" s="45">
        <f>[14]Tammijoulu!AQ15</f>
        <v>7908</v>
      </c>
      <c r="D29" s="45">
        <f>[14]Tammi!AQ15</f>
        <v>225</v>
      </c>
      <c r="E29" s="45">
        <f>[14]Helmi!AQ15</f>
        <v>293</v>
      </c>
      <c r="F29" s="45">
        <f>[14]Maalis!AQ15</f>
        <v>482</v>
      </c>
      <c r="G29" s="45">
        <f>[14]Huhti!AQ15</f>
        <v>513</v>
      </c>
      <c r="H29" s="45">
        <f>[14]Touko!AQ15</f>
        <v>709</v>
      </c>
      <c r="I29" s="45">
        <f>[14]Kesä!AQ15</f>
        <v>1053</v>
      </c>
      <c r="J29" s="45">
        <f>[14]Heinä!AQ15</f>
        <v>1339</v>
      </c>
      <c r="K29" s="45">
        <f>[14]Elo!AQ15</f>
        <v>1144</v>
      </c>
      <c r="L29" s="45">
        <f>[14]Syys!AQ15</f>
        <v>954</v>
      </c>
      <c r="M29" s="45">
        <f>[14]Loka!AQ15</f>
        <v>627</v>
      </c>
      <c r="N29" s="45">
        <f>[14]Marras!AQ15</f>
        <v>569</v>
      </c>
      <c r="O29" s="45"/>
    </row>
    <row r="30" spans="2:15" x14ac:dyDescent="0.2">
      <c r="B30" s="1" t="s">
        <v>40</v>
      </c>
      <c r="C30" s="44">
        <f>[14]Tammijoulu!K15</f>
        <v>8513</v>
      </c>
      <c r="D30" s="44">
        <f>[14]Tammi!K15</f>
        <v>452</v>
      </c>
      <c r="E30" s="44">
        <f>[14]Helmi!K15</f>
        <v>490</v>
      </c>
      <c r="F30" s="44">
        <f>[14]Maalis!K15</f>
        <v>551</v>
      </c>
      <c r="G30" s="44">
        <f>[14]Huhti!K15</f>
        <v>511</v>
      </c>
      <c r="H30" s="44">
        <f>[14]Touko!K15</f>
        <v>794</v>
      </c>
      <c r="I30" s="44">
        <f>[14]Kesä!K15</f>
        <v>902</v>
      </c>
      <c r="J30" s="44">
        <f>[14]Heinä!K15</f>
        <v>1587</v>
      </c>
      <c r="K30" s="44">
        <f>[14]Elo!K15</f>
        <v>1242</v>
      </c>
      <c r="L30" s="44">
        <f>[14]Syys!K15</f>
        <v>788</v>
      </c>
      <c r="M30" s="44">
        <f>[14]Loka!K15</f>
        <v>720</v>
      </c>
      <c r="N30" s="44">
        <f>[14]Marras!K15</f>
        <v>476</v>
      </c>
      <c r="O30" s="44"/>
    </row>
    <row r="31" spans="2:15" s="14" customFormat="1" x14ac:dyDescent="0.2">
      <c r="B31" s="16" t="s">
        <v>2</v>
      </c>
      <c r="C31" s="45">
        <f>[14]Tammijoulu!BG15</f>
        <v>13231</v>
      </c>
      <c r="D31" s="45">
        <f>[14]Tammi!BG15</f>
        <v>679</v>
      </c>
      <c r="E31" s="45">
        <f>[14]Helmi!BG15</f>
        <v>503</v>
      </c>
      <c r="F31" s="45">
        <f>[14]Maalis!BG15</f>
        <v>458</v>
      </c>
      <c r="G31" s="45">
        <f>[14]Huhti!BG15</f>
        <v>587</v>
      </c>
      <c r="H31" s="45">
        <f>[14]Touko!BG15</f>
        <v>1136</v>
      </c>
      <c r="I31" s="45">
        <f>[14]Kesä!BG15</f>
        <v>2023</v>
      </c>
      <c r="J31" s="45">
        <f>[14]Heinä!BG15</f>
        <v>2279</v>
      </c>
      <c r="K31" s="45">
        <f>[14]Elo!BG15</f>
        <v>2419</v>
      </c>
      <c r="L31" s="45">
        <f>[14]Syys!BG15</f>
        <v>1669</v>
      </c>
      <c r="M31" s="45">
        <f>[14]Loka!BG15</f>
        <v>906</v>
      </c>
      <c r="N31" s="45">
        <f>[14]Marras!BG15</f>
        <v>572</v>
      </c>
      <c r="O31" s="45"/>
    </row>
    <row r="32" spans="2:15" x14ac:dyDescent="0.2">
      <c r="B32" s="1" t="s">
        <v>41</v>
      </c>
      <c r="C32" s="44">
        <f>[14]Tammijoulu!V15</f>
        <v>9410</v>
      </c>
      <c r="D32" s="44">
        <f>[14]Tammi!V15</f>
        <v>512</v>
      </c>
      <c r="E32" s="44">
        <f>[14]Helmi!V15</f>
        <v>679</v>
      </c>
      <c r="F32" s="44">
        <f>[14]Maalis!V15</f>
        <v>730</v>
      </c>
      <c r="G32" s="44">
        <f>[14]Huhti!V15</f>
        <v>979</v>
      </c>
      <c r="H32" s="44">
        <f>[14]Touko!V15</f>
        <v>992</v>
      </c>
      <c r="I32" s="44">
        <f>[14]Kesä!V15</f>
        <v>1420</v>
      </c>
      <c r="J32" s="44">
        <f>[14]Heinä!V15</f>
        <v>669</v>
      </c>
      <c r="K32" s="44">
        <f>[14]Elo!V15</f>
        <v>948</v>
      </c>
      <c r="L32" s="44">
        <f>[14]Syys!V15</f>
        <v>820</v>
      </c>
      <c r="M32" s="44">
        <f>[14]Loka!V15</f>
        <v>800</v>
      </c>
      <c r="N32" s="44">
        <f>[14]Marras!V15</f>
        <v>861</v>
      </c>
      <c r="O32" s="44"/>
    </row>
    <row r="33" spans="2:15" s="14" customFormat="1" x14ac:dyDescent="0.2">
      <c r="B33" s="16" t="s">
        <v>42</v>
      </c>
      <c r="C33" s="45">
        <f>[14]Tammijoulu!Y15</f>
        <v>3249</v>
      </c>
      <c r="D33" s="45">
        <f>[14]Tammi!Y15</f>
        <v>185</v>
      </c>
      <c r="E33" s="45">
        <f>[14]Helmi!Y15</f>
        <v>192</v>
      </c>
      <c r="F33" s="45">
        <f>[14]Maalis!Y15</f>
        <v>378</v>
      </c>
      <c r="G33" s="45">
        <f>[14]Huhti!Y15</f>
        <v>295</v>
      </c>
      <c r="H33" s="45">
        <f>[14]Touko!Y15</f>
        <v>287</v>
      </c>
      <c r="I33" s="45">
        <f>[14]Kesä!Y15</f>
        <v>602</v>
      </c>
      <c r="J33" s="45">
        <f>[14]Heinä!Y15</f>
        <v>255</v>
      </c>
      <c r="K33" s="45">
        <f>[14]Elo!Y15</f>
        <v>333</v>
      </c>
      <c r="L33" s="45">
        <f>[14]Syys!Y15</f>
        <v>232</v>
      </c>
      <c r="M33" s="45">
        <f>[14]Loka!Y15</f>
        <v>259</v>
      </c>
      <c r="N33" s="45">
        <f>[14]Marras!Y15</f>
        <v>231</v>
      </c>
      <c r="O33" s="45"/>
    </row>
    <row r="34" spans="2:15" x14ac:dyDescent="0.2">
      <c r="B34" s="1" t="s">
        <v>3</v>
      </c>
      <c r="C34" s="44">
        <f>[14]Tammijoulu!AI15</f>
        <v>4856</v>
      </c>
      <c r="D34" s="44">
        <f>[14]Tammi!AI15</f>
        <v>525</v>
      </c>
      <c r="E34" s="44">
        <f>[14]Helmi!AI15</f>
        <v>346</v>
      </c>
      <c r="F34" s="44">
        <f>[14]Maalis!AI15</f>
        <v>378</v>
      </c>
      <c r="G34" s="44">
        <f>[14]Huhti!AI15</f>
        <v>290</v>
      </c>
      <c r="H34" s="44">
        <f>[14]Touko!AI15</f>
        <v>415</v>
      </c>
      <c r="I34" s="44">
        <f>[14]Kesä!AI15</f>
        <v>455</v>
      </c>
      <c r="J34" s="44">
        <f>[14]Heinä!AI15</f>
        <v>630</v>
      </c>
      <c r="K34" s="44">
        <f>[14]Elo!AI15</f>
        <v>377</v>
      </c>
      <c r="L34" s="44">
        <f>[14]Syys!AI15</f>
        <v>439</v>
      </c>
      <c r="M34" s="44">
        <f>[14]Loka!AI15</f>
        <v>572</v>
      </c>
      <c r="N34" s="44">
        <f>[14]Marras!AI15</f>
        <v>429</v>
      </c>
      <c r="O34" s="44"/>
    </row>
    <row r="35" spans="2:15" s="14" customFormat="1" x14ac:dyDescent="0.2">
      <c r="B35" s="16" t="s">
        <v>43</v>
      </c>
      <c r="C35" s="45">
        <f>[14]Tammijoulu!U15</f>
        <v>3714</v>
      </c>
      <c r="D35" s="45">
        <f>[14]Tammi!U15</f>
        <v>157</v>
      </c>
      <c r="E35" s="45">
        <f>[14]Helmi!U15</f>
        <v>160</v>
      </c>
      <c r="F35" s="45">
        <f>[14]Maalis!U15</f>
        <v>238</v>
      </c>
      <c r="G35" s="45">
        <f>[14]Huhti!U15</f>
        <v>247</v>
      </c>
      <c r="H35" s="45">
        <f>[14]Touko!U15</f>
        <v>309</v>
      </c>
      <c r="I35" s="45">
        <f>[14]Kesä!U15</f>
        <v>451</v>
      </c>
      <c r="J35" s="45">
        <f>[14]Heinä!U15</f>
        <v>577</v>
      </c>
      <c r="K35" s="45">
        <f>[14]Elo!U15</f>
        <v>647</v>
      </c>
      <c r="L35" s="45">
        <f>[14]Syys!U15</f>
        <v>406</v>
      </c>
      <c r="M35" s="45">
        <f>[14]Loka!U15</f>
        <v>303</v>
      </c>
      <c r="N35" s="45">
        <f>[14]Marras!U15</f>
        <v>219</v>
      </c>
      <c r="O35" s="45"/>
    </row>
    <row r="36" spans="2:15" x14ac:dyDescent="0.2">
      <c r="B36" s="1" t="s">
        <v>44</v>
      </c>
      <c r="C36" s="44">
        <f>[14]Tammijoulu!Q15</f>
        <v>3803</v>
      </c>
      <c r="D36" s="44">
        <f>[14]Tammi!Q15</f>
        <v>211</v>
      </c>
      <c r="E36" s="44">
        <f>[14]Helmi!Q15</f>
        <v>248</v>
      </c>
      <c r="F36" s="44">
        <f>[14]Maalis!Q15</f>
        <v>242</v>
      </c>
      <c r="G36" s="44">
        <f>[14]Huhti!Q15</f>
        <v>345</v>
      </c>
      <c r="H36" s="44">
        <f>[14]Touko!Q15</f>
        <v>378</v>
      </c>
      <c r="I36" s="44">
        <f>[14]Kesä!Q15</f>
        <v>311</v>
      </c>
      <c r="J36" s="44">
        <f>[14]Heinä!Q15</f>
        <v>347</v>
      </c>
      <c r="K36" s="44">
        <f>[14]Elo!Q15</f>
        <v>416</v>
      </c>
      <c r="L36" s="44">
        <f>[14]Syys!Q15</f>
        <v>444</v>
      </c>
      <c r="M36" s="44">
        <f>[14]Loka!Q15</f>
        <v>528</v>
      </c>
      <c r="N36" s="44">
        <f>[14]Marras!Q15</f>
        <v>333</v>
      </c>
      <c r="O36" s="44"/>
    </row>
    <row r="37" spans="2:15" s="14" customFormat="1" x14ac:dyDescent="0.2">
      <c r="B37" s="16" t="s">
        <v>4</v>
      </c>
      <c r="C37" s="45">
        <f>[14]Tammijoulu!AN15</f>
        <v>4275</v>
      </c>
      <c r="D37" s="45">
        <f>[14]Tammi!AN15</f>
        <v>108</v>
      </c>
      <c r="E37" s="45">
        <f>[14]Helmi!AN15</f>
        <v>121</v>
      </c>
      <c r="F37" s="45">
        <f>[14]Maalis!AN15</f>
        <v>192</v>
      </c>
      <c r="G37" s="45">
        <f>[14]Huhti!AN15</f>
        <v>233</v>
      </c>
      <c r="H37" s="45">
        <f>[14]Touko!AN15</f>
        <v>250</v>
      </c>
      <c r="I37" s="45">
        <f>[14]Kesä!AN15</f>
        <v>344</v>
      </c>
      <c r="J37" s="45">
        <f>[14]Heinä!AN15</f>
        <v>1055</v>
      </c>
      <c r="K37" s="45">
        <f>[14]Elo!AN15</f>
        <v>1236</v>
      </c>
      <c r="L37" s="45">
        <f>[14]Syys!AN15</f>
        <v>355</v>
      </c>
      <c r="M37" s="45">
        <f>[14]Loka!AN15</f>
        <v>206</v>
      </c>
      <c r="N37" s="45">
        <f>[14]Marras!AN15</f>
        <v>175</v>
      </c>
      <c r="O37" s="45"/>
    </row>
    <row r="38" spans="2:15" x14ac:dyDescent="0.2">
      <c r="B38" s="1" t="s">
        <v>45</v>
      </c>
      <c r="C38" s="44">
        <f>[14]Tammijoulu!BA15</f>
        <v>12202</v>
      </c>
      <c r="D38" s="44">
        <f>[14]Tammi!BA15</f>
        <v>708</v>
      </c>
      <c r="E38" s="44">
        <f>[14]Helmi!BA15</f>
        <v>528</v>
      </c>
      <c r="F38" s="44">
        <f>[14]Maalis!BA15</f>
        <v>477</v>
      </c>
      <c r="G38" s="44">
        <f>[14]Huhti!BA15</f>
        <v>653</v>
      </c>
      <c r="H38" s="44">
        <f>[14]Touko!BA15</f>
        <v>1290</v>
      </c>
      <c r="I38" s="44">
        <f>[14]Kesä!BA15</f>
        <v>1328</v>
      </c>
      <c r="J38" s="44">
        <f>[14]Heinä!BA15</f>
        <v>2146</v>
      </c>
      <c r="K38" s="44">
        <f>[14]Elo!BA15</f>
        <v>2116</v>
      </c>
      <c r="L38" s="44">
        <f>[14]Syys!BA15</f>
        <v>1213</v>
      </c>
      <c r="M38" s="44">
        <f>[14]Loka!BA15</f>
        <v>1092</v>
      </c>
      <c r="N38" s="44">
        <f>[14]Marras!BA15</f>
        <v>651</v>
      </c>
      <c r="O38" s="44"/>
    </row>
    <row r="39" spans="2:15" s="14" customFormat="1" x14ac:dyDescent="0.2">
      <c r="B39" s="16" t="s">
        <v>46</v>
      </c>
      <c r="C39" s="45">
        <f>[14]Tammijoulu!W15</f>
        <v>5030</v>
      </c>
      <c r="D39" s="45">
        <f>[14]Tammi!W15</f>
        <v>303</v>
      </c>
      <c r="E39" s="45">
        <f>[14]Helmi!W15</f>
        <v>269</v>
      </c>
      <c r="F39" s="45">
        <f>[14]Maalis!W15</f>
        <v>481</v>
      </c>
      <c r="G39" s="45">
        <f>[14]Huhti!W15</f>
        <v>370</v>
      </c>
      <c r="H39" s="45">
        <f>[14]Touko!W15</f>
        <v>353</v>
      </c>
      <c r="I39" s="45">
        <f>[14]Kesä!W15</f>
        <v>497</v>
      </c>
      <c r="J39" s="45">
        <f>[14]Heinä!W15</f>
        <v>646</v>
      </c>
      <c r="K39" s="45">
        <f>[14]Elo!W15</f>
        <v>641</v>
      </c>
      <c r="L39" s="45">
        <f>[14]Syys!W15</f>
        <v>503</v>
      </c>
      <c r="M39" s="45">
        <f>[14]Loka!W15</f>
        <v>424</v>
      </c>
      <c r="N39" s="45">
        <f>[14]Marras!W15</f>
        <v>543</v>
      </c>
      <c r="O39" s="45"/>
    </row>
    <row r="40" spans="2:15" x14ac:dyDescent="0.2">
      <c r="B40" s="1" t="s">
        <v>47</v>
      </c>
      <c r="C40" s="44">
        <f>[14]Tammijoulu!AJ15</f>
        <v>3951</v>
      </c>
      <c r="D40" s="44">
        <f>[14]Tammi!AJ15</f>
        <v>293</v>
      </c>
      <c r="E40" s="44">
        <f>[14]Helmi!AJ15</f>
        <v>325</v>
      </c>
      <c r="F40" s="44">
        <f>[14]Maalis!AJ15</f>
        <v>375</v>
      </c>
      <c r="G40" s="44">
        <f>[14]Huhti!AJ15</f>
        <v>354</v>
      </c>
      <c r="H40" s="44">
        <f>[14]Touko!AJ15</f>
        <v>408</v>
      </c>
      <c r="I40" s="44">
        <f>[14]Kesä!AJ15</f>
        <v>306</v>
      </c>
      <c r="J40" s="44">
        <f>[14]Heinä!AJ15</f>
        <v>297</v>
      </c>
      <c r="K40" s="44">
        <f>[14]Elo!AJ15</f>
        <v>281</v>
      </c>
      <c r="L40" s="44">
        <f>[14]Syys!AJ15</f>
        <v>466</v>
      </c>
      <c r="M40" s="44">
        <f>[14]Loka!AJ15</f>
        <v>490</v>
      </c>
      <c r="N40" s="44">
        <f>[14]Marras!AJ15</f>
        <v>356</v>
      </c>
      <c r="O40" s="44"/>
    </row>
    <row r="41" spans="2:15" s="14" customFormat="1" x14ac:dyDescent="0.2">
      <c r="B41" s="16" t="s">
        <v>48</v>
      </c>
      <c r="C41" s="45">
        <f>[14]Tammijoulu!AG15</f>
        <v>5555</v>
      </c>
      <c r="D41" s="45">
        <f>[14]Tammi!AG15</f>
        <v>365</v>
      </c>
      <c r="E41" s="45">
        <f>[14]Helmi!AG15</f>
        <v>328</v>
      </c>
      <c r="F41" s="45">
        <f>[14]Maalis!AG15</f>
        <v>384</v>
      </c>
      <c r="G41" s="45">
        <f>[14]Huhti!AG15</f>
        <v>397</v>
      </c>
      <c r="H41" s="45">
        <f>[14]Touko!AG15</f>
        <v>412</v>
      </c>
      <c r="I41" s="45">
        <f>[14]Kesä!AG15</f>
        <v>519</v>
      </c>
      <c r="J41" s="45">
        <f>[14]Heinä!AG15</f>
        <v>1047</v>
      </c>
      <c r="K41" s="45">
        <f>[14]Elo!AG15</f>
        <v>937</v>
      </c>
      <c r="L41" s="45">
        <f>[14]Syys!AG15</f>
        <v>556</v>
      </c>
      <c r="M41" s="45">
        <f>[14]Loka!AG15</f>
        <v>351</v>
      </c>
      <c r="N41" s="45">
        <f>[14]Marras!AG15</f>
        <v>259</v>
      </c>
      <c r="O41" s="45"/>
    </row>
    <row r="42" spans="2:15" x14ac:dyDescent="0.2">
      <c r="B42" s="1" t="s">
        <v>49</v>
      </c>
      <c r="C42" s="44">
        <f>[14]Tammijoulu!AW15</f>
        <v>11185</v>
      </c>
      <c r="D42" s="44">
        <f>[14]Tammi!AW15</f>
        <v>425</v>
      </c>
      <c r="E42" s="44">
        <f>[14]Helmi!AW15</f>
        <v>374</v>
      </c>
      <c r="F42" s="44">
        <f>[14]Maalis!AW15</f>
        <v>587</v>
      </c>
      <c r="G42" s="44">
        <f>[14]Huhti!AW15</f>
        <v>713</v>
      </c>
      <c r="H42" s="44">
        <f>[14]Touko!AW15</f>
        <v>1546</v>
      </c>
      <c r="I42" s="44">
        <f>[14]Kesä!AW15</f>
        <v>2008</v>
      </c>
      <c r="J42" s="44">
        <f>[14]Heinä!AW15</f>
        <v>1610</v>
      </c>
      <c r="K42" s="44">
        <f>[14]Elo!AW15</f>
        <v>1291</v>
      </c>
      <c r="L42" s="44">
        <f>[14]Syys!AW15</f>
        <v>1070</v>
      </c>
      <c r="M42" s="44">
        <f>[14]Loka!AW15</f>
        <v>957</v>
      </c>
      <c r="N42" s="44">
        <f>[14]Marras!AW15</f>
        <v>604</v>
      </c>
      <c r="O42" s="44"/>
    </row>
    <row r="43" spans="2:15" s="14" customFormat="1" x14ac:dyDescent="0.2">
      <c r="B43" s="16" t="s">
        <v>5</v>
      </c>
      <c r="C43" s="45">
        <f>[14]Tammijoulu!BC15</f>
        <v>5573</v>
      </c>
      <c r="D43" s="45">
        <f>[14]Tammi!BC15</f>
        <v>279</v>
      </c>
      <c r="E43" s="45">
        <f>[14]Helmi!BC15</f>
        <v>520</v>
      </c>
      <c r="F43" s="45">
        <f>[14]Maalis!BC15</f>
        <v>404</v>
      </c>
      <c r="G43" s="45">
        <f>[14]Huhti!BC15</f>
        <v>167</v>
      </c>
      <c r="H43" s="45">
        <f>[14]Touko!BC15</f>
        <v>327</v>
      </c>
      <c r="I43" s="45">
        <f>[14]Kesä!BC15</f>
        <v>665</v>
      </c>
      <c r="J43" s="45">
        <f>[14]Heinä!BC15</f>
        <v>1359</v>
      </c>
      <c r="K43" s="45">
        <f>[14]Elo!BC15</f>
        <v>922</v>
      </c>
      <c r="L43" s="45">
        <f>[14]Syys!BC15</f>
        <v>549</v>
      </c>
      <c r="M43" s="45">
        <f>[14]Loka!BC15</f>
        <v>181</v>
      </c>
      <c r="N43" s="45">
        <f>[14]Marras!BC15</f>
        <v>200</v>
      </c>
      <c r="O43" s="45"/>
    </row>
    <row r="44" spans="2:15" x14ac:dyDescent="0.2">
      <c r="B44" s="1" t="s">
        <v>6</v>
      </c>
      <c r="C44" s="44">
        <f>[14]Tammijoulu!AS15</f>
        <v>5956</v>
      </c>
      <c r="D44" s="44">
        <f>[14]Tammi!AS15</f>
        <v>262</v>
      </c>
      <c r="E44" s="44">
        <f>[14]Helmi!AS15</f>
        <v>281</v>
      </c>
      <c r="F44" s="44">
        <f>[14]Maalis!AS15</f>
        <v>196</v>
      </c>
      <c r="G44" s="44">
        <f>[14]Huhti!AS15</f>
        <v>312</v>
      </c>
      <c r="H44" s="44">
        <f>[14]Touko!AS15</f>
        <v>502</v>
      </c>
      <c r="I44" s="44">
        <f>[14]Kesä!AS15</f>
        <v>877</v>
      </c>
      <c r="J44" s="44">
        <f>[14]Heinä!AS15</f>
        <v>1105</v>
      </c>
      <c r="K44" s="44">
        <f>[14]Elo!AS15</f>
        <v>927</v>
      </c>
      <c r="L44" s="44">
        <f>[14]Syys!AS15</f>
        <v>833</v>
      </c>
      <c r="M44" s="44">
        <f>[14]Loka!AS15</f>
        <v>406</v>
      </c>
      <c r="N44" s="44">
        <f>[14]Marras!AS15</f>
        <v>255</v>
      </c>
      <c r="O44" s="44"/>
    </row>
    <row r="45" spans="2:15" s="14" customFormat="1" x14ac:dyDescent="0.2">
      <c r="B45" s="16" t="s">
        <v>50</v>
      </c>
      <c r="C45" s="45">
        <f>[14]Tammijoulu!I15</f>
        <v>2883</v>
      </c>
      <c r="D45" s="45">
        <f>[14]Tammi!I15</f>
        <v>123</v>
      </c>
      <c r="E45" s="45">
        <f>[14]Helmi!I15</f>
        <v>103</v>
      </c>
      <c r="F45" s="45">
        <f>[14]Maalis!I15</f>
        <v>174</v>
      </c>
      <c r="G45" s="45">
        <f>[14]Huhti!I15</f>
        <v>291</v>
      </c>
      <c r="H45" s="45">
        <f>[14]Touko!I15</f>
        <v>593</v>
      </c>
      <c r="I45" s="45">
        <f>[14]Kesä!I15</f>
        <v>192</v>
      </c>
      <c r="J45" s="45">
        <f>[14]Heinä!I15</f>
        <v>214</v>
      </c>
      <c r="K45" s="45">
        <f>[14]Elo!I15</f>
        <v>279</v>
      </c>
      <c r="L45" s="45">
        <f>[14]Syys!I15</f>
        <v>341</v>
      </c>
      <c r="M45" s="45">
        <f>[14]Loka!I15</f>
        <v>363</v>
      </c>
      <c r="N45" s="45">
        <f>[14]Marras!I15</f>
        <v>210</v>
      </c>
      <c r="O45" s="45"/>
    </row>
    <row r="46" spans="2:15" x14ac:dyDescent="0.2">
      <c r="B46" s="1" t="s">
        <v>51</v>
      </c>
      <c r="C46" s="44">
        <f>[14]Tammijoulu!BH15</f>
        <v>1217</v>
      </c>
      <c r="D46" s="44">
        <f>[14]Tammi!BH15</f>
        <v>27</v>
      </c>
      <c r="E46" s="44">
        <f>[14]Helmi!BH15</f>
        <v>46</v>
      </c>
      <c r="F46" s="44">
        <f>[14]Maalis!BH15</f>
        <v>24</v>
      </c>
      <c r="G46" s="44">
        <f>[14]Huhti!BH15</f>
        <v>51</v>
      </c>
      <c r="H46" s="44">
        <f>[14]Touko!BH15</f>
        <v>109</v>
      </c>
      <c r="I46" s="44">
        <f>[14]Kesä!BH15</f>
        <v>164</v>
      </c>
      <c r="J46" s="44">
        <f>[14]Heinä!BH15</f>
        <v>197</v>
      </c>
      <c r="K46" s="44">
        <f>[14]Elo!BH15</f>
        <v>304</v>
      </c>
      <c r="L46" s="44">
        <f>[14]Syys!BH15</f>
        <v>118</v>
      </c>
      <c r="M46" s="44">
        <f>[14]Loka!BH15</f>
        <v>119</v>
      </c>
      <c r="N46" s="44">
        <f>[14]Marras!BH15</f>
        <v>58</v>
      </c>
      <c r="O46" s="44"/>
    </row>
    <row r="47" spans="2:15" s="14" customFormat="1" x14ac:dyDescent="0.2">
      <c r="B47" s="46" t="s">
        <v>111</v>
      </c>
      <c r="C47" s="45">
        <f>[14]Tammijoulu!AL15</f>
        <v>2195</v>
      </c>
      <c r="D47" s="45">
        <f>[14]Tammi!AL15</f>
        <v>243</v>
      </c>
      <c r="E47" s="45">
        <f>[14]Helmi!AL15</f>
        <v>134</v>
      </c>
      <c r="F47" s="45">
        <f>[14]Maalis!AL15</f>
        <v>181</v>
      </c>
      <c r="G47" s="45">
        <f>[14]Huhti!AL15</f>
        <v>194</v>
      </c>
      <c r="H47" s="45">
        <f>[14]Touko!AL15</f>
        <v>177</v>
      </c>
      <c r="I47" s="45">
        <f>[14]Kesä!AL15</f>
        <v>190</v>
      </c>
      <c r="J47" s="45">
        <f>[14]Heinä!AL15</f>
        <v>190</v>
      </c>
      <c r="K47" s="45">
        <f>[14]Elo!AL15</f>
        <v>314</v>
      </c>
      <c r="L47" s="45">
        <f>[14]Syys!AL15</f>
        <v>181</v>
      </c>
      <c r="M47" s="45">
        <f>[14]Loka!AL15</f>
        <v>186</v>
      </c>
      <c r="N47" s="45">
        <f>[14]Marras!AL15</f>
        <v>205</v>
      </c>
      <c r="O47" s="45"/>
    </row>
    <row r="48" spans="2:15" x14ac:dyDescent="0.2">
      <c r="B48" s="1" t="s">
        <v>91</v>
      </c>
      <c r="C48" s="8">
        <f t="shared" ref="C48:K48" si="0">C10-SUM(C12:C46)</f>
        <v>124026</v>
      </c>
      <c r="D48" s="8">
        <f t="shared" si="0"/>
        <v>7273</v>
      </c>
      <c r="E48" s="8">
        <f t="shared" si="0"/>
        <v>6886</v>
      </c>
      <c r="F48" s="8">
        <f t="shared" si="0"/>
        <v>8447</v>
      </c>
      <c r="G48" s="8">
        <f t="shared" si="0"/>
        <v>8709</v>
      </c>
      <c r="H48" s="8">
        <f t="shared" si="0"/>
        <v>9884</v>
      </c>
      <c r="I48" s="8">
        <f t="shared" si="0"/>
        <v>12281</v>
      </c>
      <c r="J48" s="8">
        <f t="shared" si="0"/>
        <v>17106</v>
      </c>
      <c r="K48" s="8">
        <f t="shared" si="0"/>
        <v>18069</v>
      </c>
      <c r="L48" s="8">
        <f>L10-SUM(L12:L46)</f>
        <v>12983</v>
      </c>
      <c r="M48" s="8">
        <f t="shared" ref="M48:N48" si="1">M10-SUM(M12:M46)</f>
        <v>10412</v>
      </c>
      <c r="N48" s="8">
        <f t="shared" si="1"/>
        <v>11976</v>
      </c>
      <c r="O48" s="8"/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A1:D4 C49:D65536 P1:IV4 A49:B1048576 P49:IV1048576">
    <cfRule type="cellIs" dxfId="3384" priority="710" stopIfTrue="1" operator="lessThan">
      <formula>0</formula>
    </cfRule>
  </conditionalFormatting>
  <conditionalFormatting sqref="P5:IV48 A5:B48 C5:D6 C8:D48">
    <cfRule type="cellIs" dxfId="3383" priority="709" stopIfTrue="1" operator="lessThan">
      <formula>0</formula>
    </cfRule>
  </conditionalFormatting>
  <conditionalFormatting sqref="C8">
    <cfRule type="cellIs" dxfId="3382" priority="708" stopIfTrue="1" operator="lessThan">
      <formula>0</formula>
    </cfRule>
  </conditionalFormatting>
  <conditionalFormatting sqref="Q11">
    <cfRule type="cellIs" dxfId="3381" priority="707" stopIfTrue="1" operator="lessThan">
      <formula>0</formula>
    </cfRule>
  </conditionalFormatting>
  <conditionalFormatting sqref="C5:D6 C8:D48">
    <cfRule type="cellIs" dxfId="3380" priority="706" stopIfTrue="1" operator="lessThan">
      <formula>0</formula>
    </cfRule>
  </conditionalFormatting>
  <conditionalFormatting sqref="C8">
    <cfRule type="cellIs" dxfId="3379" priority="705" stopIfTrue="1" operator="lessThan">
      <formula>0</formula>
    </cfRule>
  </conditionalFormatting>
  <conditionalFormatting sqref="O1:O6 O8:O65536">
    <cfRule type="cellIs" dxfId="3378" priority="356" stopIfTrue="1" operator="lessThan">
      <formula>0</formula>
    </cfRule>
  </conditionalFormatting>
  <conditionalFormatting sqref="O1:O6 O8:O65536">
    <cfRule type="cellIs" dxfId="3377" priority="355" stopIfTrue="1" operator="lessThan">
      <formula>0</formula>
    </cfRule>
  </conditionalFormatting>
  <conditionalFormatting sqref="O1:O6 O8:O65536">
    <cfRule type="cellIs" dxfId="3376" priority="354" stopIfTrue="1" operator="lessThan">
      <formula>0</formula>
    </cfRule>
  </conditionalFormatting>
  <conditionalFormatting sqref="O1:O6 O8:O65536">
    <cfRule type="cellIs" dxfId="3375" priority="353" stopIfTrue="1" operator="lessThan">
      <formula>0</formula>
    </cfRule>
  </conditionalFormatting>
  <conditionalFormatting sqref="O1:O6 O8:O65536">
    <cfRule type="cellIs" dxfId="3374" priority="352" stopIfTrue="1" operator="lessThan">
      <formula>0</formula>
    </cfRule>
  </conditionalFormatting>
  <conditionalFormatting sqref="O1:O6 O8:O65536">
    <cfRule type="cellIs" dxfId="3373" priority="351" stopIfTrue="1" operator="lessThan">
      <formula>0</formula>
    </cfRule>
  </conditionalFormatting>
  <conditionalFormatting sqref="O1:O6 O8:O65536">
    <cfRule type="cellIs" dxfId="3372" priority="350" stopIfTrue="1" operator="lessThan">
      <formula>0</formula>
    </cfRule>
  </conditionalFormatting>
  <conditionalFormatting sqref="O1:O6 O8:O65536">
    <cfRule type="cellIs" dxfId="3371" priority="349" stopIfTrue="1" operator="lessThan">
      <formula>0</formula>
    </cfRule>
  </conditionalFormatting>
  <conditionalFormatting sqref="E1:E6 E8:E65536">
    <cfRule type="cellIs" dxfId="3370" priority="348" stopIfTrue="1" operator="lessThan">
      <formula>0</formula>
    </cfRule>
  </conditionalFormatting>
  <conditionalFormatting sqref="E1:E6 E8:E65536">
    <cfRule type="cellIs" dxfId="3369" priority="347" stopIfTrue="1" operator="lessThan">
      <formula>0</formula>
    </cfRule>
  </conditionalFormatting>
  <conditionalFormatting sqref="E1:E6 E8:E65536">
    <cfRule type="cellIs" dxfId="3368" priority="346" stopIfTrue="1" operator="lessThan">
      <formula>0</formula>
    </cfRule>
  </conditionalFormatting>
  <conditionalFormatting sqref="E1:E6 E8:E65536">
    <cfRule type="cellIs" dxfId="3367" priority="345" stopIfTrue="1" operator="lessThan">
      <formula>0</formula>
    </cfRule>
  </conditionalFormatting>
  <conditionalFormatting sqref="E1:E6 E8:E65536">
    <cfRule type="cellIs" dxfId="3366" priority="344" stopIfTrue="1" operator="lessThan">
      <formula>0</formula>
    </cfRule>
  </conditionalFormatting>
  <conditionalFormatting sqref="E1:E6 E8:E65536">
    <cfRule type="cellIs" dxfId="3365" priority="343" stopIfTrue="1" operator="lessThan">
      <formula>0</formula>
    </cfRule>
  </conditionalFormatting>
  <conditionalFormatting sqref="E1:E6 E8:E65536">
    <cfRule type="cellIs" dxfId="3364" priority="342" stopIfTrue="1" operator="lessThan">
      <formula>0</formula>
    </cfRule>
  </conditionalFormatting>
  <conditionalFormatting sqref="E1:E6 E8:E65536">
    <cfRule type="cellIs" dxfId="3363" priority="341" stopIfTrue="1" operator="lessThan">
      <formula>0</formula>
    </cfRule>
  </conditionalFormatting>
  <conditionalFormatting sqref="E1:E6 E8:E65536">
    <cfRule type="cellIs" dxfId="3362" priority="340" stopIfTrue="1" operator="lessThan">
      <formula>0</formula>
    </cfRule>
  </conditionalFormatting>
  <conditionalFormatting sqref="E1:E6 E8:E65536">
    <cfRule type="cellIs" dxfId="3361" priority="339" stopIfTrue="1" operator="lessThan">
      <formula>0</formula>
    </cfRule>
  </conditionalFormatting>
  <conditionalFormatting sqref="E1:E6 E8:E65536">
    <cfRule type="cellIs" dxfId="3360" priority="338" stopIfTrue="1" operator="lessThan">
      <formula>0</formula>
    </cfRule>
  </conditionalFormatting>
  <conditionalFormatting sqref="E1:E6 E8:E65536">
    <cfRule type="cellIs" dxfId="3359" priority="337" stopIfTrue="1" operator="lessThan">
      <formula>0</formula>
    </cfRule>
  </conditionalFormatting>
  <conditionalFormatting sqref="F1:F6 F8:F65536">
    <cfRule type="cellIs" dxfId="3358" priority="336" stopIfTrue="1" operator="lessThan">
      <formula>0</formula>
    </cfRule>
  </conditionalFormatting>
  <conditionalFormatting sqref="F1:F6 F8:F65536">
    <cfRule type="cellIs" dxfId="3357" priority="335" stopIfTrue="1" operator="lessThan">
      <formula>0</formula>
    </cfRule>
  </conditionalFormatting>
  <conditionalFormatting sqref="F1:F6 F8:F65536">
    <cfRule type="cellIs" dxfId="3356" priority="334" stopIfTrue="1" operator="lessThan">
      <formula>0</formula>
    </cfRule>
  </conditionalFormatting>
  <conditionalFormatting sqref="F1:F6 F8:F65536">
    <cfRule type="cellIs" dxfId="3355" priority="333" stopIfTrue="1" operator="lessThan">
      <formula>0</formula>
    </cfRule>
  </conditionalFormatting>
  <conditionalFormatting sqref="F1:F6 F8:F65536">
    <cfRule type="cellIs" dxfId="3354" priority="332" stopIfTrue="1" operator="lessThan">
      <formula>0</formula>
    </cfRule>
  </conditionalFormatting>
  <conditionalFormatting sqref="F1:F6 F8:F65536">
    <cfRule type="cellIs" dxfId="3353" priority="331" stopIfTrue="1" operator="lessThan">
      <formula>0</formula>
    </cfRule>
  </conditionalFormatting>
  <conditionalFormatting sqref="F1:F6 F8:F65536">
    <cfRule type="cellIs" dxfId="3352" priority="330" stopIfTrue="1" operator="lessThan">
      <formula>0</formula>
    </cfRule>
  </conditionalFormatting>
  <conditionalFormatting sqref="F1:F6 F8:F65536">
    <cfRule type="cellIs" dxfId="3351" priority="329" stopIfTrue="1" operator="lessThan">
      <formula>0</formula>
    </cfRule>
  </conditionalFormatting>
  <conditionalFormatting sqref="F1:F6 F8:F65536">
    <cfRule type="cellIs" dxfId="3350" priority="328" stopIfTrue="1" operator="lessThan">
      <formula>0</formula>
    </cfRule>
  </conditionalFormatting>
  <conditionalFormatting sqref="F1:F6 F8:F65536">
    <cfRule type="cellIs" dxfId="3349" priority="327" stopIfTrue="1" operator="lessThan">
      <formula>0</formula>
    </cfRule>
  </conditionalFormatting>
  <conditionalFormatting sqref="F1:F6 F8:F65536">
    <cfRule type="cellIs" dxfId="3348" priority="326" stopIfTrue="1" operator="lessThan">
      <formula>0</formula>
    </cfRule>
  </conditionalFormatting>
  <conditionalFormatting sqref="F1:F6 F8:F65536">
    <cfRule type="cellIs" dxfId="3347" priority="325" stopIfTrue="1" operator="lessThan">
      <formula>0</formula>
    </cfRule>
  </conditionalFormatting>
  <conditionalFormatting sqref="F1:F6 F8:F65536">
    <cfRule type="cellIs" dxfId="3346" priority="324" stopIfTrue="1" operator="lessThan">
      <formula>0</formula>
    </cfRule>
  </conditionalFormatting>
  <conditionalFormatting sqref="F1:F6 F8:F65536">
    <cfRule type="cellIs" dxfId="3345" priority="323" stopIfTrue="1" operator="lessThan">
      <formula>0</formula>
    </cfRule>
  </conditionalFormatting>
  <conditionalFormatting sqref="F1:F6 F8:F65536">
    <cfRule type="cellIs" dxfId="3344" priority="322" stopIfTrue="1" operator="lessThan">
      <formula>0</formula>
    </cfRule>
  </conditionalFormatting>
  <conditionalFormatting sqref="F1:F6 F8:F65536">
    <cfRule type="cellIs" dxfId="3343" priority="321" stopIfTrue="1" operator="lessThan">
      <formula>0</formula>
    </cfRule>
  </conditionalFormatting>
  <conditionalFormatting sqref="F1:F6 F8:F65536">
    <cfRule type="cellIs" dxfId="3342" priority="320" stopIfTrue="1" operator="lessThan">
      <formula>0</formula>
    </cfRule>
  </conditionalFormatting>
  <conditionalFormatting sqref="F1:F6 F8:F65536">
    <cfRule type="cellIs" dxfId="3341" priority="319" stopIfTrue="1" operator="lessThan">
      <formula>0</formula>
    </cfRule>
  </conditionalFormatting>
  <conditionalFormatting sqref="F1:F6 F8:F65536">
    <cfRule type="cellIs" dxfId="3340" priority="318" stopIfTrue="1" operator="lessThan">
      <formula>0</formula>
    </cfRule>
  </conditionalFormatting>
  <conditionalFormatting sqref="F1:F6 F8:F65536">
    <cfRule type="cellIs" dxfId="3339" priority="317" stopIfTrue="1" operator="lessThan">
      <formula>0</formula>
    </cfRule>
  </conditionalFormatting>
  <conditionalFormatting sqref="F1:F6 F8:F65536">
    <cfRule type="cellIs" dxfId="3338" priority="316" stopIfTrue="1" operator="lessThan">
      <formula>0</formula>
    </cfRule>
  </conditionalFormatting>
  <conditionalFormatting sqref="F1:F6 F8:F65536">
    <cfRule type="cellIs" dxfId="3337" priority="315" stopIfTrue="1" operator="lessThan">
      <formula>0</formula>
    </cfRule>
  </conditionalFormatting>
  <conditionalFormatting sqref="F1:F6 F8:F65536">
    <cfRule type="cellIs" dxfId="3336" priority="314" stopIfTrue="1" operator="lessThan">
      <formula>0</formula>
    </cfRule>
  </conditionalFormatting>
  <conditionalFormatting sqref="F1:F6 F8:F65536">
    <cfRule type="cellIs" dxfId="3335" priority="313" stopIfTrue="1" operator="lessThan">
      <formula>0</formula>
    </cfRule>
  </conditionalFormatting>
  <conditionalFormatting sqref="F1:F6 F8:F65536">
    <cfRule type="cellIs" dxfId="3334" priority="312" stopIfTrue="1" operator="lessThan">
      <formula>0</formula>
    </cfRule>
  </conditionalFormatting>
  <conditionalFormatting sqref="F1:F6 F8:F65536">
    <cfRule type="cellIs" dxfId="3333" priority="311" stopIfTrue="1" operator="lessThan">
      <formula>0</formula>
    </cfRule>
  </conditionalFormatting>
  <conditionalFormatting sqref="F1:F6 F8:F65536">
    <cfRule type="cellIs" dxfId="3332" priority="310" stopIfTrue="1" operator="lessThan">
      <formula>0</formula>
    </cfRule>
  </conditionalFormatting>
  <conditionalFormatting sqref="F1:F6 F8:F65536">
    <cfRule type="cellIs" dxfId="3331" priority="309" stopIfTrue="1" operator="lessThan">
      <formula>0</formula>
    </cfRule>
  </conditionalFormatting>
  <conditionalFormatting sqref="G8:G65536 G1:G6">
    <cfRule type="cellIs" dxfId="3330" priority="308" stopIfTrue="1" operator="lessThan">
      <formula>0</formula>
    </cfRule>
  </conditionalFormatting>
  <conditionalFormatting sqref="G1:G6 G8:G65536">
    <cfRule type="cellIs" dxfId="3329" priority="307" stopIfTrue="1" operator="lessThan">
      <formula>0</formula>
    </cfRule>
  </conditionalFormatting>
  <conditionalFormatting sqref="G1:G6 G8:G65536">
    <cfRule type="cellIs" dxfId="3328" priority="306" stopIfTrue="1" operator="lessThan">
      <formula>0</formula>
    </cfRule>
  </conditionalFormatting>
  <conditionalFormatting sqref="G1:G6 G8:G65536">
    <cfRule type="cellIs" dxfId="3327" priority="305" stopIfTrue="1" operator="lessThan">
      <formula>0</formula>
    </cfRule>
  </conditionalFormatting>
  <conditionalFormatting sqref="G1:G6 G8:G65536">
    <cfRule type="cellIs" dxfId="3326" priority="304" stopIfTrue="1" operator="lessThan">
      <formula>0</formula>
    </cfRule>
  </conditionalFormatting>
  <conditionalFormatting sqref="G1:G6 G8:G65536">
    <cfRule type="cellIs" dxfId="3325" priority="303" stopIfTrue="1" operator="lessThan">
      <formula>0</formula>
    </cfRule>
  </conditionalFormatting>
  <conditionalFormatting sqref="G1:G6 G8:G65536">
    <cfRule type="cellIs" dxfId="3324" priority="302" stopIfTrue="1" operator="lessThan">
      <formula>0</formula>
    </cfRule>
  </conditionalFormatting>
  <conditionalFormatting sqref="G1:G6 G8:G65536">
    <cfRule type="cellIs" dxfId="3323" priority="301" stopIfTrue="1" operator="lessThan">
      <formula>0</formula>
    </cfRule>
  </conditionalFormatting>
  <conditionalFormatting sqref="G1:G6 G8:G65536">
    <cfRule type="cellIs" dxfId="3322" priority="300" stopIfTrue="1" operator="lessThan">
      <formula>0</formula>
    </cfRule>
  </conditionalFormatting>
  <conditionalFormatting sqref="G1:G6 G8:G65536">
    <cfRule type="cellIs" dxfId="3321" priority="299" stopIfTrue="1" operator="lessThan">
      <formula>0</formula>
    </cfRule>
  </conditionalFormatting>
  <conditionalFormatting sqref="G1:G6 G8:G65536">
    <cfRule type="cellIs" dxfId="3320" priority="298" stopIfTrue="1" operator="lessThan">
      <formula>0</formula>
    </cfRule>
  </conditionalFormatting>
  <conditionalFormatting sqref="G1:G6 G8:G65536">
    <cfRule type="cellIs" dxfId="3319" priority="297" stopIfTrue="1" operator="lessThan">
      <formula>0</formula>
    </cfRule>
  </conditionalFormatting>
  <conditionalFormatting sqref="G1:G6 G8:G65536">
    <cfRule type="cellIs" dxfId="3318" priority="296" stopIfTrue="1" operator="lessThan">
      <formula>0</formula>
    </cfRule>
  </conditionalFormatting>
  <conditionalFormatting sqref="G1:G6 G8:G65536">
    <cfRule type="cellIs" dxfId="3317" priority="295" stopIfTrue="1" operator="lessThan">
      <formula>0</formula>
    </cfRule>
  </conditionalFormatting>
  <conditionalFormatting sqref="G1:G6 G8:G65536">
    <cfRule type="cellIs" dxfId="3316" priority="294" stopIfTrue="1" operator="lessThan">
      <formula>0</formula>
    </cfRule>
  </conditionalFormatting>
  <conditionalFormatting sqref="G1:G6 G8:G65536">
    <cfRule type="cellIs" dxfId="3315" priority="293" stopIfTrue="1" operator="lessThan">
      <formula>0</formula>
    </cfRule>
  </conditionalFormatting>
  <conditionalFormatting sqref="G1:G6 G8:G65536">
    <cfRule type="cellIs" dxfId="3314" priority="292" stopIfTrue="1" operator="lessThan">
      <formula>0</formula>
    </cfRule>
  </conditionalFormatting>
  <conditionalFormatting sqref="G1:G6 G8:G65536">
    <cfRule type="cellIs" dxfId="3313" priority="291" stopIfTrue="1" operator="lessThan">
      <formula>0</formula>
    </cfRule>
  </conditionalFormatting>
  <conditionalFormatting sqref="G1:G6 G8:G65536">
    <cfRule type="cellIs" dxfId="3312" priority="290" stopIfTrue="1" operator="lessThan">
      <formula>0</formula>
    </cfRule>
  </conditionalFormatting>
  <conditionalFormatting sqref="G1:G6 G8:G65536">
    <cfRule type="cellIs" dxfId="3311" priority="289" stopIfTrue="1" operator="lessThan">
      <formula>0</formula>
    </cfRule>
  </conditionalFormatting>
  <conditionalFormatting sqref="G1:G6 G8:G65536">
    <cfRule type="cellIs" dxfId="3310" priority="288" stopIfTrue="1" operator="lessThan">
      <formula>0</formula>
    </cfRule>
  </conditionalFormatting>
  <conditionalFormatting sqref="G1:G6 G8:G65536">
    <cfRule type="cellIs" dxfId="3309" priority="287" stopIfTrue="1" operator="lessThan">
      <formula>0</formula>
    </cfRule>
  </conditionalFormatting>
  <conditionalFormatting sqref="G1:G6 G8:G65536">
    <cfRule type="cellIs" dxfId="3308" priority="286" stopIfTrue="1" operator="lessThan">
      <formula>0</formula>
    </cfRule>
  </conditionalFormatting>
  <conditionalFormatting sqref="G1:G6 G8:G65536">
    <cfRule type="cellIs" dxfId="3307" priority="285" stopIfTrue="1" operator="lessThan">
      <formula>0</formula>
    </cfRule>
  </conditionalFormatting>
  <conditionalFormatting sqref="G1:G6 G8:G65536">
    <cfRule type="cellIs" dxfId="3306" priority="284" stopIfTrue="1" operator="lessThan">
      <formula>0</formula>
    </cfRule>
  </conditionalFormatting>
  <conditionalFormatting sqref="G1:G6 G8:G65536">
    <cfRule type="cellIs" dxfId="3305" priority="283" stopIfTrue="1" operator="lessThan">
      <formula>0</formula>
    </cfRule>
  </conditionalFormatting>
  <conditionalFormatting sqref="G1:G6 G8:G65536">
    <cfRule type="cellIs" dxfId="3304" priority="282" stopIfTrue="1" operator="lessThan">
      <formula>0</formula>
    </cfRule>
  </conditionalFormatting>
  <conditionalFormatting sqref="G1:G6 G8:G65536">
    <cfRule type="cellIs" dxfId="3303" priority="281" stopIfTrue="1" operator="lessThan">
      <formula>0</formula>
    </cfRule>
  </conditionalFormatting>
  <conditionalFormatting sqref="H1:H6 H8:H65536">
    <cfRule type="cellIs" dxfId="3302" priority="280" stopIfTrue="1" operator="lessThan">
      <formula>0</formula>
    </cfRule>
  </conditionalFormatting>
  <conditionalFormatting sqref="H1:H6 H8:H65536">
    <cfRule type="cellIs" dxfId="3301" priority="279" stopIfTrue="1" operator="lessThan">
      <formula>0</formula>
    </cfRule>
  </conditionalFormatting>
  <conditionalFormatting sqref="H1:H6 H8:H65536">
    <cfRule type="cellIs" dxfId="3300" priority="278" stopIfTrue="1" operator="lessThan">
      <formula>0</formula>
    </cfRule>
  </conditionalFormatting>
  <conditionalFormatting sqref="H1:H6 H8:H65536">
    <cfRule type="cellIs" dxfId="3299" priority="277" stopIfTrue="1" operator="lessThan">
      <formula>0</formula>
    </cfRule>
  </conditionalFormatting>
  <conditionalFormatting sqref="H1:H6 H8:H65536">
    <cfRule type="cellIs" dxfId="3298" priority="276" stopIfTrue="1" operator="lessThan">
      <formula>0</formula>
    </cfRule>
  </conditionalFormatting>
  <conditionalFormatting sqref="H1:H6 H8:H65536">
    <cfRule type="cellIs" dxfId="3297" priority="275" stopIfTrue="1" operator="lessThan">
      <formula>0</formula>
    </cfRule>
  </conditionalFormatting>
  <conditionalFormatting sqref="H1:H6 H8:H65536">
    <cfRule type="cellIs" dxfId="3296" priority="274" stopIfTrue="1" operator="lessThan">
      <formula>0</formula>
    </cfRule>
  </conditionalFormatting>
  <conditionalFormatting sqref="H1:H6 H8:H65536">
    <cfRule type="cellIs" dxfId="3295" priority="273" stopIfTrue="1" operator="lessThan">
      <formula>0</formula>
    </cfRule>
  </conditionalFormatting>
  <conditionalFormatting sqref="H1:H6 H8:H65536">
    <cfRule type="cellIs" dxfId="3294" priority="272" stopIfTrue="1" operator="lessThan">
      <formula>0</formula>
    </cfRule>
  </conditionalFormatting>
  <conditionalFormatting sqref="H1:H6 H8:H65536">
    <cfRule type="cellIs" dxfId="3293" priority="271" stopIfTrue="1" operator="lessThan">
      <formula>0</formula>
    </cfRule>
  </conditionalFormatting>
  <conditionalFormatting sqref="H1:H6 H8:H65536">
    <cfRule type="cellIs" dxfId="3292" priority="270" stopIfTrue="1" operator="lessThan">
      <formula>0</formula>
    </cfRule>
  </conditionalFormatting>
  <conditionalFormatting sqref="H1:H6 H8:H65536">
    <cfRule type="cellIs" dxfId="3291" priority="269" stopIfTrue="1" operator="lessThan">
      <formula>0</formula>
    </cfRule>
  </conditionalFormatting>
  <conditionalFormatting sqref="H1:H6 H8:H65536">
    <cfRule type="cellIs" dxfId="3290" priority="268" stopIfTrue="1" operator="lessThan">
      <formula>0</formula>
    </cfRule>
  </conditionalFormatting>
  <conditionalFormatting sqref="H1:H6 H8:H65536">
    <cfRule type="cellIs" dxfId="3289" priority="267" stopIfTrue="1" operator="lessThan">
      <formula>0</formula>
    </cfRule>
  </conditionalFormatting>
  <conditionalFormatting sqref="H1:H6 H8:H65536">
    <cfRule type="cellIs" dxfId="3288" priority="266" stopIfTrue="1" operator="lessThan">
      <formula>0</formula>
    </cfRule>
  </conditionalFormatting>
  <conditionalFormatting sqref="H1:H6 H8:H65536">
    <cfRule type="cellIs" dxfId="3287" priority="265" stopIfTrue="1" operator="lessThan">
      <formula>0</formula>
    </cfRule>
  </conditionalFormatting>
  <conditionalFormatting sqref="H1:H6 H8:H65536">
    <cfRule type="cellIs" dxfId="3286" priority="264" stopIfTrue="1" operator="lessThan">
      <formula>0</formula>
    </cfRule>
  </conditionalFormatting>
  <conditionalFormatting sqref="H1:H6 H8:H65536">
    <cfRule type="cellIs" dxfId="3285" priority="263" stopIfTrue="1" operator="lessThan">
      <formula>0</formula>
    </cfRule>
  </conditionalFormatting>
  <conditionalFormatting sqref="H1:H6 H8:H65536">
    <cfRule type="cellIs" dxfId="3284" priority="262" stopIfTrue="1" operator="lessThan">
      <formula>0</formula>
    </cfRule>
  </conditionalFormatting>
  <conditionalFormatting sqref="H1:H6 H8:H65536">
    <cfRule type="cellIs" dxfId="3283" priority="261" stopIfTrue="1" operator="lessThan">
      <formula>0</formula>
    </cfRule>
  </conditionalFormatting>
  <conditionalFormatting sqref="H1:H6 H8:H65536">
    <cfRule type="cellIs" dxfId="3282" priority="260" stopIfTrue="1" operator="lessThan">
      <formula>0</formula>
    </cfRule>
  </conditionalFormatting>
  <conditionalFormatting sqref="H1:H6 H8:H65536">
    <cfRule type="cellIs" dxfId="3281" priority="259" stopIfTrue="1" operator="lessThan">
      <formula>0</formula>
    </cfRule>
  </conditionalFormatting>
  <conditionalFormatting sqref="H1:H6 H8:H65536">
    <cfRule type="cellIs" dxfId="3280" priority="258" stopIfTrue="1" operator="lessThan">
      <formula>0</formula>
    </cfRule>
  </conditionalFormatting>
  <conditionalFormatting sqref="H1:H6 H8:H65536">
    <cfRule type="cellIs" dxfId="3279" priority="257" stopIfTrue="1" operator="lessThan">
      <formula>0</formula>
    </cfRule>
  </conditionalFormatting>
  <conditionalFormatting sqref="H1:H6 H8:H65536">
    <cfRule type="cellIs" dxfId="3278" priority="256" stopIfTrue="1" operator="lessThan">
      <formula>0</formula>
    </cfRule>
  </conditionalFormatting>
  <conditionalFormatting sqref="H1:H6 H8:H65536">
    <cfRule type="cellIs" dxfId="3277" priority="255" stopIfTrue="1" operator="lessThan">
      <formula>0</formula>
    </cfRule>
  </conditionalFormatting>
  <conditionalFormatting sqref="H1:H6 H8:H65536">
    <cfRule type="cellIs" dxfId="3276" priority="254" stopIfTrue="1" operator="lessThan">
      <formula>0</formula>
    </cfRule>
  </conditionalFormatting>
  <conditionalFormatting sqref="H1:H6 H8:H65536">
    <cfRule type="cellIs" dxfId="3275" priority="253" stopIfTrue="1" operator="lessThan">
      <formula>0</formula>
    </cfRule>
  </conditionalFormatting>
  <conditionalFormatting sqref="H1:H6 H8:H65536">
    <cfRule type="cellIs" dxfId="3274" priority="252" stopIfTrue="1" operator="lessThan">
      <formula>0</formula>
    </cfRule>
  </conditionalFormatting>
  <conditionalFormatting sqref="H1:H6 H8:H65536">
    <cfRule type="cellIs" dxfId="3273" priority="251" stopIfTrue="1" operator="lessThan">
      <formula>0</formula>
    </cfRule>
  </conditionalFormatting>
  <conditionalFormatting sqref="H1:H6 H8:H65536">
    <cfRule type="cellIs" dxfId="3272" priority="250" stopIfTrue="1" operator="lessThan">
      <formula>0</formula>
    </cfRule>
  </conditionalFormatting>
  <conditionalFormatting sqref="H1:H6 H8:H65536">
    <cfRule type="cellIs" dxfId="3271" priority="249" stopIfTrue="1" operator="lessThan">
      <formula>0</formula>
    </cfRule>
  </conditionalFormatting>
  <conditionalFormatting sqref="H1:H6 H8:H65536">
    <cfRule type="cellIs" dxfId="3270" priority="248" stopIfTrue="1" operator="lessThan">
      <formula>0</formula>
    </cfRule>
  </conditionalFormatting>
  <conditionalFormatting sqref="H1:H6 H8:H65536">
    <cfRule type="cellIs" dxfId="3269" priority="247" stopIfTrue="1" operator="lessThan">
      <formula>0</formula>
    </cfRule>
  </conditionalFormatting>
  <conditionalFormatting sqref="H1:H6 H8:H65536">
    <cfRule type="cellIs" dxfId="3268" priority="246" stopIfTrue="1" operator="lessThan">
      <formula>0</formula>
    </cfRule>
  </conditionalFormatting>
  <conditionalFormatting sqref="H1:H6 H8:H65536">
    <cfRule type="cellIs" dxfId="3267" priority="245" stopIfTrue="1" operator="lessThan">
      <formula>0</formula>
    </cfRule>
  </conditionalFormatting>
  <conditionalFormatting sqref="H1:H6 H8:H65536">
    <cfRule type="cellIs" dxfId="3266" priority="244" stopIfTrue="1" operator="lessThan">
      <formula>0</formula>
    </cfRule>
  </conditionalFormatting>
  <conditionalFormatting sqref="H1:H6 H8:H65536">
    <cfRule type="cellIs" dxfId="3265" priority="243" stopIfTrue="1" operator="lessThan">
      <formula>0</formula>
    </cfRule>
  </conditionalFormatting>
  <conditionalFormatting sqref="H1:H6 H8:H65536">
    <cfRule type="cellIs" dxfId="3264" priority="242" stopIfTrue="1" operator="lessThan">
      <formula>0</formula>
    </cfRule>
  </conditionalFormatting>
  <conditionalFormatting sqref="H1:H6 H8:H65536">
    <cfRule type="cellIs" dxfId="3263" priority="241" stopIfTrue="1" operator="lessThan">
      <formula>0</formula>
    </cfRule>
  </conditionalFormatting>
  <conditionalFormatting sqref="H1:H6 H8:H65536">
    <cfRule type="cellIs" dxfId="3262" priority="240" stopIfTrue="1" operator="lessThan">
      <formula>0</formula>
    </cfRule>
  </conditionalFormatting>
  <conditionalFormatting sqref="H1:H6 H8:H65536">
    <cfRule type="cellIs" dxfId="3261" priority="239" stopIfTrue="1" operator="lessThan">
      <formula>0</formula>
    </cfRule>
  </conditionalFormatting>
  <conditionalFormatting sqref="H1:H6 H8:H65536">
    <cfRule type="cellIs" dxfId="3260" priority="238" stopIfTrue="1" operator="lessThan">
      <formula>0</formula>
    </cfRule>
  </conditionalFormatting>
  <conditionalFormatting sqref="H1:H6 H8:H65536">
    <cfRule type="cellIs" dxfId="3259" priority="237" stopIfTrue="1" operator="lessThan">
      <formula>0</formula>
    </cfRule>
  </conditionalFormatting>
  <conditionalFormatting sqref="H1:H6 H8:H65536">
    <cfRule type="cellIs" dxfId="3258" priority="236" stopIfTrue="1" operator="lessThan">
      <formula>0</formula>
    </cfRule>
  </conditionalFormatting>
  <conditionalFormatting sqref="H1:H6 H8:H65536">
    <cfRule type="cellIs" dxfId="3257" priority="235" stopIfTrue="1" operator="lessThan">
      <formula>0</formula>
    </cfRule>
  </conditionalFormatting>
  <conditionalFormatting sqref="H1:H6 H8:H65536">
    <cfRule type="cellIs" dxfId="3256" priority="234" stopIfTrue="1" operator="lessThan">
      <formula>0</formula>
    </cfRule>
  </conditionalFormatting>
  <conditionalFormatting sqref="H1:H6 H8:H65536">
    <cfRule type="cellIs" dxfId="3255" priority="233" stopIfTrue="1" operator="lessThan">
      <formula>0</formula>
    </cfRule>
  </conditionalFormatting>
  <conditionalFormatting sqref="I1:I6 I8:I65536">
    <cfRule type="cellIs" dxfId="3254" priority="232" stopIfTrue="1" operator="lessThan">
      <formula>0</formula>
    </cfRule>
  </conditionalFormatting>
  <conditionalFormatting sqref="I1:I6 I8:I65536">
    <cfRule type="cellIs" dxfId="3253" priority="231" stopIfTrue="1" operator="lessThan">
      <formula>0</formula>
    </cfRule>
  </conditionalFormatting>
  <conditionalFormatting sqref="I1:I6 I8:I65536">
    <cfRule type="cellIs" dxfId="3252" priority="230" stopIfTrue="1" operator="lessThan">
      <formula>0</formula>
    </cfRule>
  </conditionalFormatting>
  <conditionalFormatting sqref="I1:I6 I8:I65536">
    <cfRule type="cellIs" dxfId="3251" priority="229" stopIfTrue="1" operator="lessThan">
      <formula>0</formula>
    </cfRule>
  </conditionalFormatting>
  <conditionalFormatting sqref="I1:I6 I8:I65536">
    <cfRule type="cellIs" dxfId="3250" priority="228" stopIfTrue="1" operator="lessThan">
      <formula>0</formula>
    </cfRule>
  </conditionalFormatting>
  <conditionalFormatting sqref="I1:I6 I8:I65536">
    <cfRule type="cellIs" dxfId="3249" priority="227" stopIfTrue="1" operator="lessThan">
      <formula>0</formula>
    </cfRule>
  </conditionalFormatting>
  <conditionalFormatting sqref="I1:I6 I8:I65536">
    <cfRule type="cellIs" dxfId="3248" priority="226" stopIfTrue="1" operator="lessThan">
      <formula>0</formula>
    </cfRule>
  </conditionalFormatting>
  <conditionalFormatting sqref="I1:I6 I8:I65536">
    <cfRule type="cellIs" dxfId="3247" priority="225" stopIfTrue="1" operator="lessThan">
      <formula>0</formula>
    </cfRule>
  </conditionalFormatting>
  <conditionalFormatting sqref="I1:I6 I8:I65536">
    <cfRule type="cellIs" dxfId="3246" priority="224" stopIfTrue="1" operator="lessThan">
      <formula>0</formula>
    </cfRule>
  </conditionalFormatting>
  <conditionalFormatting sqref="I1:I6 I8:I65536">
    <cfRule type="cellIs" dxfId="3245" priority="223" stopIfTrue="1" operator="lessThan">
      <formula>0</formula>
    </cfRule>
  </conditionalFormatting>
  <conditionalFormatting sqref="I1:I6 I8:I65536">
    <cfRule type="cellIs" dxfId="3244" priority="222" stopIfTrue="1" operator="lessThan">
      <formula>0</formula>
    </cfRule>
  </conditionalFormatting>
  <conditionalFormatting sqref="I1:I6 I8:I65536">
    <cfRule type="cellIs" dxfId="3243" priority="221" stopIfTrue="1" operator="lessThan">
      <formula>0</formula>
    </cfRule>
  </conditionalFormatting>
  <conditionalFormatting sqref="I1:I6 I8:I65536">
    <cfRule type="cellIs" dxfId="3242" priority="220" stopIfTrue="1" operator="lessThan">
      <formula>0</formula>
    </cfRule>
  </conditionalFormatting>
  <conditionalFormatting sqref="I1:I6 I8:I65536">
    <cfRule type="cellIs" dxfId="3241" priority="219" stopIfTrue="1" operator="lessThan">
      <formula>0</formula>
    </cfRule>
  </conditionalFormatting>
  <conditionalFormatting sqref="I1:I6 I8:I65536">
    <cfRule type="cellIs" dxfId="3240" priority="218" stopIfTrue="1" operator="lessThan">
      <formula>0</formula>
    </cfRule>
  </conditionalFormatting>
  <conditionalFormatting sqref="I1:I6 I8:I65536">
    <cfRule type="cellIs" dxfId="3239" priority="217" stopIfTrue="1" operator="lessThan">
      <formula>0</formula>
    </cfRule>
  </conditionalFormatting>
  <conditionalFormatting sqref="I1:I6 I8:I65536">
    <cfRule type="cellIs" dxfId="3238" priority="216" stopIfTrue="1" operator="lessThan">
      <formula>0</formula>
    </cfRule>
  </conditionalFormatting>
  <conditionalFormatting sqref="I1:I6 I8:I65536">
    <cfRule type="cellIs" dxfId="3237" priority="215" stopIfTrue="1" operator="lessThan">
      <formula>0</formula>
    </cfRule>
  </conditionalFormatting>
  <conditionalFormatting sqref="I1:I6 I8:I65536">
    <cfRule type="cellIs" dxfId="3236" priority="214" stopIfTrue="1" operator="lessThan">
      <formula>0</formula>
    </cfRule>
  </conditionalFormatting>
  <conditionalFormatting sqref="I1:I6 I8:I65536">
    <cfRule type="cellIs" dxfId="3235" priority="213" stopIfTrue="1" operator="lessThan">
      <formula>0</formula>
    </cfRule>
  </conditionalFormatting>
  <conditionalFormatting sqref="I1:I6 I8:I65536">
    <cfRule type="cellIs" dxfId="3234" priority="212" stopIfTrue="1" operator="lessThan">
      <formula>0</formula>
    </cfRule>
  </conditionalFormatting>
  <conditionalFormatting sqref="I1:I6 I8:I65536">
    <cfRule type="cellIs" dxfId="3233" priority="211" stopIfTrue="1" operator="lessThan">
      <formula>0</formula>
    </cfRule>
  </conditionalFormatting>
  <conditionalFormatting sqref="I1:I6 I8:I65536">
    <cfRule type="cellIs" dxfId="3232" priority="210" stopIfTrue="1" operator="lessThan">
      <formula>0</formula>
    </cfRule>
  </conditionalFormatting>
  <conditionalFormatting sqref="I1:I6 I8:I65536">
    <cfRule type="cellIs" dxfId="3231" priority="209" stopIfTrue="1" operator="lessThan">
      <formula>0</formula>
    </cfRule>
  </conditionalFormatting>
  <conditionalFormatting sqref="I1:I6 I8:I65536">
    <cfRule type="cellIs" dxfId="3230" priority="208" stopIfTrue="1" operator="lessThan">
      <formula>0</formula>
    </cfRule>
  </conditionalFormatting>
  <conditionalFormatting sqref="I1:I6 I8:I65536">
    <cfRule type="cellIs" dxfId="3229" priority="207" stopIfTrue="1" operator="lessThan">
      <formula>0</formula>
    </cfRule>
  </conditionalFormatting>
  <conditionalFormatting sqref="J1:J6 J8:J65536">
    <cfRule type="cellIs" dxfId="3228" priority="206" stopIfTrue="1" operator="lessThan">
      <formula>0</formula>
    </cfRule>
  </conditionalFormatting>
  <conditionalFormatting sqref="J1:J6 J8:J65536">
    <cfRule type="cellIs" dxfId="3227" priority="205" stopIfTrue="1" operator="lessThan">
      <formula>0</formula>
    </cfRule>
  </conditionalFormatting>
  <conditionalFormatting sqref="J1:J6 J8:J65536">
    <cfRule type="cellIs" dxfId="3226" priority="204" stopIfTrue="1" operator="lessThan">
      <formula>0</formula>
    </cfRule>
  </conditionalFormatting>
  <conditionalFormatting sqref="J1:J6 J8:J65536">
    <cfRule type="cellIs" dxfId="3225" priority="203" stopIfTrue="1" operator="lessThan">
      <formula>0</formula>
    </cfRule>
  </conditionalFormatting>
  <conditionalFormatting sqref="J1:J6 J8:J65536">
    <cfRule type="cellIs" dxfId="3224" priority="202" stopIfTrue="1" operator="lessThan">
      <formula>0</formula>
    </cfRule>
  </conditionalFormatting>
  <conditionalFormatting sqref="J1:J6 J8:J65536">
    <cfRule type="cellIs" dxfId="3223" priority="201" stopIfTrue="1" operator="lessThan">
      <formula>0</formula>
    </cfRule>
  </conditionalFormatting>
  <conditionalFormatting sqref="J1:J6 J8:J65536">
    <cfRule type="cellIs" dxfId="3222" priority="200" stopIfTrue="1" operator="lessThan">
      <formula>0</formula>
    </cfRule>
  </conditionalFormatting>
  <conditionalFormatting sqref="J1:J6 J8:J65536">
    <cfRule type="cellIs" dxfId="3221" priority="199" stopIfTrue="1" operator="lessThan">
      <formula>0</formula>
    </cfRule>
  </conditionalFormatting>
  <conditionalFormatting sqref="J1:J6 J8:J65536">
    <cfRule type="cellIs" dxfId="3220" priority="198" stopIfTrue="1" operator="lessThan">
      <formula>0</formula>
    </cfRule>
  </conditionalFormatting>
  <conditionalFormatting sqref="J1:J6 J8:J65536">
    <cfRule type="cellIs" dxfId="3219" priority="197" stopIfTrue="1" operator="lessThan">
      <formula>0</formula>
    </cfRule>
  </conditionalFormatting>
  <conditionalFormatting sqref="J1:J6 J8:J65536">
    <cfRule type="cellIs" dxfId="3218" priority="196" stopIfTrue="1" operator="lessThan">
      <formula>0</formula>
    </cfRule>
  </conditionalFormatting>
  <conditionalFormatting sqref="J1:J6 J8:J65536">
    <cfRule type="cellIs" dxfId="3217" priority="195" stopIfTrue="1" operator="lessThan">
      <formula>0</formula>
    </cfRule>
  </conditionalFormatting>
  <conditionalFormatting sqref="J1:J6 J8:J65536">
    <cfRule type="cellIs" dxfId="3216" priority="194" stopIfTrue="1" operator="lessThan">
      <formula>0</formula>
    </cfRule>
  </conditionalFormatting>
  <conditionalFormatting sqref="J1:J6 J8:J65536">
    <cfRule type="cellIs" dxfId="3215" priority="193" stopIfTrue="1" operator="lessThan">
      <formula>0</formula>
    </cfRule>
  </conditionalFormatting>
  <conditionalFormatting sqref="J1:J6 J8:J65536">
    <cfRule type="cellIs" dxfId="3214" priority="192" stopIfTrue="1" operator="lessThan">
      <formula>0</formula>
    </cfRule>
  </conditionalFormatting>
  <conditionalFormatting sqref="J1:J6 J8:J65536">
    <cfRule type="cellIs" dxfId="3213" priority="191" stopIfTrue="1" operator="lessThan">
      <formula>0</formula>
    </cfRule>
  </conditionalFormatting>
  <conditionalFormatting sqref="J1:J6 J8:J65536">
    <cfRule type="cellIs" dxfId="3212" priority="190" stopIfTrue="1" operator="lessThan">
      <formula>0</formula>
    </cfRule>
  </conditionalFormatting>
  <conditionalFormatting sqref="J1:J6 J8:J65536">
    <cfRule type="cellIs" dxfId="3211" priority="189" stopIfTrue="1" operator="lessThan">
      <formula>0</formula>
    </cfRule>
  </conditionalFormatting>
  <conditionalFormatting sqref="J1:J6 J8:J65536">
    <cfRule type="cellIs" dxfId="3210" priority="188" stopIfTrue="1" operator="lessThan">
      <formula>0</formula>
    </cfRule>
  </conditionalFormatting>
  <conditionalFormatting sqref="J1:J6 J8:J65536">
    <cfRule type="cellIs" dxfId="3209" priority="187" stopIfTrue="1" operator="lessThan">
      <formula>0</formula>
    </cfRule>
  </conditionalFormatting>
  <conditionalFormatting sqref="J1:J6 J8:J65536">
    <cfRule type="cellIs" dxfId="3208" priority="186" stopIfTrue="1" operator="lessThan">
      <formula>0</formula>
    </cfRule>
  </conditionalFormatting>
  <conditionalFormatting sqref="J1:J6 J8:J65536">
    <cfRule type="cellIs" dxfId="3207" priority="185" stopIfTrue="1" operator="lessThan">
      <formula>0</formula>
    </cfRule>
  </conditionalFormatting>
  <conditionalFormatting sqref="J1:J6 J8:J65536">
    <cfRule type="cellIs" dxfId="3206" priority="184" stopIfTrue="1" operator="lessThan">
      <formula>0</formula>
    </cfRule>
  </conditionalFormatting>
  <conditionalFormatting sqref="J1:J6 J8:J65536">
    <cfRule type="cellIs" dxfId="3205" priority="183" stopIfTrue="1" operator="lessThan">
      <formula>0</formula>
    </cfRule>
  </conditionalFormatting>
  <conditionalFormatting sqref="J1:J6 J8:J65536">
    <cfRule type="cellIs" dxfId="3204" priority="182" stopIfTrue="1" operator="lessThan">
      <formula>0</formula>
    </cfRule>
  </conditionalFormatting>
  <conditionalFormatting sqref="J1:J6 J8:J65536">
    <cfRule type="cellIs" dxfId="3203" priority="181" stopIfTrue="1" operator="lessThan">
      <formula>0</formula>
    </cfRule>
  </conditionalFormatting>
  <conditionalFormatting sqref="J1:J6 J8:J65536">
    <cfRule type="cellIs" dxfId="3202" priority="180" stopIfTrue="1" operator="lessThan">
      <formula>0</formula>
    </cfRule>
  </conditionalFormatting>
  <conditionalFormatting sqref="J1:J6 J8:J65536">
    <cfRule type="cellIs" dxfId="3201" priority="179" stopIfTrue="1" operator="lessThan">
      <formula>0</formula>
    </cfRule>
  </conditionalFormatting>
  <conditionalFormatting sqref="J1:J6 J8:J65536">
    <cfRule type="cellIs" dxfId="3200" priority="178" stopIfTrue="1" operator="lessThan">
      <formula>0</formula>
    </cfRule>
  </conditionalFormatting>
  <conditionalFormatting sqref="J1:J6 J8:J65536">
    <cfRule type="cellIs" dxfId="3199" priority="177" stopIfTrue="1" operator="lessThan">
      <formula>0</formula>
    </cfRule>
  </conditionalFormatting>
  <conditionalFormatting sqref="J1:J6 J8:J65536">
    <cfRule type="cellIs" dxfId="3198" priority="176" stopIfTrue="1" operator="lessThan">
      <formula>0</formula>
    </cfRule>
  </conditionalFormatting>
  <conditionalFormatting sqref="J1:J6 J8:J65536">
    <cfRule type="cellIs" dxfId="3197" priority="175" stopIfTrue="1" operator="lessThan">
      <formula>0</formula>
    </cfRule>
  </conditionalFormatting>
  <conditionalFormatting sqref="J1:J6 J8:J65536">
    <cfRule type="cellIs" dxfId="3196" priority="174" stopIfTrue="1" operator="lessThan">
      <formula>0</formula>
    </cfRule>
  </conditionalFormatting>
  <conditionalFormatting sqref="J1:J6 J8:J65536">
    <cfRule type="cellIs" dxfId="3195" priority="173" stopIfTrue="1" operator="lessThan">
      <formula>0</formula>
    </cfRule>
  </conditionalFormatting>
  <conditionalFormatting sqref="J1:J6 J8:J65536">
    <cfRule type="cellIs" dxfId="3194" priority="172" stopIfTrue="1" operator="lessThan">
      <formula>0</formula>
    </cfRule>
  </conditionalFormatting>
  <conditionalFormatting sqref="J1:J6 J8:J65536">
    <cfRule type="cellIs" dxfId="3193" priority="171" stopIfTrue="1" operator="lessThan">
      <formula>0</formula>
    </cfRule>
  </conditionalFormatting>
  <conditionalFormatting sqref="J1:J6 J8:J65536">
    <cfRule type="cellIs" dxfId="3192" priority="170" stopIfTrue="1" operator="lessThan">
      <formula>0</formula>
    </cfRule>
  </conditionalFormatting>
  <conditionalFormatting sqref="J1:J6 J8:J65536">
    <cfRule type="cellIs" dxfId="3191" priority="169" stopIfTrue="1" operator="lessThan">
      <formula>0</formula>
    </cfRule>
  </conditionalFormatting>
  <conditionalFormatting sqref="J1:J6 J8:J65536">
    <cfRule type="cellIs" dxfId="3190" priority="168" stopIfTrue="1" operator="lessThan">
      <formula>0</formula>
    </cfRule>
  </conditionalFormatting>
  <conditionalFormatting sqref="J1:J6 J8:J65536">
    <cfRule type="cellIs" dxfId="3189" priority="167" stopIfTrue="1" operator="lessThan">
      <formula>0</formula>
    </cfRule>
  </conditionalFormatting>
  <conditionalFormatting sqref="J1:J6 J8:J65536">
    <cfRule type="cellIs" dxfId="3188" priority="166" stopIfTrue="1" operator="lessThan">
      <formula>0</formula>
    </cfRule>
  </conditionalFormatting>
  <conditionalFormatting sqref="J1:J6 J8:J65536">
    <cfRule type="cellIs" dxfId="3187" priority="165" stopIfTrue="1" operator="lessThan">
      <formula>0</formula>
    </cfRule>
  </conditionalFormatting>
  <conditionalFormatting sqref="J1:J6 J8:J65536">
    <cfRule type="cellIs" dxfId="3186" priority="164" stopIfTrue="1" operator="lessThan">
      <formula>0</formula>
    </cfRule>
  </conditionalFormatting>
  <conditionalFormatting sqref="J1:J6 J8:J65536">
    <cfRule type="cellIs" dxfId="3185" priority="163" stopIfTrue="1" operator="lessThan">
      <formula>0</formula>
    </cfRule>
  </conditionalFormatting>
  <conditionalFormatting sqref="J1:J6 J8:J65536">
    <cfRule type="cellIs" dxfId="3184" priority="162" stopIfTrue="1" operator="lessThan">
      <formula>0</formula>
    </cfRule>
  </conditionalFormatting>
  <conditionalFormatting sqref="J1:J6 J8:J65536">
    <cfRule type="cellIs" dxfId="3183" priority="161" stopIfTrue="1" operator="lessThan">
      <formula>0</formula>
    </cfRule>
  </conditionalFormatting>
  <conditionalFormatting sqref="J1:J6 J8:J65536">
    <cfRule type="cellIs" dxfId="3182" priority="160" stopIfTrue="1" operator="lessThan">
      <formula>0</formula>
    </cfRule>
  </conditionalFormatting>
  <conditionalFormatting sqref="J1:J6 J8:J65536">
    <cfRule type="cellIs" dxfId="3181" priority="159" stopIfTrue="1" operator="lessThan">
      <formula>0</formula>
    </cfRule>
  </conditionalFormatting>
  <conditionalFormatting sqref="J1:J6 J8:J65536">
    <cfRule type="cellIs" dxfId="3180" priority="158" stopIfTrue="1" operator="lessThan">
      <formula>0</formula>
    </cfRule>
  </conditionalFormatting>
  <conditionalFormatting sqref="J1:J6 J8:J65536">
    <cfRule type="cellIs" dxfId="3179" priority="157" stopIfTrue="1" operator="lessThan">
      <formula>0</formula>
    </cfRule>
  </conditionalFormatting>
  <conditionalFormatting sqref="J1:J6 J8:J65536">
    <cfRule type="cellIs" dxfId="3178" priority="156" stopIfTrue="1" operator="lessThan">
      <formula>0</formula>
    </cfRule>
  </conditionalFormatting>
  <conditionalFormatting sqref="J1:J6 J8:J65536">
    <cfRule type="cellIs" dxfId="3177" priority="155" stopIfTrue="1" operator="lessThan">
      <formula>0</formula>
    </cfRule>
  </conditionalFormatting>
  <conditionalFormatting sqref="J1:J6 J8:J65536">
    <cfRule type="cellIs" dxfId="3176" priority="154" stopIfTrue="1" operator="lessThan">
      <formula>0</formula>
    </cfRule>
  </conditionalFormatting>
  <conditionalFormatting sqref="J1:J6 J8:J65536">
    <cfRule type="cellIs" dxfId="3175" priority="153" stopIfTrue="1" operator="lessThan">
      <formula>0</formula>
    </cfRule>
  </conditionalFormatting>
  <conditionalFormatting sqref="J1:J6 J8:J65536">
    <cfRule type="cellIs" dxfId="3174" priority="152" stopIfTrue="1" operator="lessThan">
      <formula>0</formula>
    </cfRule>
  </conditionalFormatting>
  <conditionalFormatting sqref="J1:J6 J8:J65536">
    <cfRule type="cellIs" dxfId="3173" priority="151" stopIfTrue="1" operator="lessThan">
      <formula>0</formula>
    </cfRule>
  </conditionalFormatting>
  <conditionalFormatting sqref="J1:J6 J8:J65536">
    <cfRule type="cellIs" dxfId="3172" priority="150" stopIfTrue="1" operator="lessThan">
      <formula>0</formula>
    </cfRule>
  </conditionalFormatting>
  <conditionalFormatting sqref="J1:J6 J8:J65536">
    <cfRule type="cellIs" dxfId="3171" priority="149" stopIfTrue="1" operator="lessThan">
      <formula>0</formula>
    </cfRule>
  </conditionalFormatting>
  <conditionalFormatting sqref="J1:J6 J8:J65536">
    <cfRule type="cellIs" dxfId="3170" priority="148" stopIfTrue="1" operator="lessThan">
      <formula>0</formula>
    </cfRule>
  </conditionalFormatting>
  <conditionalFormatting sqref="J1:J6 J8:J65536">
    <cfRule type="cellIs" dxfId="3169" priority="147" stopIfTrue="1" operator="lessThan">
      <formula>0</formula>
    </cfRule>
  </conditionalFormatting>
  <conditionalFormatting sqref="J1:J6 J8:J65536">
    <cfRule type="cellIs" dxfId="3168" priority="146" stopIfTrue="1" operator="lessThan">
      <formula>0</formula>
    </cfRule>
  </conditionalFormatting>
  <conditionalFormatting sqref="J1:J6 J8:J65536">
    <cfRule type="cellIs" dxfId="3167" priority="145" stopIfTrue="1" operator="lessThan">
      <formula>0</formula>
    </cfRule>
  </conditionalFormatting>
  <conditionalFormatting sqref="J1:J6 J8:J65536">
    <cfRule type="cellIs" dxfId="3166" priority="144" stopIfTrue="1" operator="lessThan">
      <formula>0</formula>
    </cfRule>
  </conditionalFormatting>
  <conditionalFormatting sqref="J1:J6 J8:J65536">
    <cfRule type="cellIs" dxfId="3165" priority="143" stopIfTrue="1" operator="lessThan">
      <formula>0</formula>
    </cfRule>
  </conditionalFormatting>
  <conditionalFormatting sqref="J1:J6 J8:J65536">
    <cfRule type="cellIs" dxfId="3164" priority="142" stopIfTrue="1" operator="lessThan">
      <formula>0</formula>
    </cfRule>
  </conditionalFormatting>
  <conditionalFormatting sqref="J1:J6 J8:J65536">
    <cfRule type="cellIs" dxfId="3163" priority="141" stopIfTrue="1" operator="lessThan">
      <formula>0</formula>
    </cfRule>
  </conditionalFormatting>
  <conditionalFormatting sqref="J1:J6 J8:J65536">
    <cfRule type="cellIs" dxfId="3162" priority="140" stopIfTrue="1" operator="lessThan">
      <formula>0</formula>
    </cfRule>
  </conditionalFormatting>
  <conditionalFormatting sqref="J1:J6 J8:J65536">
    <cfRule type="cellIs" dxfId="3161" priority="139" stopIfTrue="1" operator="lessThan">
      <formula>0</formula>
    </cfRule>
  </conditionalFormatting>
  <conditionalFormatting sqref="J4">
    <cfRule type="cellIs" dxfId="3160" priority="138" stopIfTrue="1" operator="lessThan">
      <formula>0</formula>
    </cfRule>
  </conditionalFormatting>
  <conditionalFormatting sqref="J4">
    <cfRule type="cellIs" dxfId="3159" priority="137" stopIfTrue="1" operator="lessThan">
      <formula>0</formula>
    </cfRule>
  </conditionalFormatting>
  <conditionalFormatting sqref="J4">
    <cfRule type="cellIs" dxfId="3158" priority="136" stopIfTrue="1" operator="lessThan">
      <formula>0</formula>
    </cfRule>
  </conditionalFormatting>
  <conditionalFormatting sqref="J4">
    <cfRule type="cellIs" dxfId="3157" priority="135" stopIfTrue="1" operator="lessThan">
      <formula>0</formula>
    </cfRule>
  </conditionalFormatting>
  <conditionalFormatting sqref="J4">
    <cfRule type="cellIs" dxfId="3156" priority="134" stopIfTrue="1" operator="lessThan">
      <formula>0</formula>
    </cfRule>
  </conditionalFormatting>
  <conditionalFormatting sqref="J4">
    <cfRule type="cellIs" dxfId="3155" priority="133" stopIfTrue="1" operator="lessThan">
      <formula>0</formula>
    </cfRule>
  </conditionalFormatting>
  <conditionalFormatting sqref="J4">
    <cfRule type="cellIs" dxfId="3154" priority="132" stopIfTrue="1" operator="lessThan">
      <formula>0</formula>
    </cfRule>
  </conditionalFormatting>
  <conditionalFormatting sqref="J4">
    <cfRule type="cellIs" dxfId="3153" priority="131" stopIfTrue="1" operator="lessThan">
      <formula>0</formula>
    </cfRule>
  </conditionalFormatting>
  <conditionalFormatting sqref="J4">
    <cfRule type="cellIs" dxfId="3152" priority="130" stopIfTrue="1" operator="lessThan">
      <formula>0</formula>
    </cfRule>
  </conditionalFormatting>
  <conditionalFormatting sqref="J4">
    <cfRule type="cellIs" dxfId="3151" priority="129" stopIfTrue="1" operator="lessThan">
      <formula>0</formula>
    </cfRule>
  </conditionalFormatting>
  <conditionalFormatting sqref="J4">
    <cfRule type="cellIs" dxfId="3150" priority="128" stopIfTrue="1" operator="lessThan">
      <formula>0</formula>
    </cfRule>
  </conditionalFormatting>
  <conditionalFormatting sqref="J4">
    <cfRule type="cellIs" dxfId="3149" priority="127" stopIfTrue="1" operator="lessThan">
      <formula>0</formula>
    </cfRule>
  </conditionalFormatting>
  <conditionalFormatting sqref="J4">
    <cfRule type="cellIs" dxfId="3148" priority="126" stopIfTrue="1" operator="lessThan">
      <formula>0</formula>
    </cfRule>
  </conditionalFormatting>
  <conditionalFormatting sqref="J4">
    <cfRule type="cellIs" dxfId="3147" priority="125" stopIfTrue="1" operator="lessThan">
      <formula>0</formula>
    </cfRule>
  </conditionalFormatting>
  <conditionalFormatting sqref="J4">
    <cfRule type="cellIs" dxfId="3146" priority="124" stopIfTrue="1" operator="lessThan">
      <formula>0</formula>
    </cfRule>
  </conditionalFormatting>
  <conditionalFormatting sqref="J4">
    <cfRule type="cellIs" dxfId="3145" priority="123" stopIfTrue="1" operator="lessThan">
      <formula>0</formula>
    </cfRule>
  </conditionalFormatting>
  <conditionalFormatting sqref="J4">
    <cfRule type="cellIs" dxfId="3144" priority="122" stopIfTrue="1" operator="lessThan">
      <formula>0</formula>
    </cfRule>
  </conditionalFormatting>
  <conditionalFormatting sqref="J4">
    <cfRule type="cellIs" dxfId="3143" priority="121" stopIfTrue="1" operator="lessThan">
      <formula>0</formula>
    </cfRule>
  </conditionalFormatting>
  <conditionalFormatting sqref="J4">
    <cfRule type="cellIs" dxfId="3142" priority="120" stopIfTrue="1" operator="lessThan">
      <formula>0</formula>
    </cfRule>
  </conditionalFormatting>
  <conditionalFormatting sqref="J4">
    <cfRule type="cellIs" dxfId="3141" priority="119" stopIfTrue="1" operator="lessThan">
      <formula>0</formula>
    </cfRule>
  </conditionalFormatting>
  <conditionalFormatting sqref="J1:J6 J8:J65536">
    <cfRule type="cellIs" dxfId="3140" priority="118" stopIfTrue="1" operator="lessThan">
      <formula>0</formula>
    </cfRule>
  </conditionalFormatting>
  <conditionalFormatting sqref="J1:J6 J8:J65536">
    <cfRule type="cellIs" dxfId="3139" priority="117" stopIfTrue="1" operator="lessThan">
      <formula>0</formula>
    </cfRule>
  </conditionalFormatting>
  <conditionalFormatting sqref="J1:J6 J8:J65536">
    <cfRule type="cellIs" dxfId="3138" priority="116" stopIfTrue="1" operator="lessThan">
      <formula>0</formula>
    </cfRule>
  </conditionalFormatting>
  <conditionalFormatting sqref="J1:J6 J8:J65536">
    <cfRule type="cellIs" dxfId="3137" priority="115" stopIfTrue="1" operator="lessThan">
      <formula>0</formula>
    </cfRule>
  </conditionalFormatting>
  <conditionalFormatting sqref="J1:J6 J8:J65536">
    <cfRule type="cellIs" dxfId="3136" priority="114" stopIfTrue="1" operator="lessThan">
      <formula>0</formula>
    </cfRule>
  </conditionalFormatting>
  <conditionalFormatting sqref="J1:J6 J8:J65536">
    <cfRule type="cellIs" dxfId="3135" priority="113" stopIfTrue="1" operator="lessThan">
      <formula>0</formula>
    </cfRule>
  </conditionalFormatting>
  <conditionalFormatting sqref="J1:J6 J8:J65536">
    <cfRule type="cellIs" dxfId="3134" priority="112" stopIfTrue="1" operator="lessThan">
      <formula>0</formula>
    </cfRule>
  </conditionalFormatting>
  <conditionalFormatting sqref="J1:J6 J8:J65536">
    <cfRule type="cellIs" dxfId="3133" priority="111" stopIfTrue="1" operator="lessThan">
      <formula>0</formula>
    </cfRule>
  </conditionalFormatting>
  <conditionalFormatting sqref="J1:J6 J8:J65536">
    <cfRule type="cellIs" dxfId="3132" priority="110" stopIfTrue="1" operator="lessThan">
      <formula>0</formula>
    </cfRule>
  </conditionalFormatting>
  <conditionalFormatting sqref="J1:J6 J8:J65536">
    <cfRule type="cellIs" dxfId="3131" priority="109" stopIfTrue="1" operator="lessThan">
      <formula>0</formula>
    </cfRule>
  </conditionalFormatting>
  <conditionalFormatting sqref="J1:J6 J8:J65536">
    <cfRule type="cellIs" dxfId="3130" priority="108" stopIfTrue="1" operator="lessThan">
      <formula>0</formula>
    </cfRule>
  </conditionalFormatting>
  <conditionalFormatting sqref="J1:J6 J8:J65536">
    <cfRule type="cellIs" dxfId="3129" priority="107" stopIfTrue="1" operator="lessThan">
      <formula>0</formula>
    </cfRule>
  </conditionalFormatting>
  <conditionalFormatting sqref="J1:J6 J8:J65536">
    <cfRule type="cellIs" dxfId="3128" priority="106" stopIfTrue="1" operator="lessThan">
      <formula>0</formula>
    </cfRule>
  </conditionalFormatting>
  <conditionalFormatting sqref="J1:J6 J8:J65536">
    <cfRule type="cellIs" dxfId="3127" priority="105" stopIfTrue="1" operator="lessThan">
      <formula>0</formula>
    </cfRule>
  </conditionalFormatting>
  <conditionalFormatting sqref="J1:J6 J8:J65536">
    <cfRule type="cellIs" dxfId="3126" priority="104" stopIfTrue="1" operator="lessThan">
      <formula>0</formula>
    </cfRule>
  </conditionalFormatting>
  <conditionalFormatting sqref="J1:J6 J8:J65536">
    <cfRule type="cellIs" dxfId="3125" priority="103" stopIfTrue="1" operator="lessThan">
      <formula>0</formula>
    </cfRule>
  </conditionalFormatting>
  <conditionalFormatting sqref="J1:J6 J8:J65536">
    <cfRule type="cellIs" dxfId="3124" priority="102" stopIfTrue="1" operator="lessThan">
      <formula>0</formula>
    </cfRule>
  </conditionalFormatting>
  <conditionalFormatting sqref="J1:J6 J8:J65536">
    <cfRule type="cellIs" dxfId="3123" priority="101" stopIfTrue="1" operator="lessThan">
      <formula>0</formula>
    </cfRule>
  </conditionalFormatting>
  <conditionalFormatting sqref="J1:J6 J8:J65536">
    <cfRule type="cellIs" dxfId="3122" priority="100" stopIfTrue="1" operator="lessThan">
      <formula>0</formula>
    </cfRule>
  </conditionalFormatting>
  <conditionalFormatting sqref="J1:J6 J8:J65536">
    <cfRule type="cellIs" dxfId="3121" priority="99" stopIfTrue="1" operator="lessThan">
      <formula>0</formula>
    </cfRule>
  </conditionalFormatting>
  <conditionalFormatting sqref="K1:K6 K8:K65536">
    <cfRule type="cellIs" dxfId="3120" priority="98" stopIfTrue="1" operator="lessThan">
      <formula>0</formula>
    </cfRule>
  </conditionalFormatting>
  <conditionalFormatting sqref="K1:K6 K8:K65536">
    <cfRule type="cellIs" dxfId="3119" priority="97" stopIfTrue="1" operator="lessThan">
      <formula>0</formula>
    </cfRule>
  </conditionalFormatting>
  <conditionalFormatting sqref="K1:K6 K8:K65536">
    <cfRule type="cellIs" dxfId="3118" priority="96" stopIfTrue="1" operator="lessThan">
      <formula>0</formula>
    </cfRule>
  </conditionalFormatting>
  <conditionalFormatting sqref="K1:K6 K8:K65536">
    <cfRule type="cellIs" dxfId="3117" priority="95" stopIfTrue="1" operator="lessThan">
      <formula>0</formula>
    </cfRule>
  </conditionalFormatting>
  <conditionalFormatting sqref="K1:K6 K8:K65536">
    <cfRule type="cellIs" dxfId="3116" priority="94" stopIfTrue="1" operator="lessThan">
      <formula>0</formula>
    </cfRule>
  </conditionalFormatting>
  <conditionalFormatting sqref="K1:K6 K8:K65536">
    <cfRule type="cellIs" dxfId="3115" priority="93" stopIfTrue="1" operator="lessThan">
      <formula>0</formula>
    </cfRule>
  </conditionalFormatting>
  <conditionalFormatting sqref="K1:K6 K8:K65536">
    <cfRule type="cellIs" dxfId="3114" priority="92" stopIfTrue="1" operator="lessThan">
      <formula>0</formula>
    </cfRule>
  </conditionalFormatting>
  <conditionalFormatting sqref="K1:K6 K8:K65536">
    <cfRule type="cellIs" dxfId="3113" priority="91" stopIfTrue="1" operator="lessThan">
      <formula>0</formula>
    </cfRule>
  </conditionalFormatting>
  <conditionalFormatting sqref="K1:K6 K8:K65536">
    <cfRule type="cellIs" dxfId="3112" priority="90" stopIfTrue="1" operator="lessThan">
      <formula>0</formula>
    </cfRule>
  </conditionalFormatting>
  <conditionalFormatting sqref="K1:K6 K8:K65536">
    <cfRule type="cellIs" dxfId="3111" priority="89" stopIfTrue="1" operator="lessThan">
      <formula>0</formula>
    </cfRule>
  </conditionalFormatting>
  <conditionalFormatting sqref="K1:K6 K8:K65536">
    <cfRule type="cellIs" dxfId="3110" priority="88" stopIfTrue="1" operator="lessThan">
      <formula>0</formula>
    </cfRule>
  </conditionalFormatting>
  <conditionalFormatting sqref="K1:K6 K8:K65536">
    <cfRule type="cellIs" dxfId="3109" priority="87" stopIfTrue="1" operator="lessThan">
      <formula>0</formula>
    </cfRule>
  </conditionalFormatting>
  <conditionalFormatting sqref="K1:K6 K8:K65536">
    <cfRule type="cellIs" dxfId="3108" priority="86" stopIfTrue="1" operator="lessThan">
      <formula>0</formula>
    </cfRule>
  </conditionalFormatting>
  <conditionalFormatting sqref="K1:K6 K8:K65536">
    <cfRule type="cellIs" dxfId="3107" priority="85" stopIfTrue="1" operator="lessThan">
      <formula>0</formula>
    </cfRule>
  </conditionalFormatting>
  <conditionalFormatting sqref="K1:K6 K8:K65536">
    <cfRule type="cellIs" dxfId="3106" priority="84" stopIfTrue="1" operator="lessThan">
      <formula>0</formula>
    </cfRule>
  </conditionalFormatting>
  <conditionalFormatting sqref="K1:K6 K8:K65536">
    <cfRule type="cellIs" dxfId="3105" priority="83" stopIfTrue="1" operator="lessThan">
      <formula>0</formula>
    </cfRule>
  </conditionalFormatting>
  <conditionalFormatting sqref="K1:K6 K8:K65536">
    <cfRule type="cellIs" dxfId="3104" priority="82" stopIfTrue="1" operator="lessThan">
      <formula>0</formula>
    </cfRule>
  </conditionalFormatting>
  <conditionalFormatting sqref="K1:K6 K8:K65536">
    <cfRule type="cellIs" dxfId="3103" priority="81" stopIfTrue="1" operator="lessThan">
      <formula>0</formula>
    </cfRule>
  </conditionalFormatting>
  <conditionalFormatting sqref="K1:K6 K8:K65536">
    <cfRule type="cellIs" dxfId="3102" priority="80" stopIfTrue="1" operator="lessThan">
      <formula>0</formula>
    </cfRule>
  </conditionalFormatting>
  <conditionalFormatting sqref="K1:K6 K8:K65536">
    <cfRule type="cellIs" dxfId="3101" priority="79" stopIfTrue="1" operator="lessThan">
      <formula>0</formula>
    </cfRule>
  </conditionalFormatting>
  <conditionalFormatting sqref="K1:K6 K8:K65536">
    <cfRule type="cellIs" dxfId="3100" priority="78" stopIfTrue="1" operator="lessThan">
      <formula>0</formula>
    </cfRule>
  </conditionalFormatting>
  <conditionalFormatting sqref="K1:K6 K8:K65536">
    <cfRule type="cellIs" dxfId="3099" priority="77" stopIfTrue="1" operator="lessThan">
      <formula>0</formula>
    </cfRule>
  </conditionalFormatting>
  <conditionalFormatting sqref="L1:L6 L8 L50:L65536">
    <cfRule type="cellIs" dxfId="3098" priority="76" stopIfTrue="1" operator="lessThan">
      <formula>0</formula>
    </cfRule>
  </conditionalFormatting>
  <conditionalFormatting sqref="L1:L6 L8 L50:L65536">
    <cfRule type="cellIs" dxfId="3097" priority="75" stopIfTrue="1" operator="lessThan">
      <formula>0</formula>
    </cfRule>
  </conditionalFormatting>
  <conditionalFormatting sqref="L1:L6 L8 L50:L65536">
    <cfRule type="cellIs" dxfId="3096" priority="74" stopIfTrue="1" operator="lessThan">
      <formula>0</formula>
    </cfRule>
  </conditionalFormatting>
  <conditionalFormatting sqref="L1:L6 L8 L50:L65536">
    <cfRule type="cellIs" dxfId="3095" priority="73" stopIfTrue="1" operator="lessThan">
      <formula>0</formula>
    </cfRule>
  </conditionalFormatting>
  <conditionalFormatting sqref="L1:L6 L8 L50:L65536">
    <cfRule type="cellIs" dxfId="3094" priority="72" stopIfTrue="1" operator="lessThan">
      <formula>0</formula>
    </cfRule>
  </conditionalFormatting>
  <conditionalFormatting sqref="L1:L6 L8 L50:L65536">
    <cfRule type="cellIs" dxfId="3093" priority="71" stopIfTrue="1" operator="lessThan">
      <formula>0</formula>
    </cfRule>
  </conditionalFormatting>
  <conditionalFormatting sqref="L1:L6 L8 L50:L65536">
    <cfRule type="cellIs" dxfId="3092" priority="70" stopIfTrue="1" operator="lessThan">
      <formula>0</formula>
    </cfRule>
  </conditionalFormatting>
  <conditionalFormatting sqref="L1:L6 L8 L50:L65536">
    <cfRule type="cellIs" dxfId="3091" priority="69" stopIfTrue="1" operator="lessThan">
      <formula>0</formula>
    </cfRule>
  </conditionalFormatting>
  <conditionalFormatting sqref="L1:L6 L8 L50:L65536">
    <cfRule type="cellIs" dxfId="3090" priority="68" stopIfTrue="1" operator="lessThan">
      <formula>0</formula>
    </cfRule>
  </conditionalFormatting>
  <conditionalFormatting sqref="L1:L6 L8 L50:L65536">
    <cfRule type="cellIs" dxfId="3089" priority="67" stopIfTrue="1" operator="lessThan">
      <formula>0</formula>
    </cfRule>
  </conditionalFormatting>
  <conditionalFormatting sqref="L1:L6 L8 L50:L65536">
    <cfRule type="cellIs" dxfId="3088" priority="66" stopIfTrue="1" operator="lessThan">
      <formula>0</formula>
    </cfRule>
  </conditionalFormatting>
  <conditionalFormatting sqref="L1:L6 L8 L50:L65536">
    <cfRule type="cellIs" dxfId="3087" priority="65" stopIfTrue="1" operator="lessThan">
      <formula>0</formula>
    </cfRule>
  </conditionalFormatting>
  <conditionalFormatting sqref="L1:L6 L8 L50:L65536">
    <cfRule type="cellIs" dxfId="3086" priority="64" stopIfTrue="1" operator="lessThan">
      <formula>0</formula>
    </cfRule>
  </conditionalFormatting>
  <conditionalFormatting sqref="L1:L6 L8 L50:L65536">
    <cfRule type="cellIs" dxfId="3085" priority="63" stopIfTrue="1" operator="lessThan">
      <formula>0</formula>
    </cfRule>
  </conditionalFormatting>
  <conditionalFormatting sqref="L1:L6 L8 L50:L65536">
    <cfRule type="cellIs" dxfId="3084" priority="62" stopIfTrue="1" operator="lessThan">
      <formula>0</formula>
    </cfRule>
  </conditionalFormatting>
  <conditionalFormatting sqref="L1:L6 L8 L50:L65536">
    <cfRule type="cellIs" dxfId="3083" priority="61" stopIfTrue="1" operator="lessThan">
      <formula>0</formula>
    </cfRule>
  </conditionalFormatting>
  <conditionalFormatting sqref="L1:L6 L8 L50:L65536">
    <cfRule type="cellIs" dxfId="3082" priority="60" stopIfTrue="1" operator="lessThan">
      <formula>0</formula>
    </cfRule>
  </conditionalFormatting>
  <conditionalFormatting sqref="L1:L6 L8 L50:L65536">
    <cfRule type="cellIs" dxfId="3081" priority="59" stopIfTrue="1" operator="lessThan">
      <formula>0</formula>
    </cfRule>
  </conditionalFormatting>
  <conditionalFormatting sqref="L1:L6 L8 L50:L65536">
    <cfRule type="cellIs" dxfId="3080" priority="58" stopIfTrue="1" operator="lessThan">
      <formula>0</formula>
    </cfRule>
  </conditionalFormatting>
  <conditionalFormatting sqref="L1:L6 L8 L50:L65536">
    <cfRule type="cellIs" dxfId="3079" priority="57" stopIfTrue="1" operator="lessThan">
      <formula>0</formula>
    </cfRule>
  </conditionalFormatting>
  <conditionalFormatting sqref="L1:L6 L8 L50:L65536">
    <cfRule type="cellIs" dxfId="3078" priority="56" stopIfTrue="1" operator="lessThan">
      <formula>0</formula>
    </cfRule>
  </conditionalFormatting>
  <conditionalFormatting sqref="L1:L6 L8 L50:L65536">
    <cfRule type="cellIs" dxfId="3077" priority="55" stopIfTrue="1" operator="lessThan">
      <formula>0</formula>
    </cfRule>
  </conditionalFormatting>
  <conditionalFormatting sqref="L1:L6 L8 L50:L65536">
    <cfRule type="cellIs" dxfId="3076" priority="54" stopIfTrue="1" operator="lessThan">
      <formula>0</formula>
    </cfRule>
  </conditionalFormatting>
  <conditionalFormatting sqref="L1:L6 L8 L50:L65536">
    <cfRule type="cellIs" dxfId="3075" priority="53" stopIfTrue="1" operator="lessThan">
      <formula>0</formula>
    </cfRule>
  </conditionalFormatting>
  <conditionalFormatting sqref="L9:L49">
    <cfRule type="cellIs" dxfId="3074" priority="52" stopIfTrue="1" operator="lessThan">
      <formula>0</formula>
    </cfRule>
  </conditionalFormatting>
  <conditionalFormatting sqref="L9:L49">
    <cfRule type="cellIs" dxfId="3073" priority="51" stopIfTrue="1" operator="lessThan">
      <formula>0</formula>
    </cfRule>
  </conditionalFormatting>
  <conditionalFormatting sqref="L9:L49">
    <cfRule type="cellIs" dxfId="3072" priority="50" stopIfTrue="1" operator="lessThan">
      <formula>0</formula>
    </cfRule>
  </conditionalFormatting>
  <conditionalFormatting sqref="L9:L49">
    <cfRule type="cellIs" dxfId="3071" priority="49" stopIfTrue="1" operator="lessThan">
      <formula>0</formula>
    </cfRule>
  </conditionalFormatting>
  <conditionalFormatting sqref="L9:L49">
    <cfRule type="cellIs" dxfId="3070" priority="48" stopIfTrue="1" operator="lessThan">
      <formula>0</formula>
    </cfRule>
  </conditionalFormatting>
  <conditionalFormatting sqref="L9:L49">
    <cfRule type="cellIs" dxfId="3069" priority="47" stopIfTrue="1" operator="lessThan">
      <formula>0</formula>
    </cfRule>
  </conditionalFormatting>
  <conditionalFormatting sqref="L9:L49">
    <cfRule type="cellIs" dxfId="3068" priority="46" stopIfTrue="1" operator="lessThan">
      <formula>0</formula>
    </cfRule>
  </conditionalFormatting>
  <conditionalFormatting sqref="L9:L49">
    <cfRule type="cellIs" dxfId="3067" priority="45" stopIfTrue="1" operator="lessThan">
      <formula>0</formula>
    </cfRule>
  </conditionalFormatting>
  <conditionalFormatting sqref="L9:L49">
    <cfRule type="cellIs" dxfId="3066" priority="44" stopIfTrue="1" operator="lessThan">
      <formula>0</formula>
    </cfRule>
  </conditionalFormatting>
  <conditionalFormatting sqref="L9:L49">
    <cfRule type="cellIs" dxfId="3065" priority="43" stopIfTrue="1" operator="lessThan">
      <formula>0</formula>
    </cfRule>
  </conditionalFormatting>
  <conditionalFormatting sqref="L9:L49">
    <cfRule type="cellIs" dxfId="3064" priority="42" stopIfTrue="1" operator="lessThan">
      <formula>0</formula>
    </cfRule>
  </conditionalFormatting>
  <conditionalFormatting sqref="L9:L49">
    <cfRule type="cellIs" dxfId="3063" priority="41" stopIfTrue="1" operator="lessThan">
      <formula>0</formula>
    </cfRule>
  </conditionalFormatting>
  <conditionalFormatting sqref="L9:L49">
    <cfRule type="cellIs" dxfId="3062" priority="40" stopIfTrue="1" operator="lessThan">
      <formula>0</formula>
    </cfRule>
  </conditionalFormatting>
  <conditionalFormatting sqref="L9:L49">
    <cfRule type="cellIs" dxfId="3061" priority="39" stopIfTrue="1" operator="lessThan">
      <formula>0</formula>
    </cfRule>
  </conditionalFormatting>
  <conditionalFormatting sqref="L9:L49">
    <cfRule type="cellIs" dxfId="3060" priority="38" stopIfTrue="1" operator="lessThan">
      <formula>0</formula>
    </cfRule>
  </conditionalFormatting>
  <conditionalFormatting sqref="L9:L49">
    <cfRule type="cellIs" dxfId="3059" priority="37" stopIfTrue="1" operator="lessThan">
      <formula>0</formula>
    </cfRule>
  </conditionalFormatting>
  <conditionalFormatting sqref="L9:L49">
    <cfRule type="cellIs" dxfId="3058" priority="36" stopIfTrue="1" operator="lessThan">
      <formula>0</formula>
    </cfRule>
  </conditionalFormatting>
  <conditionalFormatting sqref="L9:L49">
    <cfRule type="cellIs" dxfId="3057" priority="35" stopIfTrue="1" operator="lessThan">
      <formula>0</formula>
    </cfRule>
  </conditionalFormatting>
  <conditionalFormatting sqref="L9:L49">
    <cfRule type="cellIs" dxfId="3056" priority="34" stopIfTrue="1" operator="lessThan">
      <formula>0</formula>
    </cfRule>
  </conditionalFormatting>
  <conditionalFormatting sqref="L9:L49">
    <cfRule type="cellIs" dxfId="3055" priority="33" stopIfTrue="1" operator="lessThan">
      <formula>0</formula>
    </cfRule>
  </conditionalFormatting>
  <conditionalFormatting sqref="L9:L49">
    <cfRule type="cellIs" dxfId="3054" priority="32" stopIfTrue="1" operator="lessThan">
      <formula>0</formula>
    </cfRule>
  </conditionalFormatting>
  <conditionalFormatting sqref="L9:L49">
    <cfRule type="cellIs" dxfId="3053" priority="31" stopIfTrue="1" operator="lessThan">
      <formula>0</formula>
    </cfRule>
  </conditionalFormatting>
  <conditionalFormatting sqref="L9:L49">
    <cfRule type="cellIs" dxfId="3052" priority="30" stopIfTrue="1" operator="lessThan">
      <formula>0</formula>
    </cfRule>
  </conditionalFormatting>
  <conditionalFormatting sqref="L9:L49">
    <cfRule type="cellIs" dxfId="3051" priority="29" stopIfTrue="1" operator="lessThan">
      <formula>0</formula>
    </cfRule>
  </conditionalFormatting>
  <conditionalFormatting sqref="M1:M6 M8:M65536">
    <cfRule type="cellIs" dxfId="3050" priority="28" stopIfTrue="1" operator="lessThan">
      <formula>0</formula>
    </cfRule>
  </conditionalFormatting>
  <conditionalFormatting sqref="M1:M6 M8:M65536">
    <cfRule type="cellIs" dxfId="3049" priority="27" stopIfTrue="1" operator="lessThan">
      <formula>0</formula>
    </cfRule>
  </conditionalFormatting>
  <conditionalFormatting sqref="M1:M6 M8:M65536">
    <cfRule type="cellIs" dxfId="3048" priority="26" stopIfTrue="1" operator="lessThan">
      <formula>0</formula>
    </cfRule>
  </conditionalFormatting>
  <conditionalFormatting sqref="M1:M6 M8:M65536">
    <cfRule type="cellIs" dxfId="3047" priority="25" stopIfTrue="1" operator="lessThan">
      <formula>0</formula>
    </cfRule>
  </conditionalFormatting>
  <conditionalFormatting sqref="M1:M6 M8:M65536">
    <cfRule type="cellIs" dxfId="3046" priority="24" stopIfTrue="1" operator="lessThan">
      <formula>0</formula>
    </cfRule>
  </conditionalFormatting>
  <conditionalFormatting sqref="M1:M6 M8:M65536">
    <cfRule type="cellIs" dxfId="3045" priority="23" stopIfTrue="1" operator="lessThan">
      <formula>0</formula>
    </cfRule>
  </conditionalFormatting>
  <conditionalFormatting sqref="M1:M6 M8:M65536">
    <cfRule type="cellIs" dxfId="3044" priority="22" stopIfTrue="1" operator="lessThan">
      <formula>0</formula>
    </cfRule>
  </conditionalFormatting>
  <conditionalFormatting sqref="M1:M6 M8:M65536">
    <cfRule type="cellIs" dxfId="3043" priority="21" stopIfTrue="1" operator="lessThan">
      <formula>0</formula>
    </cfRule>
  </conditionalFormatting>
  <conditionalFormatting sqref="M1:M6 M8:M65536">
    <cfRule type="cellIs" dxfId="3042" priority="20" stopIfTrue="1" operator="lessThan">
      <formula>0</formula>
    </cfRule>
  </conditionalFormatting>
  <conditionalFormatting sqref="M1:M6 M8:M65536">
    <cfRule type="cellIs" dxfId="3041" priority="19" stopIfTrue="1" operator="lessThan">
      <formula>0</formula>
    </cfRule>
  </conditionalFormatting>
  <conditionalFormatting sqref="M1:M6 M8:M65536">
    <cfRule type="cellIs" dxfId="3040" priority="18" stopIfTrue="1" operator="lessThan">
      <formula>0</formula>
    </cfRule>
  </conditionalFormatting>
  <conditionalFormatting sqref="M1:M6 M8:M65536">
    <cfRule type="cellIs" dxfId="3039" priority="17" stopIfTrue="1" operator="lessThan">
      <formula>0</formula>
    </cfRule>
  </conditionalFormatting>
  <conditionalFormatting sqref="M1:M6 M8:M65536">
    <cfRule type="cellIs" dxfId="3038" priority="16" stopIfTrue="1" operator="lessThan">
      <formula>0</formula>
    </cfRule>
  </conditionalFormatting>
  <conditionalFormatting sqref="M1:M6 M8:M65536">
    <cfRule type="cellIs" dxfId="3037" priority="15" stopIfTrue="1" operator="lessThan">
      <formula>0</formula>
    </cfRule>
  </conditionalFormatting>
  <conditionalFormatting sqref="N1:N6 N8:N65536">
    <cfRule type="cellIs" dxfId="3036" priority="14" stopIfTrue="1" operator="lessThan">
      <formula>0</formula>
    </cfRule>
  </conditionalFormatting>
  <conditionalFormatting sqref="N1:N6 N8:N65536">
    <cfRule type="cellIs" dxfId="3035" priority="13" stopIfTrue="1" operator="lessThan">
      <formula>0</formula>
    </cfRule>
  </conditionalFormatting>
  <conditionalFormatting sqref="N1:N6 N8:N65536">
    <cfRule type="cellIs" dxfId="3034" priority="12" stopIfTrue="1" operator="lessThan">
      <formula>0</formula>
    </cfRule>
  </conditionalFormatting>
  <conditionalFormatting sqref="N1:N6 N8:N65536">
    <cfRule type="cellIs" dxfId="3033" priority="11" stopIfTrue="1" operator="lessThan">
      <formula>0</formula>
    </cfRule>
  </conditionalFormatting>
  <conditionalFormatting sqref="N1:N6 N8:N65536">
    <cfRule type="cellIs" dxfId="3032" priority="10" stopIfTrue="1" operator="lessThan">
      <formula>0</formula>
    </cfRule>
  </conditionalFormatting>
  <conditionalFormatting sqref="N1:N6 N8:N65536">
    <cfRule type="cellIs" dxfId="3031" priority="9" stopIfTrue="1" operator="lessThan">
      <formula>0</formula>
    </cfRule>
  </conditionalFormatting>
  <conditionalFormatting sqref="N1:N6 N8:N65536">
    <cfRule type="cellIs" dxfId="3030" priority="8" stopIfTrue="1" operator="lessThan">
      <formula>0</formula>
    </cfRule>
  </conditionalFormatting>
  <conditionalFormatting sqref="N1:N6 N8:N65536">
    <cfRule type="cellIs" dxfId="3029" priority="7" stopIfTrue="1" operator="lessThan">
      <formula>0</formula>
    </cfRule>
  </conditionalFormatting>
  <conditionalFormatting sqref="N1:N6 N8:N65536">
    <cfRule type="cellIs" dxfId="3028" priority="6" stopIfTrue="1" operator="lessThan">
      <formula>0</formula>
    </cfRule>
  </conditionalFormatting>
  <conditionalFormatting sqref="N1:N6 N8:N65536">
    <cfRule type="cellIs" dxfId="3027" priority="5" stopIfTrue="1" operator="lessThan">
      <formula>0</formula>
    </cfRule>
  </conditionalFormatting>
  <conditionalFormatting sqref="N1:N6 N8:N65536">
    <cfRule type="cellIs" dxfId="3026" priority="4" stopIfTrue="1" operator="lessThan">
      <formula>0</formula>
    </cfRule>
  </conditionalFormatting>
  <conditionalFormatting sqref="N1:N6 N8:N65536">
    <cfRule type="cellIs" dxfId="3025" priority="3" stopIfTrue="1" operator="lessThan">
      <formula>0</formula>
    </cfRule>
  </conditionalFormatting>
  <conditionalFormatting sqref="N1:N6 N8:N65536">
    <cfRule type="cellIs" dxfId="3024" priority="2" stopIfTrue="1" operator="lessThan">
      <formula>0</formula>
    </cfRule>
  </conditionalFormatting>
  <conditionalFormatting sqref="N1:N6 N8:N65536">
    <cfRule type="cellIs" dxfId="3023" priority="1" stopIfTrue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125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[15]Tammijoulu!C15</f>
        <v>3298841</v>
      </c>
      <c r="D9" s="43">
        <f>[15]Tammi!C15</f>
        <v>240396</v>
      </c>
      <c r="E9" s="43">
        <f>[15]Helmi!C15</f>
        <v>200052</v>
      </c>
      <c r="F9" s="43">
        <f>[15]Maalis!C15</f>
        <v>227928</v>
      </c>
      <c r="G9" s="43">
        <f>[15]Huhti!C15</f>
        <v>217229</v>
      </c>
      <c r="H9" s="43">
        <f>[15]Touko!C15</f>
        <v>298182</v>
      </c>
      <c r="I9" s="43">
        <f>[15]Kesä!C15</f>
        <v>327128</v>
      </c>
      <c r="J9" s="43">
        <f>[15]Heinä!C15</f>
        <v>370718</v>
      </c>
      <c r="K9" s="43">
        <f>[15]Elo!C15</f>
        <v>382575</v>
      </c>
      <c r="L9" s="43">
        <f>[15]Syys!C15</f>
        <v>270695</v>
      </c>
      <c r="M9" s="43">
        <f>[15]Loka!C15</f>
        <v>282642</v>
      </c>
      <c r="N9" s="43">
        <f>[15]Marras!C15</f>
        <v>267405</v>
      </c>
      <c r="O9" s="43">
        <f>[15]Joulu!C15</f>
        <v>213891</v>
      </c>
    </row>
    <row r="10" spans="2:15" x14ac:dyDescent="0.2">
      <c r="B10" s="10" t="s">
        <v>21</v>
      </c>
      <c r="C10" s="44">
        <f>[15]Tammijoulu!E15</f>
        <v>1737049</v>
      </c>
      <c r="D10" s="44">
        <f>[15]Tammi!E15</f>
        <v>136742</v>
      </c>
      <c r="E10" s="44">
        <f>[15]Helmi!E15</f>
        <v>88605</v>
      </c>
      <c r="F10" s="44">
        <f>[15]Maalis!E15</f>
        <v>111825</v>
      </c>
      <c r="G10" s="44">
        <f>[15]Huhti!E15</f>
        <v>112684</v>
      </c>
      <c r="H10" s="44">
        <f>[15]Touko!E15</f>
        <v>160670</v>
      </c>
      <c r="I10" s="44">
        <f>[15]Kesä!E15</f>
        <v>191321</v>
      </c>
      <c r="J10" s="44">
        <f>[15]Heinä!E15</f>
        <v>197824</v>
      </c>
      <c r="K10" s="44">
        <f>[15]Elo!E15</f>
        <v>224141</v>
      </c>
      <c r="L10" s="44">
        <f>[15]Syys!E15</f>
        <v>155163</v>
      </c>
      <c r="M10" s="44">
        <f>[15]Loka!E15</f>
        <v>129607</v>
      </c>
      <c r="N10" s="44">
        <f>[15]Marras!E15</f>
        <v>123109</v>
      </c>
      <c r="O10" s="44">
        <f>[15]Joulu!E15</f>
        <v>105358</v>
      </c>
    </row>
    <row r="11" spans="2:15" s="14" customFormat="1" x14ac:dyDescent="0.2">
      <c r="B11" s="15" t="s">
        <v>22</v>
      </c>
      <c r="C11" s="45">
        <f>[15]Tammijoulu!D15</f>
        <v>1561792</v>
      </c>
      <c r="D11" s="45">
        <f>[15]Tammi!D15</f>
        <v>103654</v>
      </c>
      <c r="E11" s="45">
        <f>[15]Helmi!D15</f>
        <v>111447</v>
      </c>
      <c r="F11" s="45">
        <f>[15]Maalis!D15</f>
        <v>116103</v>
      </c>
      <c r="G11" s="45">
        <f>[15]Huhti!D15</f>
        <v>104545</v>
      </c>
      <c r="H11" s="45">
        <f>[15]Touko!D15</f>
        <v>137512</v>
      </c>
      <c r="I11" s="45">
        <f>[15]Kesä!D15</f>
        <v>135807</v>
      </c>
      <c r="J11" s="45">
        <f>[15]Heinä!D15</f>
        <v>172894</v>
      </c>
      <c r="K11" s="45">
        <f>[15]Elo!D15</f>
        <v>158434</v>
      </c>
      <c r="L11" s="45">
        <f>[15]Syys!D15</f>
        <v>115532</v>
      </c>
      <c r="M11" s="45">
        <f>[15]Loka!D15</f>
        <v>153035</v>
      </c>
      <c r="N11" s="45">
        <f>[15]Marras!D15</f>
        <v>144296</v>
      </c>
      <c r="O11" s="45">
        <f>[15]Joulu!D15</f>
        <v>108533</v>
      </c>
    </row>
    <row r="12" spans="2:15" x14ac:dyDescent="0.2">
      <c r="B12" s="1" t="s">
        <v>23</v>
      </c>
      <c r="C12" s="44">
        <f>[15]Tammijoulu!P15</f>
        <v>130451</v>
      </c>
      <c r="D12" s="44">
        <f>[15]Tammi!P15</f>
        <v>7512</v>
      </c>
      <c r="E12" s="44">
        <f>[15]Helmi!P15</f>
        <v>8220</v>
      </c>
      <c r="F12" s="44">
        <f>[15]Maalis!P15</f>
        <v>8643</v>
      </c>
      <c r="G12" s="44">
        <f>[15]Huhti!P15</f>
        <v>10691</v>
      </c>
      <c r="H12" s="44">
        <f>[15]Touko!P15</f>
        <v>11931</v>
      </c>
      <c r="I12" s="44">
        <f>[15]Kesä!P15</f>
        <v>14336</v>
      </c>
      <c r="J12" s="44">
        <f>[15]Heinä!P15</f>
        <v>12195</v>
      </c>
      <c r="K12" s="44">
        <f>[15]Elo!P15</f>
        <v>15370</v>
      </c>
      <c r="L12" s="44">
        <f>[15]Syys!P15</f>
        <v>12063</v>
      </c>
      <c r="M12" s="44">
        <f>[15]Loka!P15</f>
        <v>10337</v>
      </c>
      <c r="N12" s="44">
        <f>[15]Marras!P15</f>
        <v>9700</v>
      </c>
      <c r="O12" s="44">
        <f>[15]Joulu!P15</f>
        <v>9453</v>
      </c>
    </row>
    <row r="13" spans="2:15" s="14" customFormat="1" x14ac:dyDescent="0.2">
      <c r="B13" s="16" t="s">
        <v>24</v>
      </c>
      <c r="C13" s="45">
        <f>[15]Tammijoulu!AK15</f>
        <v>244739</v>
      </c>
      <c r="D13" s="45">
        <f>[15]Tammi!AK15</f>
        <v>53915</v>
      </c>
      <c r="E13" s="45">
        <f>[15]Helmi!AK15</f>
        <v>13797</v>
      </c>
      <c r="F13" s="45">
        <f>[15]Maalis!AK15</f>
        <v>17674</v>
      </c>
      <c r="G13" s="45">
        <f>[15]Huhti!AK15</f>
        <v>15081</v>
      </c>
      <c r="H13" s="45">
        <f>[15]Touko!AK15</f>
        <v>20802</v>
      </c>
      <c r="I13" s="45">
        <f>[15]Kesä!AK15</f>
        <v>17092</v>
      </c>
      <c r="J13" s="45">
        <f>[15]Heinä!AK15</f>
        <v>22264</v>
      </c>
      <c r="K13" s="45">
        <f>[15]Elo!AK15</f>
        <v>20737</v>
      </c>
      <c r="L13" s="45">
        <f>[15]Syys!AK15</f>
        <v>14619</v>
      </c>
      <c r="M13" s="45">
        <f>[15]Loka!AK15</f>
        <v>14732</v>
      </c>
      <c r="N13" s="45">
        <f>[15]Marras!AK15</f>
        <v>20634</v>
      </c>
      <c r="O13" s="45">
        <f>[15]Joulu!AK15</f>
        <v>13392</v>
      </c>
    </row>
    <row r="14" spans="2:15" x14ac:dyDescent="0.2">
      <c r="B14" s="1" t="s">
        <v>25</v>
      </c>
      <c r="C14" s="44">
        <f>[15]Tammijoulu!F15</f>
        <v>123702</v>
      </c>
      <c r="D14" s="44">
        <f>[15]Tammi!F15</f>
        <v>8231</v>
      </c>
      <c r="E14" s="44">
        <f>[15]Helmi!F15</f>
        <v>6822</v>
      </c>
      <c r="F14" s="44">
        <f>[15]Maalis!F15</f>
        <v>8608</v>
      </c>
      <c r="G14" s="44">
        <f>[15]Huhti!F15</f>
        <v>9763</v>
      </c>
      <c r="H14" s="44">
        <f>[15]Touko!F15</f>
        <v>13137</v>
      </c>
      <c r="I14" s="44">
        <f>[15]Kesä!F15</f>
        <v>9825</v>
      </c>
      <c r="J14" s="44">
        <f>[15]Heinä!F15</f>
        <v>11760</v>
      </c>
      <c r="K14" s="44">
        <f>[15]Elo!F15</f>
        <v>14504</v>
      </c>
      <c r="L14" s="44">
        <f>[15]Syys!F15</f>
        <v>11379</v>
      </c>
      <c r="M14" s="44">
        <f>[15]Loka!F15</f>
        <v>11717</v>
      </c>
      <c r="N14" s="44">
        <f>[15]Marras!F15</f>
        <v>10366</v>
      </c>
      <c r="O14" s="44">
        <f>[15]Joulu!F15</f>
        <v>7590</v>
      </c>
    </row>
    <row r="15" spans="2:15" s="14" customFormat="1" x14ac:dyDescent="0.2">
      <c r="B15" s="16" t="s">
        <v>1</v>
      </c>
      <c r="C15" s="45">
        <f>[15]Tammijoulu!AP15</f>
        <v>121509</v>
      </c>
      <c r="D15" s="45">
        <f>[15]Tammi!AP15</f>
        <v>4720</v>
      </c>
      <c r="E15" s="45">
        <f>[15]Helmi!AP15</f>
        <v>4188</v>
      </c>
      <c r="F15" s="45">
        <f>[15]Maalis!AP15</f>
        <v>6514</v>
      </c>
      <c r="G15" s="45">
        <f>[15]Huhti!AP15</f>
        <v>6581</v>
      </c>
      <c r="H15" s="45">
        <f>[15]Touko!AP15</f>
        <v>12367</v>
      </c>
      <c r="I15" s="45">
        <f>[15]Kesä!AP15</f>
        <v>20951</v>
      </c>
      <c r="J15" s="45">
        <f>[15]Heinä!AP15</f>
        <v>17415</v>
      </c>
      <c r="K15" s="45">
        <f>[15]Elo!AP15</f>
        <v>17429</v>
      </c>
      <c r="L15" s="45">
        <f>[15]Syys!AP15</f>
        <v>12758</v>
      </c>
      <c r="M15" s="45">
        <f>[15]Loka!AP15</f>
        <v>7253</v>
      </c>
      <c r="N15" s="45">
        <f>[15]Marras!AP15</f>
        <v>6428</v>
      </c>
      <c r="O15" s="45">
        <f>[15]Joulu!AP15</f>
        <v>4905</v>
      </c>
    </row>
    <row r="16" spans="2:15" x14ac:dyDescent="0.2">
      <c r="B16" s="1" t="s">
        <v>26</v>
      </c>
      <c r="C16" s="44">
        <f>[15]Tammijoulu!J15</f>
        <v>149486</v>
      </c>
      <c r="D16" s="44">
        <f>[15]Tammi!J15</f>
        <v>7771</v>
      </c>
      <c r="E16" s="44">
        <f>[15]Helmi!J15</f>
        <v>7219</v>
      </c>
      <c r="F16" s="44">
        <f>[15]Maalis!J15</f>
        <v>9404</v>
      </c>
      <c r="G16" s="44">
        <f>[15]Huhti!J15</f>
        <v>10482</v>
      </c>
      <c r="H16" s="44">
        <f>[15]Touko!J15</f>
        <v>14063</v>
      </c>
      <c r="I16" s="44">
        <f>[15]Kesä!J15</f>
        <v>19678</v>
      </c>
      <c r="J16" s="44">
        <f>[15]Heinä!J15</f>
        <v>17579</v>
      </c>
      <c r="K16" s="44">
        <f>[15]Elo!J15</f>
        <v>22363</v>
      </c>
      <c r="L16" s="44">
        <f>[15]Syys!J15</f>
        <v>12886</v>
      </c>
      <c r="M16" s="44">
        <f>[15]Loka!J15</f>
        <v>10871</v>
      </c>
      <c r="N16" s="44">
        <f>[15]Marras!J15</f>
        <v>8499</v>
      </c>
      <c r="O16" s="44">
        <f>[15]Joulu!J15</f>
        <v>8671</v>
      </c>
    </row>
    <row r="17" spans="2:15" s="14" customFormat="1" x14ac:dyDescent="0.2">
      <c r="B17" s="16" t="s">
        <v>27</v>
      </c>
      <c r="C17" s="45">
        <f>[15]Tammijoulu!AV15</f>
        <v>108043</v>
      </c>
      <c r="D17" s="45">
        <f>[15]Tammi!AV15</f>
        <v>5003</v>
      </c>
      <c r="E17" s="45">
        <f>[15]Helmi!AV15</f>
        <v>6317</v>
      </c>
      <c r="F17" s="45">
        <f>[15]Maalis!AV15</f>
        <v>7762</v>
      </c>
      <c r="G17" s="45">
        <f>[15]Huhti!AV15</f>
        <v>3806</v>
      </c>
      <c r="H17" s="45">
        <f>[15]Touko!AV15</f>
        <v>7988</v>
      </c>
      <c r="I17" s="45">
        <f>[15]Kesä!AV15</f>
        <v>11844</v>
      </c>
      <c r="J17" s="45">
        <f>[15]Heinä!AV15</f>
        <v>16356</v>
      </c>
      <c r="K17" s="45">
        <f>[15]Elo!AV15</f>
        <v>18728</v>
      </c>
      <c r="L17" s="45">
        <f>[15]Syys!AV15</f>
        <v>12686</v>
      </c>
      <c r="M17" s="45">
        <f>[15]Loka!AV15</f>
        <v>7297</v>
      </c>
      <c r="N17" s="45">
        <f>[15]Marras!AV15</f>
        <v>4073</v>
      </c>
      <c r="O17" s="45">
        <f>[15]Joulu!AV15</f>
        <v>6183</v>
      </c>
    </row>
    <row r="18" spans="2:15" x14ac:dyDescent="0.2">
      <c r="B18" s="1" t="s">
        <v>28</v>
      </c>
      <c r="C18" s="44">
        <f>[15]Tammijoulu!S15</f>
        <v>47256</v>
      </c>
      <c r="D18" s="44">
        <f>[15]Tammi!S15</f>
        <v>2331</v>
      </c>
      <c r="E18" s="44">
        <f>[15]Helmi!S15</f>
        <v>2010</v>
      </c>
      <c r="F18" s="44">
        <f>[15]Maalis!S15</f>
        <v>3007</v>
      </c>
      <c r="G18" s="44">
        <f>[15]Huhti!S15</f>
        <v>2865</v>
      </c>
      <c r="H18" s="44">
        <f>[15]Touko!S15</f>
        <v>3757</v>
      </c>
      <c r="I18" s="44">
        <f>[15]Kesä!S15</f>
        <v>4553</v>
      </c>
      <c r="J18" s="44">
        <f>[15]Heinä!S15</f>
        <v>5324</v>
      </c>
      <c r="K18" s="44">
        <f>[15]Elo!S15</f>
        <v>10988</v>
      </c>
      <c r="L18" s="44">
        <f>[15]Syys!S15</f>
        <v>3631</v>
      </c>
      <c r="M18" s="44">
        <f>[15]Loka!S15</f>
        <v>2533</v>
      </c>
      <c r="N18" s="44">
        <f>[15]Marras!S15</f>
        <v>3023</v>
      </c>
      <c r="O18" s="44">
        <f>[15]Joulu!S15</f>
        <v>3234</v>
      </c>
    </row>
    <row r="19" spans="2:15" s="14" customFormat="1" x14ac:dyDescent="0.2">
      <c r="B19" s="16" t="s">
        <v>29</v>
      </c>
      <c r="C19" s="45">
        <f>[15]Tammijoulu!R15</f>
        <v>49506</v>
      </c>
      <c r="D19" s="45">
        <f>[15]Tammi!R15</f>
        <v>2583</v>
      </c>
      <c r="E19" s="45">
        <f>[15]Helmi!R15</f>
        <v>3372</v>
      </c>
      <c r="F19" s="45">
        <f>[15]Maalis!R15</f>
        <v>3444</v>
      </c>
      <c r="G19" s="45">
        <f>[15]Huhti!R15</f>
        <v>3186</v>
      </c>
      <c r="H19" s="45">
        <f>[15]Touko!R15</f>
        <v>4414</v>
      </c>
      <c r="I19" s="45">
        <f>[15]Kesä!R15</f>
        <v>5989</v>
      </c>
      <c r="J19" s="45">
        <f>[15]Heinä!R15</f>
        <v>6535</v>
      </c>
      <c r="K19" s="45">
        <f>[15]Elo!R15</f>
        <v>6939</v>
      </c>
      <c r="L19" s="45">
        <f>[15]Syys!R15</f>
        <v>3475</v>
      </c>
      <c r="M19" s="45">
        <f>[15]Loka!R15</f>
        <v>3294</v>
      </c>
      <c r="N19" s="45">
        <f>[15]Marras!R15</f>
        <v>2991</v>
      </c>
      <c r="O19" s="45">
        <f>[15]Joulu!R15</f>
        <v>3284</v>
      </c>
    </row>
    <row r="20" spans="2:15" x14ac:dyDescent="0.2">
      <c r="B20" s="1" t="s">
        <v>30</v>
      </c>
      <c r="C20" s="44">
        <f>[15]Tammijoulu!M15</f>
        <v>44512</v>
      </c>
      <c r="D20" s="44">
        <f>[15]Tammi!M15</f>
        <v>2646</v>
      </c>
      <c r="E20" s="44">
        <f>[15]Helmi!M15</f>
        <v>2830</v>
      </c>
      <c r="F20" s="44">
        <f>[15]Maalis!M15</f>
        <v>3240</v>
      </c>
      <c r="G20" s="44">
        <f>[15]Huhti!M15</f>
        <v>3513</v>
      </c>
      <c r="H20" s="44">
        <f>[15]Touko!M15</f>
        <v>4440</v>
      </c>
      <c r="I20" s="44">
        <f>[15]Kesä!M15</f>
        <v>4949</v>
      </c>
      <c r="J20" s="44">
        <f>[15]Heinä!M15</f>
        <v>4697</v>
      </c>
      <c r="K20" s="44">
        <f>[15]Elo!M15</f>
        <v>5039</v>
      </c>
      <c r="L20" s="44">
        <f>[15]Syys!M15</f>
        <v>3563</v>
      </c>
      <c r="M20" s="44">
        <f>[15]Loka!M15</f>
        <v>3602</v>
      </c>
      <c r="N20" s="44">
        <f>[15]Marras!M15</f>
        <v>3307</v>
      </c>
      <c r="O20" s="44">
        <f>[15]Joulu!M15</f>
        <v>2686</v>
      </c>
    </row>
    <row r="21" spans="2:15" s="14" customFormat="1" x14ac:dyDescent="0.2">
      <c r="B21" s="16" t="s">
        <v>31</v>
      </c>
      <c r="C21" s="45">
        <f>[15]Tammijoulu!G15</f>
        <v>51159</v>
      </c>
      <c r="D21" s="45">
        <f>[15]Tammi!G15</f>
        <v>2534</v>
      </c>
      <c r="E21" s="45">
        <f>[15]Helmi!G15</f>
        <v>2695</v>
      </c>
      <c r="F21" s="45">
        <f>[15]Maalis!G15</f>
        <v>3271</v>
      </c>
      <c r="G21" s="45">
        <f>[15]Huhti!G15</f>
        <v>4095</v>
      </c>
      <c r="H21" s="45">
        <f>[15]Touko!G15</f>
        <v>5269</v>
      </c>
      <c r="I21" s="45">
        <f>[15]Kesä!G15</f>
        <v>5005</v>
      </c>
      <c r="J21" s="45">
        <f>[15]Heinä!G15</f>
        <v>4742</v>
      </c>
      <c r="K21" s="45">
        <f>[15]Elo!G15</f>
        <v>5486</v>
      </c>
      <c r="L21" s="45">
        <f>[15]Syys!G15</f>
        <v>5754</v>
      </c>
      <c r="M21" s="45">
        <f>[15]Loka!G15</f>
        <v>5074</v>
      </c>
      <c r="N21" s="45">
        <f>[15]Marras!G15</f>
        <v>4439</v>
      </c>
      <c r="O21" s="45">
        <f>[15]Joulu!G15</f>
        <v>2795</v>
      </c>
    </row>
    <row r="22" spans="2:15" x14ac:dyDescent="0.2">
      <c r="B22" s="1" t="s">
        <v>32</v>
      </c>
      <c r="C22" s="44">
        <f>[15]Tammijoulu!H15</f>
        <v>38641</v>
      </c>
      <c r="D22" s="44">
        <f>[15]Tammi!H15</f>
        <v>2564</v>
      </c>
      <c r="E22" s="44">
        <f>[15]Helmi!H15</f>
        <v>2234</v>
      </c>
      <c r="F22" s="44">
        <f>[15]Maalis!H15</f>
        <v>3211</v>
      </c>
      <c r="G22" s="44">
        <f>[15]Huhti!H15</f>
        <v>3022</v>
      </c>
      <c r="H22" s="44">
        <f>[15]Touko!H15</f>
        <v>4249</v>
      </c>
      <c r="I22" s="44">
        <f>[15]Kesä!H15</f>
        <v>3661</v>
      </c>
      <c r="J22" s="44">
        <f>[15]Heinä!H15</f>
        <v>3034</v>
      </c>
      <c r="K22" s="44">
        <f>[15]Elo!H15</f>
        <v>3828</v>
      </c>
      <c r="L22" s="44">
        <f>[15]Syys!H15</f>
        <v>3774</v>
      </c>
      <c r="M22" s="44">
        <f>[15]Loka!H15</f>
        <v>3660</v>
      </c>
      <c r="N22" s="44">
        <f>[15]Marras!H15</f>
        <v>3278</v>
      </c>
      <c r="O22" s="44">
        <f>[15]Joulu!H15</f>
        <v>2126</v>
      </c>
    </row>
    <row r="23" spans="2:15" s="14" customFormat="1" x14ac:dyDescent="0.2">
      <c r="B23" s="16" t="s">
        <v>33</v>
      </c>
      <c r="C23" s="45">
        <f>[15]Tammijoulu!T15</f>
        <v>41523</v>
      </c>
      <c r="D23" s="45">
        <f>[15]Tammi!T15</f>
        <v>1762</v>
      </c>
      <c r="E23" s="45">
        <f>[15]Helmi!T15</f>
        <v>1650</v>
      </c>
      <c r="F23" s="45">
        <f>[15]Maalis!T15</f>
        <v>2157</v>
      </c>
      <c r="G23" s="45">
        <f>[15]Huhti!T15</f>
        <v>3012</v>
      </c>
      <c r="H23" s="45">
        <f>[15]Touko!T15</f>
        <v>3546</v>
      </c>
      <c r="I23" s="45">
        <f>[15]Kesä!T15</f>
        <v>4228</v>
      </c>
      <c r="J23" s="45">
        <f>[15]Heinä!T15</f>
        <v>5413</v>
      </c>
      <c r="K23" s="45">
        <f>[15]Elo!T15</f>
        <v>9304</v>
      </c>
      <c r="L23" s="45">
        <f>[15]Syys!T15</f>
        <v>3660</v>
      </c>
      <c r="M23" s="45">
        <f>[15]Loka!T15</f>
        <v>2465</v>
      </c>
      <c r="N23" s="45">
        <f>[15]Marras!T15</f>
        <v>2220</v>
      </c>
      <c r="O23" s="45">
        <f>[15]Joulu!T15</f>
        <v>2106</v>
      </c>
    </row>
    <row r="24" spans="2:15" x14ac:dyDescent="0.2">
      <c r="B24" s="1" t="s">
        <v>34</v>
      </c>
      <c r="C24" s="44">
        <f>[15]Tammijoulu!AH15</f>
        <v>37713</v>
      </c>
      <c r="D24" s="44">
        <f>[15]Tammi!AH15</f>
        <v>2979</v>
      </c>
      <c r="E24" s="44">
        <f>[15]Helmi!AH15</f>
        <v>2676</v>
      </c>
      <c r="F24" s="44">
        <f>[15]Maalis!AH15</f>
        <v>3268</v>
      </c>
      <c r="G24" s="44">
        <f>[15]Huhti!AH15</f>
        <v>3154</v>
      </c>
      <c r="H24" s="44">
        <f>[15]Touko!AH15</f>
        <v>3384</v>
      </c>
      <c r="I24" s="44">
        <f>[15]Kesä!AH15</f>
        <v>2611</v>
      </c>
      <c r="J24" s="44">
        <f>[15]Heinä!AH15</f>
        <v>2783</v>
      </c>
      <c r="K24" s="44">
        <f>[15]Elo!AH15</f>
        <v>3008</v>
      </c>
      <c r="L24" s="44">
        <f>[15]Syys!AH15</f>
        <v>2851</v>
      </c>
      <c r="M24" s="44">
        <f>[15]Loka!AH15</f>
        <v>5280</v>
      </c>
      <c r="N24" s="44">
        <f>[15]Marras!AH15</f>
        <v>3426</v>
      </c>
      <c r="O24" s="44">
        <f>[15]Joulu!AH15</f>
        <v>2293</v>
      </c>
    </row>
    <row r="25" spans="2:15" s="14" customFormat="1" x14ac:dyDescent="0.2">
      <c r="B25" s="16" t="s">
        <v>35</v>
      </c>
      <c r="C25" s="45">
        <f>[15]Tammijoulu!L15</f>
        <v>40040</v>
      </c>
      <c r="D25" s="45">
        <f>[15]Tammi!L15</f>
        <v>1768</v>
      </c>
      <c r="E25" s="45">
        <f>[15]Helmi!L15</f>
        <v>1785</v>
      </c>
      <c r="F25" s="45">
        <f>[15]Maalis!L15</f>
        <v>1701</v>
      </c>
      <c r="G25" s="45">
        <f>[15]Huhti!L15</f>
        <v>2335</v>
      </c>
      <c r="H25" s="45">
        <f>[15]Touko!L15</f>
        <v>3569</v>
      </c>
      <c r="I25" s="45">
        <f>[15]Kesä!L15</f>
        <v>5310</v>
      </c>
      <c r="J25" s="45">
        <f>[15]Heinä!L15</f>
        <v>8044</v>
      </c>
      <c r="K25" s="45">
        <f>[15]Elo!L15</f>
        <v>5869</v>
      </c>
      <c r="L25" s="45">
        <f>[15]Syys!L15</f>
        <v>2720</v>
      </c>
      <c r="M25" s="45">
        <f>[15]Loka!L15</f>
        <v>2168</v>
      </c>
      <c r="N25" s="45">
        <f>[15]Marras!L15</f>
        <v>2057</v>
      </c>
      <c r="O25" s="45">
        <f>[15]Joulu!L15</f>
        <v>2714</v>
      </c>
    </row>
    <row r="26" spans="2:15" x14ac:dyDescent="0.2">
      <c r="B26" s="1" t="s">
        <v>36</v>
      </c>
      <c r="C26" s="44">
        <f>[15]Tammijoulu!N15</f>
        <v>19483</v>
      </c>
      <c r="D26" s="44">
        <f>[15]Tammi!N15</f>
        <v>1006</v>
      </c>
      <c r="E26" s="44">
        <f>[15]Helmi!N15</f>
        <v>1167</v>
      </c>
      <c r="F26" s="44">
        <f>[15]Maalis!N15</f>
        <v>1472</v>
      </c>
      <c r="G26" s="44">
        <f>[15]Huhti!N15</f>
        <v>1598</v>
      </c>
      <c r="H26" s="44">
        <f>[15]Touko!N15</f>
        <v>2006</v>
      </c>
      <c r="I26" s="44">
        <f>[15]Kesä!N15</f>
        <v>2071</v>
      </c>
      <c r="J26" s="44">
        <f>[15]Heinä!N15</f>
        <v>1972</v>
      </c>
      <c r="K26" s="44">
        <f>[15]Elo!N15</f>
        <v>1891</v>
      </c>
      <c r="L26" s="44">
        <f>[15]Syys!N15</f>
        <v>1709</v>
      </c>
      <c r="M26" s="44">
        <f>[15]Loka!N15</f>
        <v>2057</v>
      </c>
      <c r="N26" s="44">
        <f>[15]Marras!N15</f>
        <v>1360</v>
      </c>
      <c r="O26" s="44">
        <f>[15]Joulu!N15</f>
        <v>1174</v>
      </c>
    </row>
    <row r="27" spans="2:15" s="14" customFormat="1" x14ac:dyDescent="0.2">
      <c r="B27" s="16" t="s">
        <v>37</v>
      </c>
      <c r="C27" s="45">
        <f>[15]Tammijoulu!BK15</f>
        <v>58481</v>
      </c>
      <c r="D27" s="45">
        <f>[15]Tammi!BK15</f>
        <v>2272</v>
      </c>
      <c r="E27" s="45">
        <f>[15]Helmi!BK15</f>
        <v>2236</v>
      </c>
      <c r="F27" s="45">
        <f>[15]Maalis!BK15</f>
        <v>3928</v>
      </c>
      <c r="G27" s="45">
        <f>[15]Huhti!BK15</f>
        <v>2232</v>
      </c>
      <c r="H27" s="45">
        <f>[15]Touko!BK15</f>
        <v>3698</v>
      </c>
      <c r="I27" s="45">
        <f>[15]Kesä!BK15</f>
        <v>8784</v>
      </c>
      <c r="J27" s="45">
        <f>[15]Heinä!BK15</f>
        <v>8324</v>
      </c>
      <c r="K27" s="45">
        <f>[15]Elo!BK15</f>
        <v>7633</v>
      </c>
      <c r="L27" s="45">
        <f>[15]Syys!BK15</f>
        <v>6429</v>
      </c>
      <c r="M27" s="45">
        <f>[15]Loka!BK15</f>
        <v>4620</v>
      </c>
      <c r="N27" s="45">
        <f>[15]Marras!BK15</f>
        <v>3840</v>
      </c>
      <c r="O27" s="45">
        <f>[15]Joulu!BK15</f>
        <v>4485</v>
      </c>
    </row>
    <row r="28" spans="2:15" x14ac:dyDescent="0.2">
      <c r="B28" s="1" t="s">
        <v>38</v>
      </c>
      <c r="C28" s="44">
        <f>[15]Tammijoulu!AF15</f>
        <v>7983</v>
      </c>
      <c r="D28" s="44">
        <f>[15]Tammi!AF15</f>
        <v>716</v>
      </c>
      <c r="E28" s="44">
        <f>[15]Helmi!AF15</f>
        <v>293</v>
      </c>
      <c r="F28" s="44">
        <f>[15]Maalis!AF15</f>
        <v>718</v>
      </c>
      <c r="G28" s="44">
        <f>[15]Huhti!AF15</f>
        <v>518</v>
      </c>
      <c r="H28" s="44">
        <f>[15]Touko!AF15</f>
        <v>739</v>
      </c>
      <c r="I28" s="44">
        <f>[15]Kesä!AF15</f>
        <v>802</v>
      </c>
      <c r="J28" s="44">
        <f>[15]Heinä!AF15</f>
        <v>805</v>
      </c>
      <c r="K28" s="44">
        <f>[15]Elo!AF15</f>
        <v>730</v>
      </c>
      <c r="L28" s="44">
        <f>[15]Syys!AF15</f>
        <v>598</v>
      </c>
      <c r="M28" s="44">
        <f>[15]Loka!AF15</f>
        <v>1014</v>
      </c>
      <c r="N28" s="44">
        <f>[15]Marras!AF15</f>
        <v>318</v>
      </c>
      <c r="O28" s="44">
        <f>[15]Joulu!AF15</f>
        <v>732</v>
      </c>
    </row>
    <row r="29" spans="2:15" s="14" customFormat="1" x14ac:dyDescent="0.2">
      <c r="B29" s="16" t="s">
        <v>39</v>
      </c>
      <c r="C29" s="45">
        <f>[15]Tammijoulu!AQ15</f>
        <v>19106</v>
      </c>
      <c r="D29" s="45">
        <f>[15]Tammi!AQ15</f>
        <v>615</v>
      </c>
      <c r="E29" s="45">
        <f>[15]Helmi!AQ15</f>
        <v>552</v>
      </c>
      <c r="F29" s="45">
        <f>[15]Maalis!AQ15</f>
        <v>1280</v>
      </c>
      <c r="G29" s="45">
        <f>[15]Huhti!AQ15</f>
        <v>1549</v>
      </c>
      <c r="H29" s="45">
        <f>[15]Touko!AQ15</f>
        <v>2184</v>
      </c>
      <c r="I29" s="45">
        <f>[15]Kesä!AQ15</f>
        <v>2970</v>
      </c>
      <c r="J29" s="45">
        <f>[15]Heinä!AQ15</f>
        <v>2791</v>
      </c>
      <c r="K29" s="45">
        <f>[15]Elo!AQ15</f>
        <v>3208</v>
      </c>
      <c r="L29" s="45">
        <f>[15]Syys!AQ15</f>
        <v>1645</v>
      </c>
      <c r="M29" s="45">
        <f>[15]Loka!AQ15</f>
        <v>1046</v>
      </c>
      <c r="N29" s="45">
        <f>[15]Marras!AQ15</f>
        <v>711</v>
      </c>
      <c r="O29" s="45">
        <f>[15]Joulu!AQ15</f>
        <v>555</v>
      </c>
    </row>
    <row r="30" spans="2:15" x14ac:dyDescent="0.2">
      <c r="B30" s="1" t="s">
        <v>40</v>
      </c>
      <c r="C30" s="44">
        <f>[15]Tammijoulu!K15</f>
        <v>17777</v>
      </c>
      <c r="D30" s="44">
        <f>[15]Tammi!K15</f>
        <v>745</v>
      </c>
      <c r="E30" s="44">
        <f>[15]Helmi!K15</f>
        <v>1074</v>
      </c>
      <c r="F30" s="44">
        <f>[15]Maalis!K15</f>
        <v>838</v>
      </c>
      <c r="G30" s="44">
        <f>[15]Huhti!K15</f>
        <v>1256</v>
      </c>
      <c r="H30" s="44">
        <f>[15]Touko!K15</f>
        <v>1810</v>
      </c>
      <c r="I30" s="44">
        <f>[15]Kesä!K15</f>
        <v>2383</v>
      </c>
      <c r="J30" s="44">
        <f>[15]Heinä!K15</f>
        <v>2784</v>
      </c>
      <c r="K30" s="44">
        <f>[15]Elo!K15</f>
        <v>2757</v>
      </c>
      <c r="L30" s="44">
        <f>[15]Syys!K15</f>
        <v>1347</v>
      </c>
      <c r="M30" s="44">
        <f>[15]Loka!K15</f>
        <v>1075</v>
      </c>
      <c r="N30" s="44">
        <f>[15]Marras!K15</f>
        <v>834</v>
      </c>
      <c r="O30" s="44">
        <f>[15]Joulu!K15</f>
        <v>874</v>
      </c>
    </row>
    <row r="31" spans="2:15" s="14" customFormat="1" x14ac:dyDescent="0.2">
      <c r="B31" s="16" t="s">
        <v>2</v>
      </c>
      <c r="C31" s="45">
        <f>[15]Tammijoulu!BG15</f>
        <v>32754</v>
      </c>
      <c r="D31" s="45">
        <f>[15]Tammi!BG15</f>
        <v>1661</v>
      </c>
      <c r="E31" s="45">
        <f>[15]Helmi!BG15</f>
        <v>1010</v>
      </c>
      <c r="F31" s="45">
        <f>[15]Maalis!BG15</f>
        <v>1331</v>
      </c>
      <c r="G31" s="45">
        <f>[15]Huhti!BG15</f>
        <v>1139</v>
      </c>
      <c r="H31" s="45">
        <f>[15]Touko!BG15</f>
        <v>2953</v>
      </c>
      <c r="I31" s="45">
        <f>[15]Kesä!BG15</f>
        <v>4841</v>
      </c>
      <c r="J31" s="45">
        <f>[15]Heinä!BG15</f>
        <v>5613</v>
      </c>
      <c r="K31" s="45">
        <f>[15]Elo!BG15</f>
        <v>5008</v>
      </c>
      <c r="L31" s="45">
        <f>[15]Syys!BG15</f>
        <v>3790</v>
      </c>
      <c r="M31" s="45">
        <f>[15]Loka!BG15</f>
        <v>1907</v>
      </c>
      <c r="N31" s="45">
        <f>[15]Marras!BG15</f>
        <v>977</v>
      </c>
      <c r="O31" s="45">
        <f>[15]Joulu!BG15</f>
        <v>2524</v>
      </c>
    </row>
    <row r="32" spans="2:15" x14ac:dyDescent="0.2">
      <c r="B32" s="1" t="s">
        <v>41</v>
      </c>
      <c r="C32" s="44">
        <f>[15]Tammijoulu!V15</f>
        <v>18575</v>
      </c>
      <c r="D32" s="44">
        <f>[15]Tammi!V15</f>
        <v>1117</v>
      </c>
      <c r="E32" s="44">
        <f>[15]Helmi!V15</f>
        <v>996</v>
      </c>
      <c r="F32" s="44">
        <f>[15]Maalis!V15</f>
        <v>1439</v>
      </c>
      <c r="G32" s="44">
        <f>[15]Huhti!V15</f>
        <v>1481</v>
      </c>
      <c r="H32" s="44">
        <f>[15]Touko!V15</f>
        <v>2001</v>
      </c>
      <c r="I32" s="44">
        <f>[15]Kesä!V15</f>
        <v>1752</v>
      </c>
      <c r="J32" s="44">
        <f>[15]Heinä!V15</f>
        <v>1568</v>
      </c>
      <c r="K32" s="44">
        <f>[15]Elo!V15</f>
        <v>2260</v>
      </c>
      <c r="L32" s="44">
        <f>[15]Syys!V15</f>
        <v>1980</v>
      </c>
      <c r="M32" s="44">
        <f>[15]Loka!V15</f>
        <v>1630</v>
      </c>
      <c r="N32" s="44">
        <f>[15]Marras!V15</f>
        <v>1397</v>
      </c>
      <c r="O32" s="44">
        <f>[15]Joulu!V15</f>
        <v>954</v>
      </c>
    </row>
    <row r="33" spans="2:15" s="14" customFormat="1" x14ac:dyDescent="0.2">
      <c r="B33" s="16" t="s">
        <v>42</v>
      </c>
      <c r="C33" s="45">
        <f>[15]Tammijoulu!Y15</f>
        <v>6377</v>
      </c>
      <c r="D33" s="45">
        <f>[15]Tammi!Y15</f>
        <v>301</v>
      </c>
      <c r="E33" s="45">
        <f>[15]Helmi!Y15</f>
        <v>324</v>
      </c>
      <c r="F33" s="45">
        <f>[15]Maalis!Y15</f>
        <v>530</v>
      </c>
      <c r="G33" s="45">
        <f>[15]Huhti!Y15</f>
        <v>463</v>
      </c>
      <c r="H33" s="45">
        <f>[15]Touko!Y15</f>
        <v>723</v>
      </c>
      <c r="I33" s="45">
        <f>[15]Kesä!Y15</f>
        <v>760</v>
      </c>
      <c r="J33" s="45">
        <f>[15]Heinä!Y15</f>
        <v>610</v>
      </c>
      <c r="K33" s="45">
        <f>[15]Elo!Y15</f>
        <v>639</v>
      </c>
      <c r="L33" s="45">
        <f>[15]Syys!Y15</f>
        <v>604</v>
      </c>
      <c r="M33" s="45">
        <f>[15]Loka!Y15</f>
        <v>532</v>
      </c>
      <c r="N33" s="45">
        <f>[15]Marras!Y15</f>
        <v>511</v>
      </c>
      <c r="O33" s="45">
        <f>[15]Joulu!Y15</f>
        <v>380</v>
      </c>
    </row>
    <row r="34" spans="2:15" x14ac:dyDescent="0.2">
      <c r="B34" s="1" t="s">
        <v>3</v>
      </c>
      <c r="C34" s="44">
        <f>[15]Tammijoulu!AI15</f>
        <v>10501</v>
      </c>
      <c r="D34" s="44">
        <f>[15]Tammi!AI15</f>
        <v>889</v>
      </c>
      <c r="E34" s="44">
        <f>[15]Helmi!AI15</f>
        <v>512</v>
      </c>
      <c r="F34" s="44">
        <f>[15]Maalis!AI15</f>
        <v>571</v>
      </c>
      <c r="G34" s="44">
        <f>[15]Huhti!AI15</f>
        <v>582</v>
      </c>
      <c r="H34" s="44">
        <f>[15]Touko!AI15</f>
        <v>785</v>
      </c>
      <c r="I34" s="44">
        <f>[15]Kesä!AI15</f>
        <v>755</v>
      </c>
      <c r="J34" s="44">
        <f>[15]Heinä!AI15</f>
        <v>634</v>
      </c>
      <c r="K34" s="44">
        <f>[15]Elo!AI15</f>
        <v>1309</v>
      </c>
      <c r="L34" s="44">
        <f>[15]Syys!AI15</f>
        <v>1098</v>
      </c>
      <c r="M34" s="44">
        <f>[15]Loka!AI15</f>
        <v>1762</v>
      </c>
      <c r="N34" s="44">
        <f>[15]Marras!AI15</f>
        <v>632</v>
      </c>
      <c r="O34" s="44">
        <f>[15]Joulu!AI15</f>
        <v>972</v>
      </c>
    </row>
    <row r="35" spans="2:15" s="14" customFormat="1" x14ac:dyDescent="0.2">
      <c r="B35" s="16" t="s">
        <v>43</v>
      </c>
      <c r="C35" s="45">
        <f>[15]Tammijoulu!U15</f>
        <v>8183</v>
      </c>
      <c r="D35" s="45">
        <f>[15]Tammi!U15</f>
        <v>347</v>
      </c>
      <c r="E35" s="45">
        <f>[15]Helmi!U15</f>
        <v>377</v>
      </c>
      <c r="F35" s="45">
        <f>[15]Maalis!U15</f>
        <v>470</v>
      </c>
      <c r="G35" s="45">
        <f>[15]Huhti!U15</f>
        <v>546</v>
      </c>
      <c r="H35" s="45">
        <f>[15]Touko!U15</f>
        <v>998</v>
      </c>
      <c r="I35" s="45">
        <f>[15]Kesä!U15</f>
        <v>886</v>
      </c>
      <c r="J35" s="45">
        <f>[15]Heinä!U15</f>
        <v>590</v>
      </c>
      <c r="K35" s="45">
        <f>[15]Elo!U15</f>
        <v>1169</v>
      </c>
      <c r="L35" s="45">
        <f>[15]Syys!U15</f>
        <v>725</v>
      </c>
      <c r="M35" s="45">
        <f>[15]Loka!U15</f>
        <v>753</v>
      </c>
      <c r="N35" s="45">
        <f>[15]Marras!U15</f>
        <v>659</v>
      </c>
      <c r="O35" s="45">
        <f>[15]Joulu!U15</f>
        <v>663</v>
      </c>
    </row>
    <row r="36" spans="2:15" x14ac:dyDescent="0.2">
      <c r="B36" s="1" t="s">
        <v>44</v>
      </c>
      <c r="C36" s="44">
        <f>[15]Tammijoulu!Q15</f>
        <v>7067</v>
      </c>
      <c r="D36" s="44">
        <f>[15]Tammi!Q15</f>
        <v>365</v>
      </c>
      <c r="E36" s="44">
        <f>[15]Helmi!Q15</f>
        <v>429</v>
      </c>
      <c r="F36" s="44">
        <f>[15]Maalis!Q15</f>
        <v>545</v>
      </c>
      <c r="G36" s="44">
        <f>[15]Huhti!Q15</f>
        <v>794</v>
      </c>
      <c r="H36" s="44">
        <f>[15]Touko!Q15</f>
        <v>677</v>
      </c>
      <c r="I36" s="44">
        <f>[15]Kesä!Q15</f>
        <v>730</v>
      </c>
      <c r="J36" s="44">
        <f>[15]Heinä!Q15</f>
        <v>663</v>
      </c>
      <c r="K36" s="44">
        <f>[15]Elo!Q15</f>
        <v>931</v>
      </c>
      <c r="L36" s="44">
        <f>[15]Syys!Q15</f>
        <v>718</v>
      </c>
      <c r="M36" s="44">
        <f>[15]Loka!Q15</f>
        <v>462</v>
      </c>
      <c r="N36" s="44">
        <f>[15]Marras!Q15</f>
        <v>426</v>
      </c>
      <c r="O36" s="44">
        <f>[15]Joulu!Q15</f>
        <v>327</v>
      </c>
    </row>
    <row r="37" spans="2:15" s="14" customFormat="1" x14ac:dyDescent="0.2">
      <c r="B37" s="16" t="s">
        <v>4</v>
      </c>
      <c r="C37" s="45">
        <f>[15]Tammijoulu!AN15</f>
        <v>7179</v>
      </c>
      <c r="D37" s="45">
        <f>[15]Tammi!AN15</f>
        <v>318</v>
      </c>
      <c r="E37" s="45">
        <f>[15]Helmi!AN15</f>
        <v>362</v>
      </c>
      <c r="F37" s="45">
        <f>[15]Maalis!AN15</f>
        <v>264</v>
      </c>
      <c r="G37" s="45">
        <f>[15]Huhti!AN15</f>
        <v>364</v>
      </c>
      <c r="H37" s="45">
        <f>[15]Touko!AN15</f>
        <v>511</v>
      </c>
      <c r="I37" s="45">
        <f>[15]Kesä!AN15</f>
        <v>1030</v>
      </c>
      <c r="J37" s="45">
        <f>[15]Heinä!AN15</f>
        <v>1313</v>
      </c>
      <c r="K37" s="45">
        <f>[15]Elo!AN15</f>
        <v>1590</v>
      </c>
      <c r="L37" s="45">
        <f>[15]Syys!AN15</f>
        <v>473</v>
      </c>
      <c r="M37" s="45">
        <f>[15]Loka!AN15</f>
        <v>331</v>
      </c>
      <c r="N37" s="45">
        <f>[15]Marras!AN15</f>
        <v>331</v>
      </c>
      <c r="O37" s="45">
        <f>[15]Joulu!AN15</f>
        <v>292</v>
      </c>
    </row>
    <row r="38" spans="2:15" x14ac:dyDescent="0.2">
      <c r="B38" s="1" t="s">
        <v>45</v>
      </c>
      <c r="C38" s="44">
        <f>[15]Tammijoulu!BA15</f>
        <v>17894</v>
      </c>
      <c r="D38" s="44">
        <f>[15]Tammi!BA15</f>
        <v>1112</v>
      </c>
      <c r="E38" s="44">
        <f>[15]Helmi!BA15</f>
        <v>769</v>
      </c>
      <c r="F38" s="44">
        <f>[15]Maalis!BA15</f>
        <v>1078</v>
      </c>
      <c r="G38" s="44">
        <f>[15]Huhti!BA15</f>
        <v>966</v>
      </c>
      <c r="H38" s="44">
        <f>[15]Touko!BA15</f>
        <v>1433</v>
      </c>
      <c r="I38" s="44">
        <f>[15]Kesä!BA15</f>
        <v>1962</v>
      </c>
      <c r="J38" s="44">
        <f>[15]Heinä!BA15</f>
        <v>2574</v>
      </c>
      <c r="K38" s="44">
        <f>[15]Elo!BA15</f>
        <v>2529</v>
      </c>
      <c r="L38" s="44">
        <f>[15]Syys!BA15</f>
        <v>1711</v>
      </c>
      <c r="M38" s="44">
        <f>[15]Loka!BA15</f>
        <v>1598</v>
      </c>
      <c r="N38" s="44">
        <f>[15]Marras!BA15</f>
        <v>1141</v>
      </c>
      <c r="O38" s="44">
        <f>[15]Joulu!BA15</f>
        <v>1021</v>
      </c>
    </row>
    <row r="39" spans="2:15" s="14" customFormat="1" x14ac:dyDescent="0.2">
      <c r="B39" s="16" t="s">
        <v>46</v>
      </c>
      <c r="C39" s="45">
        <f>[15]Tammijoulu!W15</f>
        <v>10046</v>
      </c>
      <c r="D39" s="45">
        <f>[15]Tammi!W15</f>
        <v>545</v>
      </c>
      <c r="E39" s="45">
        <f>[15]Helmi!W15</f>
        <v>475</v>
      </c>
      <c r="F39" s="45">
        <f>[15]Maalis!W15</f>
        <v>581</v>
      </c>
      <c r="G39" s="45">
        <f>[15]Huhti!W15</f>
        <v>626</v>
      </c>
      <c r="H39" s="45">
        <f>[15]Touko!W15</f>
        <v>938</v>
      </c>
      <c r="I39" s="45">
        <f>[15]Kesä!W15</f>
        <v>1083</v>
      </c>
      <c r="J39" s="45">
        <f>[15]Heinä!W15</f>
        <v>1305</v>
      </c>
      <c r="K39" s="45">
        <f>[15]Elo!W15</f>
        <v>1398</v>
      </c>
      <c r="L39" s="45">
        <f>[15]Syys!W15</f>
        <v>815</v>
      </c>
      <c r="M39" s="45">
        <f>[15]Loka!W15</f>
        <v>757</v>
      </c>
      <c r="N39" s="45">
        <f>[15]Marras!W15</f>
        <v>1075</v>
      </c>
      <c r="O39" s="45">
        <f>[15]Joulu!W15</f>
        <v>448</v>
      </c>
    </row>
    <row r="40" spans="2:15" x14ac:dyDescent="0.2">
      <c r="B40" s="1" t="s">
        <v>47</v>
      </c>
      <c r="C40" s="44">
        <f>[15]Tammijoulu!AJ15</f>
        <v>7808</v>
      </c>
      <c r="D40" s="44">
        <f>[15]Tammi!AJ15</f>
        <v>704</v>
      </c>
      <c r="E40" s="44">
        <f>[15]Helmi!AJ15</f>
        <v>514</v>
      </c>
      <c r="F40" s="44">
        <f>[15]Maalis!AJ15</f>
        <v>568</v>
      </c>
      <c r="G40" s="44">
        <f>[15]Huhti!AJ15</f>
        <v>519</v>
      </c>
      <c r="H40" s="44">
        <f>[15]Touko!AJ15</f>
        <v>877</v>
      </c>
      <c r="I40" s="44">
        <f>[15]Kesä!AJ15</f>
        <v>533</v>
      </c>
      <c r="J40" s="44">
        <f>[15]Heinä!AJ15</f>
        <v>474</v>
      </c>
      <c r="K40" s="44">
        <f>[15]Elo!AJ15</f>
        <v>673</v>
      </c>
      <c r="L40" s="44">
        <f>[15]Syys!AJ15</f>
        <v>705</v>
      </c>
      <c r="M40" s="44">
        <f>[15]Loka!AJ15</f>
        <v>1160</v>
      </c>
      <c r="N40" s="44">
        <f>[15]Marras!AJ15</f>
        <v>624</v>
      </c>
      <c r="O40" s="44">
        <f>[15]Joulu!AJ15</f>
        <v>457</v>
      </c>
    </row>
    <row r="41" spans="2:15" s="14" customFormat="1" x14ac:dyDescent="0.2">
      <c r="B41" s="16" t="s">
        <v>48</v>
      </c>
      <c r="C41" s="45">
        <f>[15]Tammijoulu!AG15</f>
        <v>10982</v>
      </c>
      <c r="D41" s="45">
        <f>[15]Tammi!AG15</f>
        <v>634</v>
      </c>
      <c r="E41" s="45">
        <f>[15]Helmi!AG15</f>
        <v>424</v>
      </c>
      <c r="F41" s="45">
        <f>[15]Maalis!AG15</f>
        <v>674</v>
      </c>
      <c r="G41" s="45">
        <f>[15]Huhti!AG15</f>
        <v>871</v>
      </c>
      <c r="H41" s="45">
        <f>[15]Touko!AG15</f>
        <v>1184</v>
      </c>
      <c r="I41" s="45">
        <f>[15]Kesä!AG15</f>
        <v>1736</v>
      </c>
      <c r="J41" s="45">
        <f>[15]Heinä!AG15</f>
        <v>1283</v>
      </c>
      <c r="K41" s="45">
        <f>[15]Elo!AG15</f>
        <v>1270</v>
      </c>
      <c r="L41" s="45">
        <f>[15]Syys!AG15</f>
        <v>1054</v>
      </c>
      <c r="M41" s="45">
        <f>[15]Loka!AG15</f>
        <v>909</v>
      </c>
      <c r="N41" s="45">
        <f>[15]Marras!AG15</f>
        <v>486</v>
      </c>
      <c r="O41" s="45">
        <f>[15]Joulu!AG15</f>
        <v>457</v>
      </c>
    </row>
    <row r="42" spans="2:15" x14ac:dyDescent="0.2">
      <c r="B42" s="1" t="s">
        <v>49</v>
      </c>
      <c r="C42" s="44">
        <f>[15]Tammijoulu!AW15</f>
        <v>20272</v>
      </c>
      <c r="D42" s="44">
        <f>[15]Tammi!AW15</f>
        <v>1014</v>
      </c>
      <c r="E42" s="44">
        <f>[15]Helmi!AW15</f>
        <v>836</v>
      </c>
      <c r="F42" s="44">
        <f>[15]Maalis!AW15</f>
        <v>1430</v>
      </c>
      <c r="G42" s="44">
        <f>[15]Huhti!AW15</f>
        <v>1491</v>
      </c>
      <c r="H42" s="44">
        <f>[15]Touko!AW15</f>
        <v>2510</v>
      </c>
      <c r="I42" s="44">
        <f>[15]Kesä!AW15</f>
        <v>2902</v>
      </c>
      <c r="J42" s="44">
        <f>[15]Heinä!AW15</f>
        <v>1771</v>
      </c>
      <c r="K42" s="44">
        <f>[15]Elo!AW15</f>
        <v>1831</v>
      </c>
      <c r="L42" s="44">
        <f>[15]Syys!AW15</f>
        <v>2120</v>
      </c>
      <c r="M42" s="44">
        <f>[15]Loka!AW15</f>
        <v>1619</v>
      </c>
      <c r="N42" s="44">
        <f>[15]Marras!AW15</f>
        <v>1590</v>
      </c>
      <c r="O42" s="44">
        <f>[15]Joulu!AW15</f>
        <v>1158</v>
      </c>
    </row>
    <row r="43" spans="2:15" s="14" customFormat="1" x14ac:dyDescent="0.2">
      <c r="B43" s="16" t="s">
        <v>5</v>
      </c>
      <c r="C43" s="45">
        <f>[15]Tammijoulu!BC15</f>
        <v>6598</v>
      </c>
      <c r="D43" s="45">
        <f>[15]Tammi!BC15</f>
        <v>305</v>
      </c>
      <c r="E43" s="45">
        <f>[15]Helmi!BC15</f>
        <v>193</v>
      </c>
      <c r="F43" s="45">
        <f>[15]Maalis!BC15</f>
        <v>304</v>
      </c>
      <c r="G43" s="45">
        <f>[15]Huhti!BC15</f>
        <v>167</v>
      </c>
      <c r="H43" s="45">
        <f>[15]Touko!BC15</f>
        <v>691</v>
      </c>
      <c r="I43" s="45">
        <f>[15]Kesä!BC15</f>
        <v>1097</v>
      </c>
      <c r="J43" s="45">
        <f>[15]Heinä!BC15</f>
        <v>1289</v>
      </c>
      <c r="K43" s="45">
        <f>[15]Elo!BC15</f>
        <v>1163</v>
      </c>
      <c r="L43" s="45">
        <f>[15]Syys!BC15</f>
        <v>625</v>
      </c>
      <c r="M43" s="45">
        <f>[15]Loka!BC15</f>
        <v>277</v>
      </c>
      <c r="N43" s="45">
        <f>[15]Marras!BC15</f>
        <v>171</v>
      </c>
      <c r="O43" s="45">
        <f>[15]Joulu!BC15</f>
        <v>316</v>
      </c>
    </row>
    <row r="44" spans="2:15" x14ac:dyDescent="0.2">
      <c r="B44" s="1" t="s">
        <v>6</v>
      </c>
      <c r="C44" s="44">
        <f>[15]Tammijoulu!AS15</f>
        <v>14206</v>
      </c>
      <c r="D44" s="44">
        <f>[15]Tammi!AS15</f>
        <v>558</v>
      </c>
      <c r="E44" s="44">
        <f>[15]Helmi!AS15</f>
        <v>220</v>
      </c>
      <c r="F44" s="44">
        <f>[15]Maalis!AS15</f>
        <v>413</v>
      </c>
      <c r="G44" s="44">
        <f>[15]Huhti!AS15</f>
        <v>752</v>
      </c>
      <c r="H44" s="44">
        <f>[15]Touko!AS15</f>
        <v>1621</v>
      </c>
      <c r="I44" s="44">
        <f>[15]Kesä!AS15</f>
        <v>2113</v>
      </c>
      <c r="J44" s="44">
        <f>[15]Heinä!AS15</f>
        <v>2537</v>
      </c>
      <c r="K44" s="44">
        <f>[15]Elo!AS15</f>
        <v>2622</v>
      </c>
      <c r="L44" s="44">
        <f>[15]Syys!AS15</f>
        <v>1709</v>
      </c>
      <c r="M44" s="44">
        <f>[15]Loka!AS15</f>
        <v>689</v>
      </c>
      <c r="N44" s="44">
        <f>[15]Marras!AS15</f>
        <v>491</v>
      </c>
      <c r="O44" s="44">
        <f>[15]Joulu!AS15</f>
        <v>481</v>
      </c>
    </row>
    <row r="45" spans="2:15" s="14" customFormat="1" x14ac:dyDescent="0.2">
      <c r="B45" s="16" t="s">
        <v>50</v>
      </c>
      <c r="C45" s="45">
        <f>[15]Tammijoulu!I15</f>
        <v>4670</v>
      </c>
      <c r="D45" s="45">
        <f>[15]Tammi!I15</f>
        <v>286</v>
      </c>
      <c r="E45" s="45">
        <f>[15]Helmi!I15</f>
        <v>124</v>
      </c>
      <c r="F45" s="45">
        <f>[15]Maalis!I15</f>
        <v>262</v>
      </c>
      <c r="G45" s="45">
        <f>[15]Huhti!I15</f>
        <v>489</v>
      </c>
      <c r="H45" s="45">
        <f>[15]Touko!I15</f>
        <v>561</v>
      </c>
      <c r="I45" s="45">
        <f>[15]Kesä!I15</f>
        <v>659</v>
      </c>
      <c r="J45" s="45">
        <f>[15]Heinä!I15</f>
        <v>165</v>
      </c>
      <c r="K45" s="45">
        <f>[15]Elo!I15</f>
        <v>517</v>
      </c>
      <c r="L45" s="45">
        <f>[15]Syys!I15</f>
        <v>474</v>
      </c>
      <c r="M45" s="45">
        <f>[15]Loka!I15</f>
        <v>670</v>
      </c>
      <c r="N45" s="45">
        <f>[15]Marras!I15</f>
        <v>320</v>
      </c>
      <c r="O45" s="45">
        <f>[15]Joulu!I15</f>
        <v>143</v>
      </c>
    </row>
    <row r="46" spans="2:15" x14ac:dyDescent="0.2">
      <c r="B46" s="1" t="s">
        <v>51</v>
      </c>
      <c r="C46" s="44">
        <f>[15]Tammijoulu!BH15</f>
        <v>2717</v>
      </c>
      <c r="D46" s="44">
        <f>[15]Tammi!BH15</f>
        <v>98</v>
      </c>
      <c r="E46" s="44">
        <f>[15]Helmi!BH15</f>
        <v>118</v>
      </c>
      <c r="F46" s="44">
        <f>[15]Maalis!BH15</f>
        <v>90</v>
      </c>
      <c r="G46" s="44">
        <f>[15]Huhti!BH15</f>
        <v>141</v>
      </c>
      <c r="H46" s="44">
        <f>[15]Touko!BH15</f>
        <v>211</v>
      </c>
      <c r="I46" s="44">
        <f>[15]Kesä!BH15</f>
        <v>501</v>
      </c>
      <c r="J46" s="44">
        <f>[15]Heinä!BH15</f>
        <v>439</v>
      </c>
      <c r="K46" s="44">
        <f>[15]Elo!BH15</f>
        <v>446</v>
      </c>
      <c r="L46" s="44">
        <f>[15]Syys!BH15</f>
        <v>283</v>
      </c>
      <c r="M46" s="44">
        <f>[15]Loka!BH15</f>
        <v>139</v>
      </c>
      <c r="N46" s="44">
        <f>[15]Marras!BH15</f>
        <v>119</v>
      </c>
      <c r="O46" s="44">
        <f>[15]Joulu!BH15</f>
        <v>132</v>
      </c>
    </row>
    <row r="47" spans="2:15" s="14" customFormat="1" x14ac:dyDescent="0.2">
      <c r="B47" s="46" t="s">
        <v>111</v>
      </c>
      <c r="C47" s="45">
        <f>[15]Tammijoulu!AL15</f>
        <v>4102</v>
      </c>
      <c r="D47" s="45">
        <f>[15]Tammi!AL15</f>
        <v>392</v>
      </c>
      <c r="E47" s="45">
        <f>[15]Helmi!AL15</f>
        <v>261</v>
      </c>
      <c r="F47" s="45">
        <f>[15]Maalis!AL15</f>
        <v>354</v>
      </c>
      <c r="G47" s="45">
        <f>[15]Huhti!AL15</f>
        <v>183</v>
      </c>
      <c r="H47" s="45">
        <f>[15]Touko!AL15</f>
        <v>398</v>
      </c>
      <c r="I47" s="45">
        <f>[15]Kesä!AL15</f>
        <v>386</v>
      </c>
      <c r="J47" s="45">
        <f>[15]Heinä!AL15</f>
        <v>303</v>
      </c>
      <c r="K47" s="45">
        <f>[15]Elo!AL15</f>
        <v>517</v>
      </c>
      <c r="L47" s="45">
        <f>[15]Syys!AL15</f>
        <v>315</v>
      </c>
      <c r="M47" s="45">
        <f>[15]Loka!AL15</f>
        <v>288</v>
      </c>
      <c r="N47" s="45">
        <f>[15]Marras!AL15</f>
        <v>339</v>
      </c>
      <c r="O47" s="45">
        <f>[15]Joulu!AL15</f>
        <v>366</v>
      </c>
    </row>
    <row r="48" spans="2:15" x14ac:dyDescent="0.2">
      <c r="B48" s="1" t="s">
        <v>91</v>
      </c>
      <c r="C48" s="8">
        <f t="shared" ref="C48:K48" si="0">C10-SUM(C12:C46)</f>
        <v>200110</v>
      </c>
      <c r="D48" s="8">
        <f t="shared" si="0"/>
        <v>14815</v>
      </c>
      <c r="E48" s="8">
        <f t="shared" si="0"/>
        <v>9785</v>
      </c>
      <c r="F48" s="8">
        <f t="shared" si="0"/>
        <v>11135</v>
      </c>
      <c r="G48" s="8">
        <f t="shared" si="0"/>
        <v>12554</v>
      </c>
      <c r="H48" s="8">
        <f t="shared" si="0"/>
        <v>18643</v>
      </c>
      <c r="I48" s="8">
        <f t="shared" si="0"/>
        <v>20939</v>
      </c>
      <c r="J48" s="8">
        <f t="shared" si="0"/>
        <v>20179</v>
      </c>
      <c r="K48" s="8">
        <f t="shared" si="0"/>
        <v>22975</v>
      </c>
      <c r="L48" s="8">
        <f>L10-SUM(L12:L46)</f>
        <v>18732</v>
      </c>
      <c r="M48" s="8">
        <f t="shared" ref="M48:O48" si="1">M10-SUM(M12:M46)</f>
        <v>14317</v>
      </c>
      <c r="N48" s="8">
        <f t="shared" si="1"/>
        <v>20655</v>
      </c>
      <c r="O48" s="8">
        <f t="shared" si="1"/>
        <v>15381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A1:D4 C49:D65536 P1:IV4 A49:B1048576 P49:IV1048576">
    <cfRule type="cellIs" dxfId="3022" priority="688" stopIfTrue="1" operator="lessThan">
      <formula>0</formula>
    </cfRule>
  </conditionalFormatting>
  <conditionalFormatting sqref="P5:IV48 A5:B48 C5:D6 C8:D48">
    <cfRule type="cellIs" dxfId="3021" priority="674" stopIfTrue="1" operator="lessThan">
      <formula>0</formula>
    </cfRule>
  </conditionalFormatting>
  <conditionalFormatting sqref="C8">
    <cfRule type="cellIs" dxfId="3020" priority="673" stopIfTrue="1" operator="lessThan">
      <formula>0</formula>
    </cfRule>
  </conditionalFormatting>
  <conditionalFormatting sqref="Q11">
    <cfRule type="cellIs" dxfId="3019" priority="672" stopIfTrue="1" operator="lessThan">
      <formula>0</formula>
    </cfRule>
  </conditionalFormatting>
  <conditionalFormatting sqref="C5:D6 C8:D48">
    <cfRule type="cellIs" dxfId="3018" priority="665" stopIfTrue="1" operator="lessThan">
      <formula>0</formula>
    </cfRule>
  </conditionalFormatting>
  <conditionalFormatting sqref="C8">
    <cfRule type="cellIs" dxfId="3017" priority="664" stopIfTrue="1" operator="lessThan">
      <formula>0</formula>
    </cfRule>
  </conditionalFormatting>
  <conditionalFormatting sqref="L1:L6 L8 L50:L65536">
    <cfRule type="cellIs" dxfId="3016" priority="392" stopIfTrue="1" operator="lessThan">
      <formula>0</formula>
    </cfRule>
  </conditionalFormatting>
  <conditionalFormatting sqref="L1:L6 L8 L50:L65536">
    <cfRule type="cellIs" dxfId="3015" priority="391" stopIfTrue="1" operator="lessThan">
      <formula>0</formula>
    </cfRule>
  </conditionalFormatting>
  <conditionalFormatting sqref="L1:L6 L8 L50:L65536">
    <cfRule type="cellIs" dxfId="3014" priority="390" stopIfTrue="1" operator="lessThan">
      <formula>0</formula>
    </cfRule>
  </conditionalFormatting>
  <conditionalFormatting sqref="L1:L6 L8 L50:L65536">
    <cfRule type="cellIs" dxfId="3013" priority="389" stopIfTrue="1" operator="lessThan">
      <formula>0</formula>
    </cfRule>
  </conditionalFormatting>
  <conditionalFormatting sqref="L1:L6 L8 L50:L65536">
    <cfRule type="cellIs" dxfId="3012" priority="388" stopIfTrue="1" operator="lessThan">
      <formula>0</formula>
    </cfRule>
  </conditionalFormatting>
  <conditionalFormatting sqref="L1:L6 L8 L50:L65536">
    <cfRule type="cellIs" dxfId="3011" priority="387" stopIfTrue="1" operator="lessThan">
      <formula>0</formula>
    </cfRule>
  </conditionalFormatting>
  <conditionalFormatting sqref="L1:L6 L8 L50:L65536">
    <cfRule type="cellIs" dxfId="3010" priority="386" stopIfTrue="1" operator="lessThan">
      <formula>0</formula>
    </cfRule>
  </conditionalFormatting>
  <conditionalFormatting sqref="L1:L6 L8 L50:L65536">
    <cfRule type="cellIs" dxfId="3009" priority="385" stopIfTrue="1" operator="lessThan">
      <formula>0</formula>
    </cfRule>
  </conditionalFormatting>
  <conditionalFormatting sqref="L1:L6 L8 L50:L65536">
    <cfRule type="cellIs" dxfId="3008" priority="384" stopIfTrue="1" operator="lessThan">
      <formula>0</formula>
    </cfRule>
  </conditionalFormatting>
  <conditionalFormatting sqref="L1:L6 L8 L50:L65536">
    <cfRule type="cellIs" dxfId="3007" priority="383" stopIfTrue="1" operator="lessThan">
      <formula>0</formula>
    </cfRule>
  </conditionalFormatting>
  <conditionalFormatting sqref="L1:L6 L8 L50:L65536">
    <cfRule type="cellIs" dxfId="3006" priority="382" stopIfTrue="1" operator="lessThan">
      <formula>0</formula>
    </cfRule>
  </conditionalFormatting>
  <conditionalFormatting sqref="L1:L6 L8 L50:L65536">
    <cfRule type="cellIs" dxfId="3005" priority="381" stopIfTrue="1" operator="lessThan">
      <formula>0</formula>
    </cfRule>
  </conditionalFormatting>
  <conditionalFormatting sqref="L1:L6 L8 L50:L65536">
    <cfRule type="cellIs" dxfId="3004" priority="380" stopIfTrue="1" operator="lessThan">
      <formula>0</formula>
    </cfRule>
  </conditionalFormatting>
  <conditionalFormatting sqref="L1:L6 L8 L50:L65536">
    <cfRule type="cellIs" dxfId="3003" priority="379" stopIfTrue="1" operator="lessThan">
      <formula>0</formula>
    </cfRule>
  </conditionalFormatting>
  <conditionalFormatting sqref="L1:L6 L8 L50:L65536">
    <cfRule type="cellIs" dxfId="3002" priority="378" stopIfTrue="1" operator="lessThan">
      <formula>0</formula>
    </cfRule>
  </conditionalFormatting>
  <conditionalFormatting sqref="L1:L6 L8 L50:L65536">
    <cfRule type="cellIs" dxfId="3001" priority="377" stopIfTrue="1" operator="lessThan">
      <formula>0</formula>
    </cfRule>
  </conditionalFormatting>
  <conditionalFormatting sqref="L1:L6 L8 L50:L65536">
    <cfRule type="cellIs" dxfId="3000" priority="376" stopIfTrue="1" operator="lessThan">
      <formula>0</formula>
    </cfRule>
  </conditionalFormatting>
  <conditionalFormatting sqref="L1:L6 L8 L50:L65536">
    <cfRule type="cellIs" dxfId="2999" priority="375" stopIfTrue="1" operator="lessThan">
      <formula>0</formula>
    </cfRule>
  </conditionalFormatting>
  <conditionalFormatting sqref="L1:L6 L8 L50:L65536">
    <cfRule type="cellIs" dxfId="2998" priority="374" stopIfTrue="1" operator="lessThan">
      <formula>0</formula>
    </cfRule>
  </conditionalFormatting>
  <conditionalFormatting sqref="L1:L6 L8 L50:L65536">
    <cfRule type="cellIs" dxfId="2997" priority="373" stopIfTrue="1" operator="lessThan">
      <formula>0</formula>
    </cfRule>
  </conditionalFormatting>
  <conditionalFormatting sqref="L1:L6 L8 L50:L65536">
    <cfRule type="cellIs" dxfId="2996" priority="372" stopIfTrue="1" operator="lessThan">
      <formula>0</formula>
    </cfRule>
  </conditionalFormatting>
  <conditionalFormatting sqref="L1:L6 L8 L50:L65536">
    <cfRule type="cellIs" dxfId="2995" priority="371" stopIfTrue="1" operator="lessThan">
      <formula>0</formula>
    </cfRule>
  </conditionalFormatting>
  <conditionalFormatting sqref="L1:L6 L8 L50:L65536">
    <cfRule type="cellIs" dxfId="2994" priority="370" stopIfTrue="1" operator="lessThan">
      <formula>0</formula>
    </cfRule>
  </conditionalFormatting>
  <conditionalFormatting sqref="L1:L6 L8 L50:L65536">
    <cfRule type="cellIs" dxfId="2993" priority="369" stopIfTrue="1" operator="lessThan">
      <formula>0</formula>
    </cfRule>
  </conditionalFormatting>
  <conditionalFormatting sqref="E1:E6 E8:E65536">
    <cfRule type="cellIs" dxfId="2992" priority="332" stopIfTrue="1" operator="lessThan">
      <formula>0</formula>
    </cfRule>
  </conditionalFormatting>
  <conditionalFormatting sqref="E1:E6 E8:E65536">
    <cfRule type="cellIs" dxfId="2991" priority="331" stopIfTrue="1" operator="lessThan">
      <formula>0</formula>
    </cfRule>
  </conditionalFormatting>
  <conditionalFormatting sqref="E1:E6 E8:E65536">
    <cfRule type="cellIs" dxfId="2990" priority="330" stopIfTrue="1" operator="lessThan">
      <formula>0</formula>
    </cfRule>
  </conditionalFormatting>
  <conditionalFormatting sqref="E1:E6 E8:E65536">
    <cfRule type="cellIs" dxfId="2989" priority="329" stopIfTrue="1" operator="lessThan">
      <formula>0</formula>
    </cfRule>
  </conditionalFormatting>
  <conditionalFormatting sqref="E1:E6 E8:E65536">
    <cfRule type="cellIs" dxfId="2988" priority="328" stopIfTrue="1" operator="lessThan">
      <formula>0</formula>
    </cfRule>
  </conditionalFormatting>
  <conditionalFormatting sqref="E1:E6 E8:E65536">
    <cfRule type="cellIs" dxfId="2987" priority="327" stopIfTrue="1" operator="lessThan">
      <formula>0</formula>
    </cfRule>
  </conditionalFormatting>
  <conditionalFormatting sqref="E1:E6 E8:E65536">
    <cfRule type="cellIs" dxfId="2986" priority="326" stopIfTrue="1" operator="lessThan">
      <formula>0</formula>
    </cfRule>
  </conditionalFormatting>
  <conditionalFormatting sqref="E1:E6 E8:E65536">
    <cfRule type="cellIs" dxfId="2985" priority="325" stopIfTrue="1" operator="lessThan">
      <formula>0</formula>
    </cfRule>
  </conditionalFormatting>
  <conditionalFormatting sqref="E1:E6 E8:E65536">
    <cfRule type="cellIs" dxfId="2984" priority="324" stopIfTrue="1" operator="lessThan">
      <formula>0</formula>
    </cfRule>
  </conditionalFormatting>
  <conditionalFormatting sqref="E1:E6 E8:E65536">
    <cfRule type="cellIs" dxfId="2983" priority="323" stopIfTrue="1" operator="lessThan">
      <formula>0</formula>
    </cfRule>
  </conditionalFormatting>
  <conditionalFormatting sqref="E1:E6 E8:E65536">
    <cfRule type="cellIs" dxfId="2982" priority="322" stopIfTrue="1" operator="lessThan">
      <formula>0</formula>
    </cfRule>
  </conditionalFormatting>
  <conditionalFormatting sqref="E1:E6 E8:E65536">
    <cfRule type="cellIs" dxfId="2981" priority="321" stopIfTrue="1" operator="lessThan">
      <formula>0</formula>
    </cfRule>
  </conditionalFormatting>
  <conditionalFormatting sqref="F1:F6 F8:F65536">
    <cfRule type="cellIs" dxfId="2980" priority="320" stopIfTrue="1" operator="lessThan">
      <formula>0</formula>
    </cfRule>
  </conditionalFormatting>
  <conditionalFormatting sqref="F1:F6 F8:F65536">
    <cfRule type="cellIs" dxfId="2979" priority="319" stopIfTrue="1" operator="lessThan">
      <formula>0</formula>
    </cfRule>
  </conditionalFormatting>
  <conditionalFormatting sqref="F1:F6 F8:F65536">
    <cfRule type="cellIs" dxfId="2978" priority="318" stopIfTrue="1" operator="lessThan">
      <formula>0</formula>
    </cfRule>
  </conditionalFormatting>
  <conditionalFormatting sqref="F1:F6 F8:F65536">
    <cfRule type="cellIs" dxfId="2977" priority="317" stopIfTrue="1" operator="lessThan">
      <formula>0</formula>
    </cfRule>
  </conditionalFormatting>
  <conditionalFormatting sqref="F1:F6 F8:F65536">
    <cfRule type="cellIs" dxfId="2976" priority="316" stopIfTrue="1" operator="lessThan">
      <formula>0</formula>
    </cfRule>
  </conditionalFormatting>
  <conditionalFormatting sqref="F1:F6 F8:F65536">
    <cfRule type="cellIs" dxfId="2975" priority="315" stopIfTrue="1" operator="lessThan">
      <formula>0</formula>
    </cfRule>
  </conditionalFormatting>
  <conditionalFormatting sqref="F1:F6 F8:F65536">
    <cfRule type="cellIs" dxfId="2974" priority="314" stopIfTrue="1" operator="lessThan">
      <formula>0</formula>
    </cfRule>
  </conditionalFormatting>
  <conditionalFormatting sqref="F1:F6 F8:F65536">
    <cfRule type="cellIs" dxfId="2973" priority="313" stopIfTrue="1" operator="lessThan">
      <formula>0</formula>
    </cfRule>
  </conditionalFormatting>
  <conditionalFormatting sqref="F1:F6 F8:F65536">
    <cfRule type="cellIs" dxfId="2972" priority="312" stopIfTrue="1" operator="lessThan">
      <formula>0</formula>
    </cfRule>
  </conditionalFormatting>
  <conditionalFormatting sqref="F1:F6 F8:F65536">
    <cfRule type="cellIs" dxfId="2971" priority="311" stopIfTrue="1" operator="lessThan">
      <formula>0</formula>
    </cfRule>
  </conditionalFormatting>
  <conditionalFormatting sqref="F1:F6 F8:F65536">
    <cfRule type="cellIs" dxfId="2970" priority="310" stopIfTrue="1" operator="lessThan">
      <formula>0</formula>
    </cfRule>
  </conditionalFormatting>
  <conditionalFormatting sqref="F1:F6 F8:F65536">
    <cfRule type="cellIs" dxfId="2969" priority="309" stopIfTrue="1" operator="lessThan">
      <formula>0</formula>
    </cfRule>
  </conditionalFormatting>
  <conditionalFormatting sqref="F1:F6 F8:F65536">
    <cfRule type="cellIs" dxfId="2968" priority="308" stopIfTrue="1" operator="lessThan">
      <formula>0</formula>
    </cfRule>
  </conditionalFormatting>
  <conditionalFormatting sqref="F1:F6 F8:F65536">
    <cfRule type="cellIs" dxfId="2967" priority="307" stopIfTrue="1" operator="lessThan">
      <formula>0</formula>
    </cfRule>
  </conditionalFormatting>
  <conditionalFormatting sqref="F1:F6 F8:F65536">
    <cfRule type="cellIs" dxfId="2966" priority="306" stopIfTrue="1" operator="lessThan">
      <formula>0</formula>
    </cfRule>
  </conditionalFormatting>
  <conditionalFormatting sqref="F1:F6 F8:F65536">
    <cfRule type="cellIs" dxfId="2965" priority="305" stopIfTrue="1" operator="lessThan">
      <formula>0</formula>
    </cfRule>
  </conditionalFormatting>
  <conditionalFormatting sqref="F1:F6 F8:F65536">
    <cfRule type="cellIs" dxfId="2964" priority="304" stopIfTrue="1" operator="lessThan">
      <formula>0</formula>
    </cfRule>
  </conditionalFormatting>
  <conditionalFormatting sqref="F1:F6 F8:F65536">
    <cfRule type="cellIs" dxfId="2963" priority="303" stopIfTrue="1" operator="lessThan">
      <formula>0</formula>
    </cfRule>
  </conditionalFormatting>
  <conditionalFormatting sqref="F1:F6 F8:F65536">
    <cfRule type="cellIs" dxfId="2962" priority="302" stopIfTrue="1" operator="lessThan">
      <formula>0</formula>
    </cfRule>
  </conditionalFormatting>
  <conditionalFormatting sqref="F1:F6 F8:F65536">
    <cfRule type="cellIs" dxfId="2961" priority="301" stopIfTrue="1" operator="lessThan">
      <formula>0</formula>
    </cfRule>
  </conditionalFormatting>
  <conditionalFormatting sqref="F1:F6 F8:F65536">
    <cfRule type="cellIs" dxfId="2960" priority="300" stopIfTrue="1" operator="lessThan">
      <formula>0</formula>
    </cfRule>
  </conditionalFormatting>
  <conditionalFormatting sqref="F1:F6 F8:F65536">
    <cfRule type="cellIs" dxfId="2959" priority="299" stopIfTrue="1" operator="lessThan">
      <formula>0</formula>
    </cfRule>
  </conditionalFormatting>
  <conditionalFormatting sqref="F1:F6 F8:F65536">
    <cfRule type="cellIs" dxfId="2958" priority="298" stopIfTrue="1" operator="lessThan">
      <formula>0</formula>
    </cfRule>
  </conditionalFormatting>
  <conditionalFormatting sqref="F1:F6 F8:F65536">
    <cfRule type="cellIs" dxfId="2957" priority="297" stopIfTrue="1" operator="lessThan">
      <formula>0</formula>
    </cfRule>
  </conditionalFormatting>
  <conditionalFormatting sqref="F1:F6 F8:F65536">
    <cfRule type="cellIs" dxfId="2956" priority="296" stopIfTrue="1" operator="lessThan">
      <formula>0</formula>
    </cfRule>
  </conditionalFormatting>
  <conditionalFormatting sqref="F1:F6 F8:F65536">
    <cfRule type="cellIs" dxfId="2955" priority="295" stopIfTrue="1" operator="lessThan">
      <formula>0</formula>
    </cfRule>
  </conditionalFormatting>
  <conditionalFormatting sqref="F1:F6 F8:F65536">
    <cfRule type="cellIs" dxfId="2954" priority="294" stopIfTrue="1" operator="lessThan">
      <formula>0</formula>
    </cfRule>
  </conditionalFormatting>
  <conditionalFormatting sqref="F1:F6 F8:F65536">
    <cfRule type="cellIs" dxfId="2953" priority="293" stopIfTrue="1" operator="lessThan">
      <formula>0</formula>
    </cfRule>
  </conditionalFormatting>
  <conditionalFormatting sqref="G8:G65536 G1:G6">
    <cfRule type="cellIs" dxfId="2952" priority="292" stopIfTrue="1" operator="lessThan">
      <formula>0</formula>
    </cfRule>
  </conditionalFormatting>
  <conditionalFormatting sqref="G1:G6 G8:G65536">
    <cfRule type="cellIs" dxfId="2951" priority="291" stopIfTrue="1" operator="lessThan">
      <formula>0</formula>
    </cfRule>
  </conditionalFormatting>
  <conditionalFormatting sqref="G1:G6 G8:G65536">
    <cfRule type="cellIs" dxfId="2950" priority="290" stopIfTrue="1" operator="lessThan">
      <formula>0</formula>
    </cfRule>
  </conditionalFormatting>
  <conditionalFormatting sqref="G1:G6 G8:G65536">
    <cfRule type="cellIs" dxfId="2949" priority="289" stopIfTrue="1" operator="lessThan">
      <formula>0</formula>
    </cfRule>
  </conditionalFormatting>
  <conditionalFormatting sqref="G1:G6 G8:G65536">
    <cfRule type="cellIs" dxfId="2948" priority="288" stopIfTrue="1" operator="lessThan">
      <formula>0</formula>
    </cfRule>
  </conditionalFormatting>
  <conditionalFormatting sqref="G1:G6 G8:G65536">
    <cfRule type="cellIs" dxfId="2947" priority="287" stopIfTrue="1" operator="lessThan">
      <formula>0</formula>
    </cfRule>
  </conditionalFormatting>
  <conditionalFormatting sqref="G1:G6 G8:G65536">
    <cfRule type="cellIs" dxfId="2946" priority="286" stopIfTrue="1" operator="lessThan">
      <formula>0</formula>
    </cfRule>
  </conditionalFormatting>
  <conditionalFormatting sqref="G1:G6 G8:G65536">
    <cfRule type="cellIs" dxfId="2945" priority="285" stopIfTrue="1" operator="lessThan">
      <formula>0</formula>
    </cfRule>
  </conditionalFormatting>
  <conditionalFormatting sqref="G1:G6 G8:G65536">
    <cfRule type="cellIs" dxfId="2944" priority="284" stopIfTrue="1" operator="lessThan">
      <formula>0</formula>
    </cfRule>
  </conditionalFormatting>
  <conditionalFormatting sqref="G1:G6 G8:G65536">
    <cfRule type="cellIs" dxfId="2943" priority="283" stopIfTrue="1" operator="lessThan">
      <formula>0</formula>
    </cfRule>
  </conditionalFormatting>
  <conditionalFormatting sqref="G1:G6 G8:G65536">
    <cfRule type="cellIs" dxfId="2942" priority="282" stopIfTrue="1" operator="lessThan">
      <formula>0</formula>
    </cfRule>
  </conditionalFormatting>
  <conditionalFormatting sqref="G1:G6 G8:G65536">
    <cfRule type="cellIs" dxfId="2941" priority="281" stopIfTrue="1" operator="lessThan">
      <formula>0</formula>
    </cfRule>
  </conditionalFormatting>
  <conditionalFormatting sqref="G1:G6 G8:G65536">
    <cfRule type="cellIs" dxfId="2940" priority="280" stopIfTrue="1" operator="lessThan">
      <formula>0</formula>
    </cfRule>
  </conditionalFormatting>
  <conditionalFormatting sqref="G1:G6 G8:G65536">
    <cfRule type="cellIs" dxfId="2939" priority="279" stopIfTrue="1" operator="lessThan">
      <formula>0</formula>
    </cfRule>
  </conditionalFormatting>
  <conditionalFormatting sqref="G1:G6 G8:G65536">
    <cfRule type="cellIs" dxfId="2938" priority="278" stopIfTrue="1" operator="lessThan">
      <formula>0</formula>
    </cfRule>
  </conditionalFormatting>
  <conditionalFormatting sqref="G1:G6 G8:G65536">
    <cfRule type="cellIs" dxfId="2937" priority="277" stopIfTrue="1" operator="lessThan">
      <formula>0</formula>
    </cfRule>
  </conditionalFormatting>
  <conditionalFormatting sqref="G1:G6 G8:G65536">
    <cfRule type="cellIs" dxfId="2936" priority="276" stopIfTrue="1" operator="lessThan">
      <formula>0</formula>
    </cfRule>
  </conditionalFormatting>
  <conditionalFormatting sqref="G1:G6 G8:G65536">
    <cfRule type="cellIs" dxfId="2935" priority="275" stopIfTrue="1" operator="lessThan">
      <formula>0</formula>
    </cfRule>
  </conditionalFormatting>
  <conditionalFormatting sqref="G1:G6 G8:G65536">
    <cfRule type="cellIs" dxfId="2934" priority="274" stopIfTrue="1" operator="lessThan">
      <formula>0</formula>
    </cfRule>
  </conditionalFormatting>
  <conditionalFormatting sqref="G1:G6 G8:G65536">
    <cfRule type="cellIs" dxfId="2933" priority="273" stopIfTrue="1" operator="lessThan">
      <formula>0</formula>
    </cfRule>
  </conditionalFormatting>
  <conditionalFormatting sqref="G1:G6 G8:G65536">
    <cfRule type="cellIs" dxfId="2932" priority="272" stopIfTrue="1" operator="lessThan">
      <formula>0</formula>
    </cfRule>
  </conditionalFormatting>
  <conditionalFormatting sqref="G1:G6 G8:G65536">
    <cfRule type="cellIs" dxfId="2931" priority="271" stopIfTrue="1" operator="lessThan">
      <formula>0</formula>
    </cfRule>
  </conditionalFormatting>
  <conditionalFormatting sqref="G1:G6 G8:G65536">
    <cfRule type="cellIs" dxfId="2930" priority="270" stopIfTrue="1" operator="lessThan">
      <formula>0</formula>
    </cfRule>
  </conditionalFormatting>
  <conditionalFormatting sqref="G1:G6 G8:G65536">
    <cfRule type="cellIs" dxfId="2929" priority="269" stopIfTrue="1" operator="lessThan">
      <formula>0</formula>
    </cfRule>
  </conditionalFormatting>
  <conditionalFormatting sqref="G1:G6 G8:G65536">
    <cfRule type="cellIs" dxfId="2928" priority="268" stopIfTrue="1" operator="lessThan">
      <formula>0</formula>
    </cfRule>
  </conditionalFormatting>
  <conditionalFormatting sqref="G1:G6 G8:G65536">
    <cfRule type="cellIs" dxfId="2927" priority="267" stopIfTrue="1" operator="lessThan">
      <formula>0</formula>
    </cfRule>
  </conditionalFormatting>
  <conditionalFormatting sqref="G1:G6 G8:G65536">
    <cfRule type="cellIs" dxfId="2926" priority="266" stopIfTrue="1" operator="lessThan">
      <formula>0</formula>
    </cfRule>
  </conditionalFormatting>
  <conditionalFormatting sqref="G1:G6 G8:G65536">
    <cfRule type="cellIs" dxfId="2925" priority="265" stopIfTrue="1" operator="lessThan">
      <formula>0</formula>
    </cfRule>
  </conditionalFormatting>
  <conditionalFormatting sqref="H1:H6 H8:H65536">
    <cfRule type="cellIs" dxfId="2924" priority="264" stopIfTrue="1" operator="lessThan">
      <formula>0</formula>
    </cfRule>
  </conditionalFormatting>
  <conditionalFormatting sqref="H1:H6 H8:H65536">
    <cfRule type="cellIs" dxfId="2923" priority="263" stopIfTrue="1" operator="lessThan">
      <formula>0</formula>
    </cfRule>
  </conditionalFormatting>
  <conditionalFormatting sqref="H1:H6 H8:H65536">
    <cfRule type="cellIs" dxfId="2922" priority="262" stopIfTrue="1" operator="lessThan">
      <formula>0</formula>
    </cfRule>
  </conditionalFormatting>
  <conditionalFormatting sqref="H1:H6 H8:H65536">
    <cfRule type="cellIs" dxfId="2921" priority="261" stopIfTrue="1" operator="lessThan">
      <formula>0</formula>
    </cfRule>
  </conditionalFormatting>
  <conditionalFormatting sqref="H1:H6 H8:H65536">
    <cfRule type="cellIs" dxfId="2920" priority="260" stopIfTrue="1" operator="lessThan">
      <formula>0</formula>
    </cfRule>
  </conditionalFormatting>
  <conditionalFormatting sqref="H1:H6 H8:H65536">
    <cfRule type="cellIs" dxfId="2919" priority="259" stopIfTrue="1" operator="lessThan">
      <formula>0</formula>
    </cfRule>
  </conditionalFormatting>
  <conditionalFormatting sqref="H1:H6 H8:H65536">
    <cfRule type="cellIs" dxfId="2918" priority="258" stopIfTrue="1" operator="lessThan">
      <formula>0</formula>
    </cfRule>
  </conditionalFormatting>
  <conditionalFormatting sqref="H1:H6 H8:H65536">
    <cfRule type="cellIs" dxfId="2917" priority="257" stopIfTrue="1" operator="lessThan">
      <formula>0</formula>
    </cfRule>
  </conditionalFormatting>
  <conditionalFormatting sqref="H1:H6 H8:H65536">
    <cfRule type="cellIs" dxfId="2916" priority="256" stopIfTrue="1" operator="lessThan">
      <formula>0</formula>
    </cfRule>
  </conditionalFormatting>
  <conditionalFormatting sqref="H1:H6 H8:H65536">
    <cfRule type="cellIs" dxfId="2915" priority="255" stopIfTrue="1" operator="lessThan">
      <formula>0</formula>
    </cfRule>
  </conditionalFormatting>
  <conditionalFormatting sqref="H1:H6 H8:H65536">
    <cfRule type="cellIs" dxfId="2914" priority="254" stopIfTrue="1" operator="lessThan">
      <formula>0</formula>
    </cfRule>
  </conditionalFormatting>
  <conditionalFormatting sqref="H1:H6 H8:H65536">
    <cfRule type="cellIs" dxfId="2913" priority="253" stopIfTrue="1" operator="lessThan">
      <formula>0</formula>
    </cfRule>
  </conditionalFormatting>
  <conditionalFormatting sqref="H1:H6 H8:H65536">
    <cfRule type="cellIs" dxfId="2912" priority="252" stopIfTrue="1" operator="lessThan">
      <formula>0</formula>
    </cfRule>
  </conditionalFormatting>
  <conditionalFormatting sqref="H1:H6 H8:H65536">
    <cfRule type="cellIs" dxfId="2911" priority="251" stopIfTrue="1" operator="lessThan">
      <formula>0</formula>
    </cfRule>
  </conditionalFormatting>
  <conditionalFormatting sqref="H1:H6 H8:H65536">
    <cfRule type="cellIs" dxfId="2910" priority="250" stopIfTrue="1" operator="lessThan">
      <formula>0</formula>
    </cfRule>
  </conditionalFormatting>
  <conditionalFormatting sqref="H1:H6 H8:H65536">
    <cfRule type="cellIs" dxfId="2909" priority="249" stopIfTrue="1" operator="lessThan">
      <formula>0</formula>
    </cfRule>
  </conditionalFormatting>
  <conditionalFormatting sqref="H1:H6 H8:H65536">
    <cfRule type="cellIs" dxfId="2908" priority="248" stopIfTrue="1" operator="lessThan">
      <formula>0</formula>
    </cfRule>
  </conditionalFormatting>
  <conditionalFormatting sqref="H1:H6 H8:H65536">
    <cfRule type="cellIs" dxfId="2907" priority="247" stopIfTrue="1" operator="lessThan">
      <formula>0</formula>
    </cfRule>
  </conditionalFormatting>
  <conditionalFormatting sqref="H1:H6 H8:H65536">
    <cfRule type="cellIs" dxfId="2906" priority="246" stopIfTrue="1" operator="lessThan">
      <formula>0</formula>
    </cfRule>
  </conditionalFormatting>
  <conditionalFormatting sqref="H1:H6 H8:H65536">
    <cfRule type="cellIs" dxfId="2905" priority="245" stopIfTrue="1" operator="lessThan">
      <formula>0</formula>
    </cfRule>
  </conditionalFormatting>
  <conditionalFormatting sqref="H1:H6 H8:H65536">
    <cfRule type="cellIs" dxfId="2904" priority="244" stopIfTrue="1" operator="lessThan">
      <formula>0</formula>
    </cfRule>
  </conditionalFormatting>
  <conditionalFormatting sqref="H1:H6 H8:H65536">
    <cfRule type="cellIs" dxfId="2903" priority="243" stopIfTrue="1" operator="lessThan">
      <formula>0</formula>
    </cfRule>
  </conditionalFormatting>
  <conditionalFormatting sqref="H1:H6 H8:H65536">
    <cfRule type="cellIs" dxfId="2902" priority="242" stopIfTrue="1" operator="lessThan">
      <formula>0</formula>
    </cfRule>
  </conditionalFormatting>
  <conditionalFormatting sqref="H1:H6 H8:H65536">
    <cfRule type="cellIs" dxfId="2901" priority="241" stopIfTrue="1" operator="lessThan">
      <formula>0</formula>
    </cfRule>
  </conditionalFormatting>
  <conditionalFormatting sqref="H1:H6 H8:H65536">
    <cfRule type="cellIs" dxfId="2900" priority="240" stopIfTrue="1" operator="lessThan">
      <formula>0</formula>
    </cfRule>
  </conditionalFormatting>
  <conditionalFormatting sqref="H1:H6 H8:H65536">
    <cfRule type="cellIs" dxfId="2899" priority="239" stopIfTrue="1" operator="lessThan">
      <formula>0</formula>
    </cfRule>
  </conditionalFormatting>
  <conditionalFormatting sqref="H1:H6 H8:H65536">
    <cfRule type="cellIs" dxfId="2898" priority="238" stopIfTrue="1" operator="lessThan">
      <formula>0</formula>
    </cfRule>
  </conditionalFormatting>
  <conditionalFormatting sqref="H1:H6 H8:H65536">
    <cfRule type="cellIs" dxfId="2897" priority="237" stopIfTrue="1" operator="lessThan">
      <formula>0</formula>
    </cfRule>
  </conditionalFormatting>
  <conditionalFormatting sqref="H1:H6 H8:H65536">
    <cfRule type="cellIs" dxfId="2896" priority="236" stopIfTrue="1" operator="lessThan">
      <formula>0</formula>
    </cfRule>
  </conditionalFormatting>
  <conditionalFormatting sqref="H1:H6 H8:H65536">
    <cfRule type="cellIs" dxfId="2895" priority="235" stopIfTrue="1" operator="lessThan">
      <formula>0</formula>
    </cfRule>
  </conditionalFormatting>
  <conditionalFormatting sqref="H1:H6 H8:H65536">
    <cfRule type="cellIs" dxfId="2894" priority="234" stopIfTrue="1" operator="lessThan">
      <formula>0</formula>
    </cfRule>
  </conditionalFormatting>
  <conditionalFormatting sqref="H1:H6 H8:H65536">
    <cfRule type="cellIs" dxfId="2893" priority="233" stopIfTrue="1" operator="lessThan">
      <formula>0</formula>
    </cfRule>
  </conditionalFormatting>
  <conditionalFormatting sqref="H1:H6 H8:H65536">
    <cfRule type="cellIs" dxfId="2892" priority="232" stopIfTrue="1" operator="lessThan">
      <formula>0</formula>
    </cfRule>
  </conditionalFormatting>
  <conditionalFormatting sqref="H1:H6 H8:H65536">
    <cfRule type="cellIs" dxfId="2891" priority="231" stopIfTrue="1" operator="lessThan">
      <formula>0</formula>
    </cfRule>
  </conditionalFormatting>
  <conditionalFormatting sqref="H1:H6 H8:H65536">
    <cfRule type="cellIs" dxfId="2890" priority="230" stopIfTrue="1" operator="lessThan">
      <formula>0</formula>
    </cfRule>
  </conditionalFormatting>
  <conditionalFormatting sqref="H1:H6 H8:H65536">
    <cfRule type="cellIs" dxfId="2889" priority="229" stopIfTrue="1" operator="lessThan">
      <formula>0</formula>
    </cfRule>
  </conditionalFormatting>
  <conditionalFormatting sqref="H1:H6 H8:H65536">
    <cfRule type="cellIs" dxfId="2888" priority="228" stopIfTrue="1" operator="lessThan">
      <formula>0</formula>
    </cfRule>
  </conditionalFormatting>
  <conditionalFormatting sqref="H1:H6 H8:H65536">
    <cfRule type="cellIs" dxfId="2887" priority="227" stopIfTrue="1" operator="lessThan">
      <formula>0</formula>
    </cfRule>
  </conditionalFormatting>
  <conditionalFormatting sqref="H1:H6 H8:H65536">
    <cfRule type="cellIs" dxfId="2886" priority="226" stopIfTrue="1" operator="lessThan">
      <formula>0</formula>
    </cfRule>
  </conditionalFormatting>
  <conditionalFormatting sqref="H1:H6 H8:H65536">
    <cfRule type="cellIs" dxfId="2885" priority="225" stopIfTrue="1" operator="lessThan">
      <formula>0</formula>
    </cfRule>
  </conditionalFormatting>
  <conditionalFormatting sqref="H1:H6 H8:H65536">
    <cfRule type="cellIs" dxfId="2884" priority="224" stopIfTrue="1" operator="lessThan">
      <formula>0</formula>
    </cfRule>
  </conditionalFormatting>
  <conditionalFormatting sqref="H1:H6 H8:H65536">
    <cfRule type="cellIs" dxfId="2883" priority="223" stopIfTrue="1" operator="lessThan">
      <formula>0</formula>
    </cfRule>
  </conditionalFormatting>
  <conditionalFormatting sqref="H1:H6 H8:H65536">
    <cfRule type="cellIs" dxfId="2882" priority="222" stopIfTrue="1" operator="lessThan">
      <formula>0</formula>
    </cfRule>
  </conditionalFormatting>
  <conditionalFormatting sqref="H1:H6 H8:H65536">
    <cfRule type="cellIs" dxfId="2881" priority="221" stopIfTrue="1" operator="lessThan">
      <formula>0</formula>
    </cfRule>
  </conditionalFormatting>
  <conditionalFormatting sqref="H1:H6 H8:H65536">
    <cfRule type="cellIs" dxfId="2880" priority="220" stopIfTrue="1" operator="lessThan">
      <formula>0</formula>
    </cfRule>
  </conditionalFormatting>
  <conditionalFormatting sqref="H1:H6 H8:H65536">
    <cfRule type="cellIs" dxfId="2879" priority="219" stopIfTrue="1" operator="lessThan">
      <formula>0</formula>
    </cfRule>
  </conditionalFormatting>
  <conditionalFormatting sqref="H1:H6 H8:H65536">
    <cfRule type="cellIs" dxfId="2878" priority="218" stopIfTrue="1" operator="lessThan">
      <formula>0</formula>
    </cfRule>
  </conditionalFormatting>
  <conditionalFormatting sqref="H1:H6 H8:H65536">
    <cfRule type="cellIs" dxfId="2877" priority="217" stopIfTrue="1" operator="lessThan">
      <formula>0</formula>
    </cfRule>
  </conditionalFormatting>
  <conditionalFormatting sqref="I1:I6 I8:I65536">
    <cfRule type="cellIs" dxfId="2876" priority="216" stopIfTrue="1" operator="lessThan">
      <formula>0</formula>
    </cfRule>
  </conditionalFormatting>
  <conditionalFormatting sqref="I1:I6 I8:I65536">
    <cfRule type="cellIs" dxfId="2875" priority="215" stopIfTrue="1" operator="lessThan">
      <formula>0</formula>
    </cfRule>
  </conditionalFormatting>
  <conditionalFormatting sqref="I1:I6 I8:I65536">
    <cfRule type="cellIs" dxfId="2874" priority="214" stopIfTrue="1" operator="lessThan">
      <formula>0</formula>
    </cfRule>
  </conditionalFormatting>
  <conditionalFormatting sqref="I1:I6 I8:I65536">
    <cfRule type="cellIs" dxfId="2873" priority="213" stopIfTrue="1" operator="lessThan">
      <formula>0</formula>
    </cfRule>
  </conditionalFormatting>
  <conditionalFormatting sqref="I1:I6 I8:I65536">
    <cfRule type="cellIs" dxfId="2872" priority="212" stopIfTrue="1" operator="lessThan">
      <formula>0</formula>
    </cfRule>
  </conditionalFormatting>
  <conditionalFormatting sqref="I1:I6 I8:I65536">
    <cfRule type="cellIs" dxfId="2871" priority="211" stopIfTrue="1" operator="lessThan">
      <formula>0</formula>
    </cfRule>
  </conditionalFormatting>
  <conditionalFormatting sqref="I1:I6 I8:I65536">
    <cfRule type="cellIs" dxfId="2870" priority="210" stopIfTrue="1" operator="lessThan">
      <formula>0</formula>
    </cfRule>
  </conditionalFormatting>
  <conditionalFormatting sqref="I1:I6 I8:I65536">
    <cfRule type="cellIs" dxfId="2869" priority="209" stopIfTrue="1" operator="lessThan">
      <formula>0</formula>
    </cfRule>
  </conditionalFormatting>
  <conditionalFormatting sqref="I1:I6 I8:I65536">
    <cfRule type="cellIs" dxfId="2868" priority="208" stopIfTrue="1" operator="lessThan">
      <formula>0</formula>
    </cfRule>
  </conditionalFormatting>
  <conditionalFormatting sqref="I1:I6 I8:I65536">
    <cfRule type="cellIs" dxfId="2867" priority="207" stopIfTrue="1" operator="lessThan">
      <formula>0</formula>
    </cfRule>
  </conditionalFormatting>
  <conditionalFormatting sqref="I1:I6 I8:I65536">
    <cfRule type="cellIs" dxfId="2866" priority="206" stopIfTrue="1" operator="lessThan">
      <formula>0</formula>
    </cfRule>
  </conditionalFormatting>
  <conditionalFormatting sqref="I1:I6 I8:I65536">
    <cfRule type="cellIs" dxfId="2865" priority="205" stopIfTrue="1" operator="lessThan">
      <formula>0</formula>
    </cfRule>
  </conditionalFormatting>
  <conditionalFormatting sqref="I1:I6 I8:I65536">
    <cfRule type="cellIs" dxfId="2864" priority="204" stopIfTrue="1" operator="lessThan">
      <formula>0</formula>
    </cfRule>
  </conditionalFormatting>
  <conditionalFormatting sqref="I1:I6 I8:I65536">
    <cfRule type="cellIs" dxfId="2863" priority="203" stopIfTrue="1" operator="lessThan">
      <formula>0</formula>
    </cfRule>
  </conditionalFormatting>
  <conditionalFormatting sqref="I1:I6 I8:I65536">
    <cfRule type="cellIs" dxfId="2862" priority="202" stopIfTrue="1" operator="lessThan">
      <formula>0</formula>
    </cfRule>
  </conditionalFormatting>
  <conditionalFormatting sqref="I1:I6 I8:I65536">
    <cfRule type="cellIs" dxfId="2861" priority="201" stopIfTrue="1" operator="lessThan">
      <formula>0</formula>
    </cfRule>
  </conditionalFormatting>
  <conditionalFormatting sqref="I1:I6 I8:I65536">
    <cfRule type="cellIs" dxfId="2860" priority="200" stopIfTrue="1" operator="lessThan">
      <formula>0</formula>
    </cfRule>
  </conditionalFormatting>
  <conditionalFormatting sqref="I1:I6 I8:I65536">
    <cfRule type="cellIs" dxfId="2859" priority="199" stopIfTrue="1" operator="lessThan">
      <formula>0</formula>
    </cfRule>
  </conditionalFormatting>
  <conditionalFormatting sqref="I1:I6 I8:I65536">
    <cfRule type="cellIs" dxfId="2858" priority="198" stopIfTrue="1" operator="lessThan">
      <formula>0</formula>
    </cfRule>
  </conditionalFormatting>
  <conditionalFormatting sqref="I1:I6 I8:I65536">
    <cfRule type="cellIs" dxfId="2857" priority="197" stopIfTrue="1" operator="lessThan">
      <formula>0</formula>
    </cfRule>
  </conditionalFormatting>
  <conditionalFormatting sqref="I1:I6 I8:I65536">
    <cfRule type="cellIs" dxfId="2856" priority="196" stopIfTrue="1" operator="lessThan">
      <formula>0</formula>
    </cfRule>
  </conditionalFormatting>
  <conditionalFormatting sqref="I1:I6 I8:I65536">
    <cfRule type="cellIs" dxfId="2855" priority="195" stopIfTrue="1" operator="lessThan">
      <formula>0</formula>
    </cfRule>
  </conditionalFormatting>
  <conditionalFormatting sqref="I1:I6 I8:I65536">
    <cfRule type="cellIs" dxfId="2854" priority="194" stopIfTrue="1" operator="lessThan">
      <formula>0</formula>
    </cfRule>
  </conditionalFormatting>
  <conditionalFormatting sqref="I1:I6 I8:I65536">
    <cfRule type="cellIs" dxfId="2853" priority="193" stopIfTrue="1" operator="lessThan">
      <formula>0</formula>
    </cfRule>
  </conditionalFormatting>
  <conditionalFormatting sqref="I1:I6 I8:I65536">
    <cfRule type="cellIs" dxfId="2852" priority="192" stopIfTrue="1" operator="lessThan">
      <formula>0</formula>
    </cfRule>
  </conditionalFormatting>
  <conditionalFormatting sqref="I1:I6 I8:I65536">
    <cfRule type="cellIs" dxfId="2851" priority="191" stopIfTrue="1" operator="lessThan">
      <formula>0</formula>
    </cfRule>
  </conditionalFormatting>
  <conditionalFormatting sqref="J1:J6 J8:J65536">
    <cfRule type="cellIs" dxfId="2850" priority="190" stopIfTrue="1" operator="lessThan">
      <formula>0</formula>
    </cfRule>
  </conditionalFormatting>
  <conditionalFormatting sqref="J1:J6 J8:J65536">
    <cfRule type="cellIs" dxfId="2849" priority="189" stopIfTrue="1" operator="lessThan">
      <formula>0</formula>
    </cfRule>
  </conditionalFormatting>
  <conditionalFormatting sqref="J1:J6 J8:J65536">
    <cfRule type="cellIs" dxfId="2848" priority="188" stopIfTrue="1" operator="lessThan">
      <formula>0</formula>
    </cfRule>
  </conditionalFormatting>
  <conditionalFormatting sqref="J1:J6 J8:J65536">
    <cfRule type="cellIs" dxfId="2847" priority="187" stopIfTrue="1" operator="lessThan">
      <formula>0</formula>
    </cfRule>
  </conditionalFormatting>
  <conditionalFormatting sqref="J1:J6 J8:J65536">
    <cfRule type="cellIs" dxfId="2846" priority="186" stopIfTrue="1" operator="lessThan">
      <formula>0</formula>
    </cfRule>
  </conditionalFormatting>
  <conditionalFormatting sqref="J1:J6 J8:J65536">
    <cfRule type="cellIs" dxfId="2845" priority="185" stopIfTrue="1" operator="lessThan">
      <formula>0</formula>
    </cfRule>
  </conditionalFormatting>
  <conditionalFormatting sqref="J1:J6 J8:J65536">
    <cfRule type="cellIs" dxfId="2844" priority="184" stopIfTrue="1" operator="lessThan">
      <formula>0</formula>
    </cfRule>
  </conditionalFormatting>
  <conditionalFormatting sqref="J1:J6 J8:J65536">
    <cfRule type="cellIs" dxfId="2843" priority="183" stopIfTrue="1" operator="lessThan">
      <formula>0</formula>
    </cfRule>
  </conditionalFormatting>
  <conditionalFormatting sqref="J1:J6 J8:J65536">
    <cfRule type="cellIs" dxfId="2842" priority="182" stopIfTrue="1" operator="lessThan">
      <formula>0</formula>
    </cfRule>
  </conditionalFormatting>
  <conditionalFormatting sqref="J1:J6 J8:J65536">
    <cfRule type="cellIs" dxfId="2841" priority="181" stopIfTrue="1" operator="lessThan">
      <formula>0</formula>
    </cfRule>
  </conditionalFormatting>
  <conditionalFormatting sqref="J1:J6 J8:J65536">
    <cfRule type="cellIs" dxfId="2840" priority="180" stopIfTrue="1" operator="lessThan">
      <formula>0</formula>
    </cfRule>
  </conditionalFormatting>
  <conditionalFormatting sqref="J1:J6 J8:J65536">
    <cfRule type="cellIs" dxfId="2839" priority="179" stopIfTrue="1" operator="lessThan">
      <formula>0</formula>
    </cfRule>
  </conditionalFormatting>
  <conditionalFormatting sqref="J1:J6 J8:J65536">
    <cfRule type="cellIs" dxfId="2838" priority="178" stopIfTrue="1" operator="lessThan">
      <formula>0</formula>
    </cfRule>
  </conditionalFormatting>
  <conditionalFormatting sqref="J1:J6 J8:J65536">
    <cfRule type="cellIs" dxfId="2837" priority="177" stopIfTrue="1" operator="lessThan">
      <formula>0</formula>
    </cfRule>
  </conditionalFormatting>
  <conditionalFormatting sqref="J1:J6 J8:J65536">
    <cfRule type="cellIs" dxfId="2836" priority="176" stopIfTrue="1" operator="lessThan">
      <formula>0</formula>
    </cfRule>
  </conditionalFormatting>
  <conditionalFormatting sqref="J1:J6 J8:J65536">
    <cfRule type="cellIs" dxfId="2835" priority="175" stopIfTrue="1" operator="lessThan">
      <formula>0</formula>
    </cfRule>
  </conditionalFormatting>
  <conditionalFormatting sqref="J1:J6 J8:J65536">
    <cfRule type="cellIs" dxfId="2834" priority="174" stopIfTrue="1" operator="lessThan">
      <formula>0</formula>
    </cfRule>
  </conditionalFormatting>
  <conditionalFormatting sqref="J1:J6 J8:J65536">
    <cfRule type="cellIs" dxfId="2833" priority="173" stopIfTrue="1" operator="lessThan">
      <formula>0</formula>
    </cfRule>
  </conditionalFormatting>
  <conditionalFormatting sqref="J1:J6 J8:J65536">
    <cfRule type="cellIs" dxfId="2832" priority="172" stopIfTrue="1" operator="lessThan">
      <formula>0</formula>
    </cfRule>
  </conditionalFormatting>
  <conditionalFormatting sqref="J1:J6 J8:J65536">
    <cfRule type="cellIs" dxfId="2831" priority="171" stopIfTrue="1" operator="lessThan">
      <formula>0</formula>
    </cfRule>
  </conditionalFormatting>
  <conditionalFormatting sqref="J1:J6 J8:J65536">
    <cfRule type="cellIs" dxfId="2830" priority="170" stopIfTrue="1" operator="lessThan">
      <formula>0</formula>
    </cfRule>
  </conditionalFormatting>
  <conditionalFormatting sqref="J1:J6 J8:J65536">
    <cfRule type="cellIs" dxfId="2829" priority="169" stopIfTrue="1" operator="lessThan">
      <formula>0</formula>
    </cfRule>
  </conditionalFormatting>
  <conditionalFormatting sqref="J1:J6 J8:J65536">
    <cfRule type="cellIs" dxfId="2828" priority="168" stopIfTrue="1" operator="lessThan">
      <formula>0</formula>
    </cfRule>
  </conditionalFormatting>
  <conditionalFormatting sqref="J1:J6 J8:J65536">
    <cfRule type="cellIs" dxfId="2827" priority="167" stopIfTrue="1" operator="lessThan">
      <formula>0</formula>
    </cfRule>
  </conditionalFormatting>
  <conditionalFormatting sqref="J1:J6 J8:J65536">
    <cfRule type="cellIs" dxfId="2826" priority="166" stopIfTrue="1" operator="lessThan">
      <formula>0</formula>
    </cfRule>
  </conditionalFormatting>
  <conditionalFormatting sqref="J1:J6 J8:J65536">
    <cfRule type="cellIs" dxfId="2825" priority="165" stopIfTrue="1" operator="lessThan">
      <formula>0</formula>
    </cfRule>
  </conditionalFormatting>
  <conditionalFormatting sqref="J1:J6 J8:J65536">
    <cfRule type="cellIs" dxfId="2824" priority="164" stopIfTrue="1" operator="lessThan">
      <formula>0</formula>
    </cfRule>
  </conditionalFormatting>
  <conditionalFormatting sqref="J1:J6 J8:J65536">
    <cfRule type="cellIs" dxfId="2823" priority="163" stopIfTrue="1" operator="lessThan">
      <formula>0</formula>
    </cfRule>
  </conditionalFormatting>
  <conditionalFormatting sqref="J1:J6 J8:J65536">
    <cfRule type="cellIs" dxfId="2822" priority="162" stopIfTrue="1" operator="lessThan">
      <formula>0</formula>
    </cfRule>
  </conditionalFormatting>
  <conditionalFormatting sqref="J1:J6 J8:J65536">
    <cfRule type="cellIs" dxfId="2821" priority="161" stopIfTrue="1" operator="lessThan">
      <formula>0</formula>
    </cfRule>
  </conditionalFormatting>
  <conditionalFormatting sqref="J1:J6 J8:J65536">
    <cfRule type="cellIs" dxfId="2820" priority="160" stopIfTrue="1" operator="lessThan">
      <formula>0</formula>
    </cfRule>
  </conditionalFormatting>
  <conditionalFormatting sqref="J1:J6 J8:J65536">
    <cfRule type="cellIs" dxfId="2819" priority="159" stopIfTrue="1" operator="lessThan">
      <formula>0</formula>
    </cfRule>
  </conditionalFormatting>
  <conditionalFormatting sqref="J1:J6 J8:J65536">
    <cfRule type="cellIs" dxfId="2818" priority="158" stopIfTrue="1" operator="lessThan">
      <formula>0</formula>
    </cfRule>
  </conditionalFormatting>
  <conditionalFormatting sqref="J1:J6 J8:J65536">
    <cfRule type="cellIs" dxfId="2817" priority="157" stopIfTrue="1" operator="lessThan">
      <formula>0</formula>
    </cfRule>
  </conditionalFormatting>
  <conditionalFormatting sqref="J1:J6 J8:J65536">
    <cfRule type="cellIs" dxfId="2816" priority="156" stopIfTrue="1" operator="lessThan">
      <formula>0</formula>
    </cfRule>
  </conditionalFormatting>
  <conditionalFormatting sqref="J1:J6 J8:J65536">
    <cfRule type="cellIs" dxfId="2815" priority="155" stopIfTrue="1" operator="lessThan">
      <formula>0</formula>
    </cfRule>
  </conditionalFormatting>
  <conditionalFormatting sqref="J1:J6 J8:J65536">
    <cfRule type="cellIs" dxfId="2814" priority="154" stopIfTrue="1" operator="lessThan">
      <formula>0</formula>
    </cfRule>
  </conditionalFormatting>
  <conditionalFormatting sqref="J1:J6 J8:J65536">
    <cfRule type="cellIs" dxfId="2813" priority="153" stopIfTrue="1" operator="lessThan">
      <formula>0</formula>
    </cfRule>
  </conditionalFormatting>
  <conditionalFormatting sqref="J1:J6 J8:J65536">
    <cfRule type="cellIs" dxfId="2812" priority="152" stopIfTrue="1" operator="lessThan">
      <formula>0</formula>
    </cfRule>
  </conditionalFormatting>
  <conditionalFormatting sqref="J1:J6 J8:J65536">
    <cfRule type="cellIs" dxfId="2811" priority="151" stopIfTrue="1" operator="lessThan">
      <formula>0</formula>
    </cfRule>
  </conditionalFormatting>
  <conditionalFormatting sqref="J1:J6 J8:J65536">
    <cfRule type="cellIs" dxfId="2810" priority="150" stopIfTrue="1" operator="lessThan">
      <formula>0</formula>
    </cfRule>
  </conditionalFormatting>
  <conditionalFormatting sqref="J1:J6 J8:J65536">
    <cfRule type="cellIs" dxfId="2809" priority="149" stopIfTrue="1" operator="lessThan">
      <formula>0</formula>
    </cfRule>
  </conditionalFormatting>
  <conditionalFormatting sqref="J1:J6 J8:J65536">
    <cfRule type="cellIs" dxfId="2808" priority="148" stopIfTrue="1" operator="lessThan">
      <formula>0</formula>
    </cfRule>
  </conditionalFormatting>
  <conditionalFormatting sqref="J1:J6 J8:J65536">
    <cfRule type="cellIs" dxfId="2807" priority="147" stopIfTrue="1" operator="lessThan">
      <formula>0</formula>
    </cfRule>
  </conditionalFormatting>
  <conditionalFormatting sqref="J1:J6 J8:J65536">
    <cfRule type="cellIs" dxfId="2806" priority="146" stopIfTrue="1" operator="lessThan">
      <formula>0</formula>
    </cfRule>
  </conditionalFormatting>
  <conditionalFormatting sqref="J1:J6 J8:J65536">
    <cfRule type="cellIs" dxfId="2805" priority="145" stopIfTrue="1" operator="lessThan">
      <formula>0</formula>
    </cfRule>
  </conditionalFormatting>
  <conditionalFormatting sqref="J1:J6 J8:J65536">
    <cfRule type="cellIs" dxfId="2804" priority="144" stopIfTrue="1" operator="lessThan">
      <formula>0</formula>
    </cfRule>
  </conditionalFormatting>
  <conditionalFormatting sqref="J1:J6 J8:J65536">
    <cfRule type="cellIs" dxfId="2803" priority="143" stopIfTrue="1" operator="lessThan">
      <formula>0</formula>
    </cfRule>
  </conditionalFormatting>
  <conditionalFormatting sqref="J1:J6 J8:J65536">
    <cfRule type="cellIs" dxfId="2802" priority="142" stopIfTrue="1" operator="lessThan">
      <formula>0</formula>
    </cfRule>
  </conditionalFormatting>
  <conditionalFormatting sqref="J1:J6 J8:J65536">
    <cfRule type="cellIs" dxfId="2801" priority="141" stopIfTrue="1" operator="lessThan">
      <formula>0</formula>
    </cfRule>
  </conditionalFormatting>
  <conditionalFormatting sqref="J1:J6 J8:J65536">
    <cfRule type="cellIs" dxfId="2800" priority="140" stopIfTrue="1" operator="lessThan">
      <formula>0</formula>
    </cfRule>
  </conditionalFormatting>
  <conditionalFormatting sqref="J1:J6 J8:J65536">
    <cfRule type="cellIs" dxfId="2799" priority="139" stopIfTrue="1" operator="lessThan">
      <formula>0</formula>
    </cfRule>
  </conditionalFormatting>
  <conditionalFormatting sqref="J1:J6 J8:J65536">
    <cfRule type="cellIs" dxfId="2798" priority="138" stopIfTrue="1" operator="lessThan">
      <formula>0</formula>
    </cfRule>
  </conditionalFormatting>
  <conditionalFormatting sqref="J1:J6 J8:J65536">
    <cfRule type="cellIs" dxfId="2797" priority="137" stopIfTrue="1" operator="lessThan">
      <formula>0</formula>
    </cfRule>
  </conditionalFormatting>
  <conditionalFormatting sqref="J1:J6 J8:J65536">
    <cfRule type="cellIs" dxfId="2796" priority="136" stopIfTrue="1" operator="lessThan">
      <formula>0</formula>
    </cfRule>
  </conditionalFormatting>
  <conditionalFormatting sqref="J1:J6 J8:J65536">
    <cfRule type="cellIs" dxfId="2795" priority="135" stopIfTrue="1" operator="lessThan">
      <formula>0</formula>
    </cfRule>
  </conditionalFormatting>
  <conditionalFormatting sqref="J1:J6 J8:J65536">
    <cfRule type="cellIs" dxfId="2794" priority="134" stopIfTrue="1" operator="lessThan">
      <formula>0</formula>
    </cfRule>
  </conditionalFormatting>
  <conditionalFormatting sqref="J1:J6 J8:J65536">
    <cfRule type="cellIs" dxfId="2793" priority="133" stopIfTrue="1" operator="lessThan">
      <formula>0</formula>
    </cfRule>
  </conditionalFormatting>
  <conditionalFormatting sqref="J1:J6 J8:J65536">
    <cfRule type="cellIs" dxfId="2792" priority="132" stopIfTrue="1" operator="lessThan">
      <formula>0</formula>
    </cfRule>
  </conditionalFormatting>
  <conditionalFormatting sqref="J1:J6 J8:J65536">
    <cfRule type="cellIs" dxfId="2791" priority="131" stopIfTrue="1" operator="lessThan">
      <formula>0</formula>
    </cfRule>
  </conditionalFormatting>
  <conditionalFormatting sqref="J1:J6 J8:J65536">
    <cfRule type="cellIs" dxfId="2790" priority="130" stopIfTrue="1" operator="lessThan">
      <formula>0</formula>
    </cfRule>
  </conditionalFormatting>
  <conditionalFormatting sqref="J1:J6 J8:J65536">
    <cfRule type="cellIs" dxfId="2789" priority="129" stopIfTrue="1" operator="lessThan">
      <formula>0</formula>
    </cfRule>
  </conditionalFormatting>
  <conditionalFormatting sqref="J1:J6 J8:J65536">
    <cfRule type="cellIs" dxfId="2788" priority="128" stopIfTrue="1" operator="lessThan">
      <formula>0</formula>
    </cfRule>
  </conditionalFormatting>
  <conditionalFormatting sqref="J1:J6 J8:J65536">
    <cfRule type="cellIs" dxfId="2787" priority="127" stopIfTrue="1" operator="lessThan">
      <formula>0</formula>
    </cfRule>
  </conditionalFormatting>
  <conditionalFormatting sqref="J1:J6 J8:J65536">
    <cfRule type="cellIs" dxfId="2786" priority="126" stopIfTrue="1" operator="lessThan">
      <formula>0</formula>
    </cfRule>
  </conditionalFormatting>
  <conditionalFormatting sqref="J1:J6 J8:J65536">
    <cfRule type="cellIs" dxfId="2785" priority="125" stopIfTrue="1" operator="lessThan">
      <formula>0</formula>
    </cfRule>
  </conditionalFormatting>
  <conditionalFormatting sqref="J1:J6 J8:J65536">
    <cfRule type="cellIs" dxfId="2784" priority="124" stopIfTrue="1" operator="lessThan">
      <formula>0</formula>
    </cfRule>
  </conditionalFormatting>
  <conditionalFormatting sqref="J1:J6 J8:J65536">
    <cfRule type="cellIs" dxfId="2783" priority="123" stopIfTrue="1" operator="lessThan">
      <formula>0</formula>
    </cfRule>
  </conditionalFormatting>
  <conditionalFormatting sqref="J4">
    <cfRule type="cellIs" dxfId="2782" priority="122" stopIfTrue="1" operator="lessThan">
      <formula>0</formula>
    </cfRule>
  </conditionalFormatting>
  <conditionalFormatting sqref="J4">
    <cfRule type="cellIs" dxfId="2781" priority="121" stopIfTrue="1" operator="lessThan">
      <formula>0</formula>
    </cfRule>
  </conditionalFormatting>
  <conditionalFormatting sqref="J4">
    <cfRule type="cellIs" dxfId="2780" priority="120" stopIfTrue="1" operator="lessThan">
      <formula>0</formula>
    </cfRule>
  </conditionalFormatting>
  <conditionalFormatting sqref="J4">
    <cfRule type="cellIs" dxfId="2779" priority="119" stopIfTrue="1" operator="lessThan">
      <formula>0</formula>
    </cfRule>
  </conditionalFormatting>
  <conditionalFormatting sqref="J4">
    <cfRule type="cellIs" dxfId="2778" priority="118" stopIfTrue="1" operator="lessThan">
      <formula>0</formula>
    </cfRule>
  </conditionalFormatting>
  <conditionalFormatting sqref="J4">
    <cfRule type="cellIs" dxfId="2777" priority="117" stopIfTrue="1" operator="lessThan">
      <formula>0</formula>
    </cfRule>
  </conditionalFormatting>
  <conditionalFormatting sqref="J4">
    <cfRule type="cellIs" dxfId="2776" priority="116" stopIfTrue="1" operator="lessThan">
      <formula>0</formula>
    </cfRule>
  </conditionalFormatting>
  <conditionalFormatting sqref="J4">
    <cfRule type="cellIs" dxfId="2775" priority="115" stopIfTrue="1" operator="lessThan">
      <formula>0</formula>
    </cfRule>
  </conditionalFormatting>
  <conditionalFormatting sqref="J4">
    <cfRule type="cellIs" dxfId="2774" priority="114" stopIfTrue="1" operator="lessThan">
      <formula>0</formula>
    </cfRule>
  </conditionalFormatting>
  <conditionalFormatting sqref="J4">
    <cfRule type="cellIs" dxfId="2773" priority="113" stopIfTrue="1" operator="lessThan">
      <formula>0</formula>
    </cfRule>
  </conditionalFormatting>
  <conditionalFormatting sqref="J4">
    <cfRule type="cellIs" dxfId="2772" priority="112" stopIfTrue="1" operator="lessThan">
      <formula>0</formula>
    </cfRule>
  </conditionalFormatting>
  <conditionalFormatting sqref="J4">
    <cfRule type="cellIs" dxfId="2771" priority="111" stopIfTrue="1" operator="lessThan">
      <formula>0</formula>
    </cfRule>
  </conditionalFormatting>
  <conditionalFormatting sqref="J4">
    <cfRule type="cellIs" dxfId="2770" priority="110" stopIfTrue="1" operator="lessThan">
      <formula>0</formula>
    </cfRule>
  </conditionalFormatting>
  <conditionalFormatting sqref="J4">
    <cfRule type="cellIs" dxfId="2769" priority="109" stopIfTrue="1" operator="lessThan">
      <formula>0</formula>
    </cfRule>
  </conditionalFormatting>
  <conditionalFormatting sqref="J4">
    <cfRule type="cellIs" dxfId="2768" priority="108" stopIfTrue="1" operator="lessThan">
      <formula>0</formula>
    </cfRule>
  </conditionalFormatting>
  <conditionalFormatting sqref="J4">
    <cfRule type="cellIs" dxfId="2767" priority="107" stopIfTrue="1" operator="lessThan">
      <formula>0</formula>
    </cfRule>
  </conditionalFormatting>
  <conditionalFormatting sqref="J4">
    <cfRule type="cellIs" dxfId="2766" priority="106" stopIfTrue="1" operator="lessThan">
      <formula>0</formula>
    </cfRule>
  </conditionalFormatting>
  <conditionalFormatting sqref="J4">
    <cfRule type="cellIs" dxfId="2765" priority="105" stopIfTrue="1" operator="lessThan">
      <formula>0</formula>
    </cfRule>
  </conditionalFormatting>
  <conditionalFormatting sqref="J4">
    <cfRule type="cellIs" dxfId="2764" priority="104" stopIfTrue="1" operator="lessThan">
      <formula>0</formula>
    </cfRule>
  </conditionalFormatting>
  <conditionalFormatting sqref="J4">
    <cfRule type="cellIs" dxfId="2763" priority="103" stopIfTrue="1" operator="lessThan">
      <formula>0</formula>
    </cfRule>
  </conditionalFormatting>
  <conditionalFormatting sqref="J1:J6 J8:J65536">
    <cfRule type="cellIs" dxfId="2762" priority="102" stopIfTrue="1" operator="lessThan">
      <formula>0</formula>
    </cfRule>
  </conditionalFormatting>
  <conditionalFormatting sqref="J1:J6 J8:J65536">
    <cfRule type="cellIs" dxfId="2761" priority="101" stopIfTrue="1" operator="lessThan">
      <formula>0</formula>
    </cfRule>
  </conditionalFormatting>
  <conditionalFormatting sqref="J1:J6 J8:J65536">
    <cfRule type="cellIs" dxfId="2760" priority="100" stopIfTrue="1" operator="lessThan">
      <formula>0</formula>
    </cfRule>
  </conditionalFormatting>
  <conditionalFormatting sqref="J1:J6 J8:J65536">
    <cfRule type="cellIs" dxfId="2759" priority="99" stopIfTrue="1" operator="lessThan">
      <formula>0</formula>
    </cfRule>
  </conditionalFormatting>
  <conditionalFormatting sqref="J1:J6 J8:J65536">
    <cfRule type="cellIs" dxfId="2758" priority="98" stopIfTrue="1" operator="lessThan">
      <formula>0</formula>
    </cfRule>
  </conditionalFormatting>
  <conditionalFormatting sqref="J1:J6 J8:J65536">
    <cfRule type="cellIs" dxfId="2757" priority="97" stopIfTrue="1" operator="lessThan">
      <formula>0</formula>
    </cfRule>
  </conditionalFormatting>
  <conditionalFormatting sqref="J1:J6 J8:J65536">
    <cfRule type="cellIs" dxfId="2756" priority="96" stopIfTrue="1" operator="lessThan">
      <formula>0</formula>
    </cfRule>
  </conditionalFormatting>
  <conditionalFormatting sqref="J1:J6 J8:J65536">
    <cfRule type="cellIs" dxfId="2755" priority="95" stopIfTrue="1" operator="lessThan">
      <formula>0</formula>
    </cfRule>
  </conditionalFormatting>
  <conditionalFormatting sqref="J1:J6 J8:J65536">
    <cfRule type="cellIs" dxfId="2754" priority="94" stopIfTrue="1" operator="lessThan">
      <formula>0</formula>
    </cfRule>
  </conditionalFormatting>
  <conditionalFormatting sqref="J1:J6 J8:J65536">
    <cfRule type="cellIs" dxfId="2753" priority="93" stopIfTrue="1" operator="lessThan">
      <formula>0</formula>
    </cfRule>
  </conditionalFormatting>
  <conditionalFormatting sqref="J1:J6 J8:J65536">
    <cfRule type="cellIs" dxfId="2752" priority="92" stopIfTrue="1" operator="lessThan">
      <formula>0</formula>
    </cfRule>
  </conditionalFormatting>
  <conditionalFormatting sqref="J1:J6 J8:J65536">
    <cfRule type="cellIs" dxfId="2751" priority="91" stopIfTrue="1" operator="lessThan">
      <formula>0</formula>
    </cfRule>
  </conditionalFormatting>
  <conditionalFormatting sqref="J1:J6 J8:J65536">
    <cfRule type="cellIs" dxfId="2750" priority="90" stopIfTrue="1" operator="lessThan">
      <formula>0</formula>
    </cfRule>
  </conditionalFormatting>
  <conditionalFormatting sqref="J1:J6 J8:J65536">
    <cfRule type="cellIs" dxfId="2749" priority="89" stopIfTrue="1" operator="lessThan">
      <formula>0</formula>
    </cfRule>
  </conditionalFormatting>
  <conditionalFormatting sqref="J1:J6 J8:J65536">
    <cfRule type="cellIs" dxfId="2748" priority="88" stopIfTrue="1" operator="lessThan">
      <formula>0</formula>
    </cfRule>
  </conditionalFormatting>
  <conditionalFormatting sqref="J1:J6 J8:J65536">
    <cfRule type="cellIs" dxfId="2747" priority="87" stopIfTrue="1" operator="lessThan">
      <formula>0</formula>
    </cfRule>
  </conditionalFormatting>
  <conditionalFormatting sqref="J1:J6 J8:J65536">
    <cfRule type="cellIs" dxfId="2746" priority="86" stopIfTrue="1" operator="lessThan">
      <formula>0</formula>
    </cfRule>
  </conditionalFormatting>
  <conditionalFormatting sqref="J1:J6 J8:J65536">
    <cfRule type="cellIs" dxfId="2745" priority="85" stopIfTrue="1" operator="lessThan">
      <formula>0</formula>
    </cfRule>
  </conditionalFormatting>
  <conditionalFormatting sqref="J1:J6 J8:J65536">
    <cfRule type="cellIs" dxfId="2744" priority="84" stopIfTrue="1" operator="lessThan">
      <formula>0</formula>
    </cfRule>
  </conditionalFormatting>
  <conditionalFormatting sqref="J1:J6 J8:J65536">
    <cfRule type="cellIs" dxfId="2743" priority="83" stopIfTrue="1" operator="lessThan">
      <formula>0</formula>
    </cfRule>
  </conditionalFormatting>
  <conditionalFormatting sqref="K1:K6 K8:K65536">
    <cfRule type="cellIs" dxfId="2742" priority="82" stopIfTrue="1" operator="lessThan">
      <formula>0</formula>
    </cfRule>
  </conditionalFormatting>
  <conditionalFormatting sqref="K1:K6 K8:K65536">
    <cfRule type="cellIs" dxfId="2741" priority="81" stopIfTrue="1" operator="lessThan">
      <formula>0</formula>
    </cfRule>
  </conditionalFormatting>
  <conditionalFormatting sqref="K1:K6 K8:K65536">
    <cfRule type="cellIs" dxfId="2740" priority="80" stopIfTrue="1" operator="lessThan">
      <formula>0</formula>
    </cfRule>
  </conditionalFormatting>
  <conditionalFormatting sqref="K1:K6 K8:K65536">
    <cfRule type="cellIs" dxfId="2739" priority="79" stopIfTrue="1" operator="lessThan">
      <formula>0</formula>
    </cfRule>
  </conditionalFormatting>
  <conditionalFormatting sqref="K1:K6 K8:K65536">
    <cfRule type="cellIs" dxfId="2738" priority="78" stopIfTrue="1" operator="lessThan">
      <formula>0</formula>
    </cfRule>
  </conditionalFormatting>
  <conditionalFormatting sqref="K1:K6 K8:K65536">
    <cfRule type="cellIs" dxfId="2737" priority="77" stopIfTrue="1" operator="lessThan">
      <formula>0</formula>
    </cfRule>
  </conditionalFormatting>
  <conditionalFormatting sqref="K1:K6 K8:K65536">
    <cfRule type="cellIs" dxfId="2736" priority="76" stopIfTrue="1" operator="lessThan">
      <formula>0</formula>
    </cfRule>
  </conditionalFormatting>
  <conditionalFormatting sqref="K1:K6 K8:K65536">
    <cfRule type="cellIs" dxfId="2735" priority="75" stopIfTrue="1" operator="lessThan">
      <formula>0</formula>
    </cfRule>
  </conditionalFormatting>
  <conditionalFormatting sqref="K1:K6 K8:K65536">
    <cfRule type="cellIs" dxfId="2734" priority="74" stopIfTrue="1" operator="lessThan">
      <formula>0</formula>
    </cfRule>
  </conditionalFormatting>
  <conditionalFormatting sqref="K1:K6 K8:K65536">
    <cfRule type="cellIs" dxfId="2733" priority="73" stopIfTrue="1" operator="lessThan">
      <formula>0</formula>
    </cfRule>
  </conditionalFormatting>
  <conditionalFormatting sqref="K1:K6 K8:K65536">
    <cfRule type="cellIs" dxfId="2732" priority="72" stopIfTrue="1" operator="lessThan">
      <formula>0</formula>
    </cfRule>
  </conditionalFormatting>
  <conditionalFormatting sqref="K1:K6 K8:K65536">
    <cfRule type="cellIs" dxfId="2731" priority="71" stopIfTrue="1" operator="lessThan">
      <formula>0</formula>
    </cfRule>
  </conditionalFormatting>
  <conditionalFormatting sqref="K1:K6 K8:K65536">
    <cfRule type="cellIs" dxfId="2730" priority="70" stopIfTrue="1" operator="lessThan">
      <formula>0</formula>
    </cfRule>
  </conditionalFormatting>
  <conditionalFormatting sqref="K1:K6 K8:K65536">
    <cfRule type="cellIs" dxfId="2729" priority="69" stopIfTrue="1" operator="lessThan">
      <formula>0</formula>
    </cfRule>
  </conditionalFormatting>
  <conditionalFormatting sqref="K1:K6 K8:K65536">
    <cfRule type="cellIs" dxfId="2728" priority="68" stopIfTrue="1" operator="lessThan">
      <formula>0</formula>
    </cfRule>
  </conditionalFormatting>
  <conditionalFormatting sqref="K1:K6 K8:K65536">
    <cfRule type="cellIs" dxfId="2727" priority="67" stopIfTrue="1" operator="lessThan">
      <formula>0</formula>
    </cfRule>
  </conditionalFormatting>
  <conditionalFormatting sqref="K1:K6 K8:K65536">
    <cfRule type="cellIs" dxfId="2726" priority="66" stopIfTrue="1" operator="lessThan">
      <formula>0</formula>
    </cfRule>
  </conditionalFormatting>
  <conditionalFormatting sqref="K1:K6 K8:K65536">
    <cfRule type="cellIs" dxfId="2725" priority="65" stopIfTrue="1" operator="lessThan">
      <formula>0</formula>
    </cfRule>
  </conditionalFormatting>
  <conditionalFormatting sqref="K1:K6 K8:K65536">
    <cfRule type="cellIs" dxfId="2724" priority="64" stopIfTrue="1" operator="lessThan">
      <formula>0</formula>
    </cfRule>
  </conditionalFormatting>
  <conditionalFormatting sqref="K1:K6 K8:K65536">
    <cfRule type="cellIs" dxfId="2723" priority="63" stopIfTrue="1" operator="lessThan">
      <formula>0</formula>
    </cfRule>
  </conditionalFormatting>
  <conditionalFormatting sqref="K1:K6 K8:K65536">
    <cfRule type="cellIs" dxfId="2722" priority="62" stopIfTrue="1" operator="lessThan">
      <formula>0</formula>
    </cfRule>
  </conditionalFormatting>
  <conditionalFormatting sqref="K1:K6 K8:K65536">
    <cfRule type="cellIs" dxfId="2721" priority="61" stopIfTrue="1" operator="lessThan">
      <formula>0</formula>
    </cfRule>
  </conditionalFormatting>
  <conditionalFormatting sqref="L9:L49">
    <cfRule type="cellIs" dxfId="2720" priority="60" stopIfTrue="1" operator="lessThan">
      <formula>0</formula>
    </cfRule>
  </conditionalFormatting>
  <conditionalFormatting sqref="L9:L49">
    <cfRule type="cellIs" dxfId="2719" priority="59" stopIfTrue="1" operator="lessThan">
      <formula>0</formula>
    </cfRule>
  </conditionalFormatting>
  <conditionalFormatting sqref="L9:L49">
    <cfRule type="cellIs" dxfId="2718" priority="58" stopIfTrue="1" operator="lessThan">
      <formula>0</formula>
    </cfRule>
  </conditionalFormatting>
  <conditionalFormatting sqref="L9:L49">
    <cfRule type="cellIs" dxfId="2717" priority="57" stopIfTrue="1" operator="lessThan">
      <formula>0</formula>
    </cfRule>
  </conditionalFormatting>
  <conditionalFormatting sqref="L9:L49">
    <cfRule type="cellIs" dxfId="2716" priority="56" stopIfTrue="1" operator="lessThan">
      <formula>0</formula>
    </cfRule>
  </conditionalFormatting>
  <conditionalFormatting sqref="L9:L49">
    <cfRule type="cellIs" dxfId="2715" priority="55" stopIfTrue="1" operator="lessThan">
      <formula>0</formula>
    </cfRule>
  </conditionalFormatting>
  <conditionalFormatting sqref="L9:L49">
    <cfRule type="cellIs" dxfId="2714" priority="54" stopIfTrue="1" operator="lessThan">
      <formula>0</formula>
    </cfRule>
  </conditionalFormatting>
  <conditionalFormatting sqref="L9:L49">
    <cfRule type="cellIs" dxfId="2713" priority="53" stopIfTrue="1" operator="lessThan">
      <formula>0</formula>
    </cfRule>
  </conditionalFormatting>
  <conditionalFormatting sqref="L9:L49">
    <cfRule type="cellIs" dxfId="2712" priority="52" stopIfTrue="1" operator="lessThan">
      <formula>0</formula>
    </cfRule>
  </conditionalFormatting>
  <conditionalFormatting sqref="L9:L49">
    <cfRule type="cellIs" dxfId="2711" priority="51" stopIfTrue="1" operator="lessThan">
      <formula>0</formula>
    </cfRule>
  </conditionalFormatting>
  <conditionalFormatting sqref="L9:L49">
    <cfRule type="cellIs" dxfId="2710" priority="50" stopIfTrue="1" operator="lessThan">
      <formula>0</formula>
    </cfRule>
  </conditionalFormatting>
  <conditionalFormatting sqref="L9:L49">
    <cfRule type="cellIs" dxfId="2709" priority="49" stopIfTrue="1" operator="lessThan">
      <formula>0</formula>
    </cfRule>
  </conditionalFormatting>
  <conditionalFormatting sqref="L9:L49">
    <cfRule type="cellIs" dxfId="2708" priority="48" stopIfTrue="1" operator="lessThan">
      <formula>0</formula>
    </cfRule>
  </conditionalFormatting>
  <conditionalFormatting sqref="L9:L49">
    <cfRule type="cellIs" dxfId="2707" priority="47" stopIfTrue="1" operator="lessThan">
      <formula>0</formula>
    </cfRule>
  </conditionalFormatting>
  <conditionalFormatting sqref="L9:L49">
    <cfRule type="cellIs" dxfId="2706" priority="46" stopIfTrue="1" operator="lessThan">
      <formula>0</formula>
    </cfRule>
  </conditionalFormatting>
  <conditionalFormatting sqref="L9:L49">
    <cfRule type="cellIs" dxfId="2705" priority="45" stopIfTrue="1" operator="lessThan">
      <formula>0</formula>
    </cfRule>
  </conditionalFormatting>
  <conditionalFormatting sqref="L9:L49">
    <cfRule type="cellIs" dxfId="2704" priority="44" stopIfTrue="1" operator="lessThan">
      <formula>0</formula>
    </cfRule>
  </conditionalFormatting>
  <conditionalFormatting sqref="L9:L49">
    <cfRule type="cellIs" dxfId="2703" priority="43" stopIfTrue="1" operator="lessThan">
      <formula>0</formula>
    </cfRule>
  </conditionalFormatting>
  <conditionalFormatting sqref="L9:L49">
    <cfRule type="cellIs" dxfId="2702" priority="42" stopIfTrue="1" operator="lessThan">
      <formula>0</formula>
    </cfRule>
  </conditionalFormatting>
  <conditionalFormatting sqref="L9:L49">
    <cfRule type="cellIs" dxfId="2701" priority="41" stopIfTrue="1" operator="lessThan">
      <formula>0</formula>
    </cfRule>
  </conditionalFormatting>
  <conditionalFormatting sqref="L9:L49">
    <cfRule type="cellIs" dxfId="2700" priority="40" stopIfTrue="1" operator="lessThan">
      <formula>0</formula>
    </cfRule>
  </conditionalFormatting>
  <conditionalFormatting sqref="L9:L49">
    <cfRule type="cellIs" dxfId="2699" priority="39" stopIfTrue="1" operator="lessThan">
      <formula>0</formula>
    </cfRule>
  </conditionalFormatting>
  <conditionalFormatting sqref="L9:L49">
    <cfRule type="cellIs" dxfId="2698" priority="38" stopIfTrue="1" operator="lessThan">
      <formula>0</formula>
    </cfRule>
  </conditionalFormatting>
  <conditionalFormatting sqref="L9:L49">
    <cfRule type="cellIs" dxfId="2697" priority="37" stopIfTrue="1" operator="lessThan">
      <formula>0</formula>
    </cfRule>
  </conditionalFormatting>
  <conditionalFormatting sqref="M1:M6 M8:M65536">
    <cfRule type="cellIs" dxfId="2696" priority="36" stopIfTrue="1" operator="lessThan">
      <formula>0</formula>
    </cfRule>
  </conditionalFormatting>
  <conditionalFormatting sqref="M1:M6 M8:M65536">
    <cfRule type="cellIs" dxfId="2695" priority="35" stopIfTrue="1" operator="lessThan">
      <formula>0</formula>
    </cfRule>
  </conditionalFormatting>
  <conditionalFormatting sqref="M1:M6 M8:M65536">
    <cfRule type="cellIs" dxfId="2694" priority="34" stopIfTrue="1" operator="lessThan">
      <formula>0</formula>
    </cfRule>
  </conditionalFormatting>
  <conditionalFormatting sqref="M1:M6 M8:M65536">
    <cfRule type="cellIs" dxfId="2693" priority="33" stopIfTrue="1" operator="lessThan">
      <formula>0</formula>
    </cfRule>
  </conditionalFormatting>
  <conditionalFormatting sqref="M1:M6 M8:M65536">
    <cfRule type="cellIs" dxfId="2692" priority="32" stopIfTrue="1" operator="lessThan">
      <formula>0</formula>
    </cfRule>
  </conditionalFormatting>
  <conditionalFormatting sqref="M1:M6 M8:M65536">
    <cfRule type="cellIs" dxfId="2691" priority="31" stopIfTrue="1" operator="lessThan">
      <formula>0</formula>
    </cfRule>
  </conditionalFormatting>
  <conditionalFormatting sqref="M1:M6 M8:M65536">
    <cfRule type="cellIs" dxfId="2690" priority="30" stopIfTrue="1" operator="lessThan">
      <formula>0</formula>
    </cfRule>
  </conditionalFormatting>
  <conditionalFormatting sqref="M1:M6 M8:M65536">
    <cfRule type="cellIs" dxfId="2689" priority="29" stopIfTrue="1" operator="lessThan">
      <formula>0</formula>
    </cfRule>
  </conditionalFormatting>
  <conditionalFormatting sqref="M1:M6 M8:M65536">
    <cfRule type="cellIs" dxfId="2688" priority="28" stopIfTrue="1" operator="lessThan">
      <formula>0</formula>
    </cfRule>
  </conditionalFormatting>
  <conditionalFormatting sqref="M1:M6 M8:M65536">
    <cfRule type="cellIs" dxfId="2687" priority="27" stopIfTrue="1" operator="lessThan">
      <formula>0</formula>
    </cfRule>
  </conditionalFormatting>
  <conditionalFormatting sqref="M1:M6 M8:M65536">
    <cfRule type="cellIs" dxfId="2686" priority="26" stopIfTrue="1" operator="lessThan">
      <formula>0</formula>
    </cfRule>
  </conditionalFormatting>
  <conditionalFormatting sqref="M1:M6 M8:M65536">
    <cfRule type="cellIs" dxfId="2685" priority="25" stopIfTrue="1" operator="lessThan">
      <formula>0</formula>
    </cfRule>
  </conditionalFormatting>
  <conditionalFormatting sqref="M1:M6 M8:M65536">
    <cfRule type="cellIs" dxfId="2684" priority="24" stopIfTrue="1" operator="lessThan">
      <formula>0</formula>
    </cfRule>
  </conditionalFormatting>
  <conditionalFormatting sqref="M1:M6 M8:M65536">
    <cfRule type="cellIs" dxfId="2683" priority="23" stopIfTrue="1" operator="lessThan">
      <formula>0</formula>
    </cfRule>
  </conditionalFormatting>
  <conditionalFormatting sqref="N1:N6 N8:N65536">
    <cfRule type="cellIs" dxfId="2682" priority="22" stopIfTrue="1" operator="lessThan">
      <formula>0</formula>
    </cfRule>
  </conditionalFormatting>
  <conditionalFormatting sqref="N1:N6 N8:N65536">
    <cfRule type="cellIs" dxfId="2681" priority="21" stopIfTrue="1" operator="lessThan">
      <formula>0</formula>
    </cfRule>
  </conditionalFormatting>
  <conditionalFormatting sqref="N1:N6 N8:N65536">
    <cfRule type="cellIs" dxfId="2680" priority="20" stopIfTrue="1" operator="lessThan">
      <formula>0</formula>
    </cfRule>
  </conditionalFormatting>
  <conditionalFormatting sqref="N1:N6 N8:N65536">
    <cfRule type="cellIs" dxfId="2679" priority="19" stopIfTrue="1" operator="lessThan">
      <formula>0</formula>
    </cfRule>
  </conditionalFormatting>
  <conditionalFormatting sqref="N1:N6 N8:N65536">
    <cfRule type="cellIs" dxfId="2678" priority="18" stopIfTrue="1" operator="lessThan">
      <formula>0</formula>
    </cfRule>
  </conditionalFormatting>
  <conditionalFormatting sqref="N1:N6 N8:N65536">
    <cfRule type="cellIs" dxfId="2677" priority="17" stopIfTrue="1" operator="lessThan">
      <formula>0</formula>
    </cfRule>
  </conditionalFormatting>
  <conditionalFormatting sqref="N1:N6 N8:N65536">
    <cfRule type="cellIs" dxfId="2676" priority="16" stopIfTrue="1" operator="lessThan">
      <formula>0</formula>
    </cfRule>
  </conditionalFormatting>
  <conditionalFormatting sqref="N1:N6 N8:N65536">
    <cfRule type="cellIs" dxfId="2675" priority="15" stopIfTrue="1" operator="lessThan">
      <formula>0</formula>
    </cfRule>
  </conditionalFormatting>
  <conditionalFormatting sqref="N1:N6 N8:N65536">
    <cfRule type="cellIs" dxfId="2674" priority="14" stopIfTrue="1" operator="lessThan">
      <formula>0</formula>
    </cfRule>
  </conditionalFormatting>
  <conditionalFormatting sqref="N1:N6 N8:N65536">
    <cfRule type="cellIs" dxfId="2673" priority="13" stopIfTrue="1" operator="lessThan">
      <formula>0</formula>
    </cfRule>
  </conditionalFormatting>
  <conditionalFormatting sqref="N1:N6 N8:N65536">
    <cfRule type="cellIs" dxfId="2672" priority="12" stopIfTrue="1" operator="lessThan">
      <formula>0</formula>
    </cfRule>
  </conditionalFormatting>
  <conditionalFormatting sqref="N1:N6 N8:N65536">
    <cfRule type="cellIs" dxfId="2671" priority="11" stopIfTrue="1" operator="lessThan">
      <formula>0</formula>
    </cfRule>
  </conditionalFormatting>
  <conditionalFormatting sqref="N1:N6 N8:N65536">
    <cfRule type="cellIs" dxfId="2670" priority="10" stopIfTrue="1" operator="lessThan">
      <formula>0</formula>
    </cfRule>
  </conditionalFormatting>
  <conditionalFormatting sqref="N1:N6 N8:N65536">
    <cfRule type="cellIs" dxfId="2669" priority="9" stopIfTrue="1" operator="lessThan">
      <formula>0</formula>
    </cfRule>
  </conditionalFormatting>
  <conditionalFormatting sqref="O1:O6 O8:O65536">
    <cfRule type="cellIs" dxfId="2668" priority="8" stopIfTrue="1" operator="lessThan">
      <formula>0</formula>
    </cfRule>
  </conditionalFormatting>
  <conditionalFormatting sqref="O1:O6 O8:O65536">
    <cfRule type="cellIs" dxfId="2667" priority="7" stopIfTrue="1" operator="lessThan">
      <formula>0</formula>
    </cfRule>
  </conditionalFormatting>
  <conditionalFormatting sqref="O1:O6 O8:O65536">
    <cfRule type="cellIs" dxfId="2666" priority="6" stopIfTrue="1" operator="lessThan">
      <formula>0</formula>
    </cfRule>
  </conditionalFormatting>
  <conditionalFormatting sqref="O1:O6 O8:O65536">
    <cfRule type="cellIs" dxfId="2665" priority="5" stopIfTrue="1" operator="lessThan">
      <formula>0</formula>
    </cfRule>
  </conditionalFormatting>
  <conditionalFormatting sqref="O1:O6 O8:O65536">
    <cfRule type="cellIs" dxfId="2664" priority="4" stopIfTrue="1" operator="lessThan">
      <formula>0</formula>
    </cfRule>
  </conditionalFormatting>
  <conditionalFormatting sqref="O1:O6 O8:O65536">
    <cfRule type="cellIs" dxfId="2663" priority="3" stopIfTrue="1" operator="lessThan">
      <formula>0</formula>
    </cfRule>
  </conditionalFormatting>
  <conditionalFormatting sqref="O1:O6 O8:O65536">
    <cfRule type="cellIs" dxfId="2662" priority="2" stopIfTrue="1" operator="lessThan">
      <formula>0</formula>
    </cfRule>
  </conditionalFormatting>
  <conditionalFormatting sqref="O1:O6 O8:O65536">
    <cfRule type="cellIs" dxfId="2661" priority="1" stopIfTrue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T10" sqref="T10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125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[16]Tammijoulu!C15</f>
        <v>1975075</v>
      </c>
      <c r="D9" s="43">
        <f>[16]Tammi!C15</f>
        <v>144930</v>
      </c>
      <c r="E9" s="43">
        <f>[16]Helmi!C15</f>
        <v>128518</v>
      </c>
      <c r="F9" s="43">
        <f>[16]Maalis!C15</f>
        <v>141910</v>
      </c>
      <c r="G9" s="43">
        <f>[16]Huhti!C15</f>
        <v>132394</v>
      </c>
      <c r="H9" s="43">
        <f>[16]Touko!C15</f>
        <v>181255</v>
      </c>
      <c r="I9" s="43">
        <f>[16]Kesä!C15</f>
        <v>181275</v>
      </c>
      <c r="J9" s="43">
        <f>[16]Heinä!C15</f>
        <v>206376</v>
      </c>
      <c r="K9" s="43">
        <f>[16]Elo!C15</f>
        <v>212865</v>
      </c>
      <c r="L9" s="43">
        <f>[16]Syys!C15</f>
        <v>162943</v>
      </c>
      <c r="M9" s="43">
        <f>[16]Loka!C15</f>
        <v>174804</v>
      </c>
      <c r="N9" s="43">
        <f>[16]Marras!C15</f>
        <v>171121</v>
      </c>
      <c r="O9" s="43">
        <f>[16]Joulu!C15</f>
        <v>136684</v>
      </c>
    </row>
    <row r="10" spans="2:15" x14ac:dyDescent="0.2">
      <c r="B10" s="10" t="s">
        <v>21</v>
      </c>
      <c r="C10" s="44">
        <f>[16]Tammijoulu!E15</f>
        <v>928721</v>
      </c>
      <c r="D10" s="44">
        <f>[16]Tammi!E15</f>
        <v>73976</v>
      </c>
      <c r="E10" s="44">
        <f>[16]Helmi!E15</f>
        <v>51582</v>
      </c>
      <c r="F10" s="44">
        <f>[16]Maalis!E15</f>
        <v>61773</v>
      </c>
      <c r="G10" s="44">
        <f>[16]Huhti!E15</f>
        <v>61315</v>
      </c>
      <c r="H10" s="44">
        <f>[16]Touko!E15</f>
        <v>85867</v>
      </c>
      <c r="I10" s="44">
        <f>[16]Kesä!E15</f>
        <v>98334</v>
      </c>
      <c r="J10" s="44">
        <f>[16]Heinä!E15</f>
        <v>102970</v>
      </c>
      <c r="K10" s="44">
        <f>[16]Elo!E15</f>
        <v>113374</v>
      </c>
      <c r="L10" s="44">
        <f>[16]Syys!E15</f>
        <v>84247</v>
      </c>
      <c r="M10" s="44">
        <f>[16]Loka!E15</f>
        <v>69420</v>
      </c>
      <c r="N10" s="44">
        <f>[16]Marras!E15</f>
        <v>67487</v>
      </c>
      <c r="O10" s="44">
        <f>[16]Joulu!E15</f>
        <v>58376</v>
      </c>
    </row>
    <row r="11" spans="2:15" s="14" customFormat="1" x14ac:dyDescent="0.2">
      <c r="B11" s="15" t="s">
        <v>22</v>
      </c>
      <c r="C11" s="45">
        <f>[16]Tammijoulu!D15</f>
        <v>1046354</v>
      </c>
      <c r="D11" s="45">
        <f>[16]Tammi!D15</f>
        <v>70954</v>
      </c>
      <c r="E11" s="45">
        <f>[16]Helmi!D15</f>
        <v>76936</v>
      </c>
      <c r="F11" s="45">
        <f>[16]Maalis!D15</f>
        <v>80137</v>
      </c>
      <c r="G11" s="45">
        <f>[16]Huhti!D15</f>
        <v>71079</v>
      </c>
      <c r="H11" s="45">
        <f>[16]Touko!D15</f>
        <v>95388</v>
      </c>
      <c r="I11" s="45">
        <f>[16]Kesä!D15</f>
        <v>82941</v>
      </c>
      <c r="J11" s="45">
        <f>[16]Heinä!D15</f>
        <v>103406</v>
      </c>
      <c r="K11" s="45">
        <f>[16]Elo!D15</f>
        <v>99491</v>
      </c>
      <c r="L11" s="45">
        <f>[16]Syys!D15</f>
        <v>78696</v>
      </c>
      <c r="M11" s="45">
        <f>[16]Loka!D15</f>
        <v>105384</v>
      </c>
      <c r="N11" s="45">
        <f>[16]Marras!D15</f>
        <v>103634</v>
      </c>
      <c r="O11" s="45">
        <f>[16]Joulu!D15</f>
        <v>78308</v>
      </c>
    </row>
    <row r="12" spans="2:15" x14ac:dyDescent="0.2">
      <c r="B12" s="1" t="s">
        <v>23</v>
      </c>
      <c r="C12" s="44">
        <f>[16]Tammijoulu!P15</f>
        <v>69983</v>
      </c>
      <c r="D12" s="44">
        <f>[16]Tammi!P15</f>
        <v>4277</v>
      </c>
      <c r="E12" s="44">
        <f>[16]Helmi!P15</f>
        <v>4648</v>
      </c>
      <c r="F12" s="44">
        <f>[16]Maalis!P15</f>
        <v>4921</v>
      </c>
      <c r="G12" s="44">
        <f>[16]Huhti!P15</f>
        <v>5669</v>
      </c>
      <c r="H12" s="44">
        <f>[16]Touko!P15</f>
        <v>6399</v>
      </c>
      <c r="I12" s="44">
        <f>[16]Kesä!P15</f>
        <v>7443</v>
      </c>
      <c r="J12" s="44">
        <f>[16]Heinä!P15</f>
        <v>5872</v>
      </c>
      <c r="K12" s="44">
        <f>[16]Elo!P15</f>
        <v>7635</v>
      </c>
      <c r="L12" s="44">
        <f>[16]Syys!P15</f>
        <v>6413</v>
      </c>
      <c r="M12" s="44">
        <f>[16]Loka!P15</f>
        <v>5819</v>
      </c>
      <c r="N12" s="44">
        <f>[16]Marras!P15</f>
        <v>5563</v>
      </c>
      <c r="O12" s="44">
        <f>[16]Joulu!P15</f>
        <v>5324</v>
      </c>
    </row>
    <row r="13" spans="2:15" s="14" customFormat="1" x14ac:dyDescent="0.2">
      <c r="B13" s="16" t="s">
        <v>24</v>
      </c>
      <c r="C13" s="45">
        <f>[16]Tammijoulu!AK15</f>
        <v>137010</v>
      </c>
      <c r="D13" s="45">
        <f>[16]Tammi!AK15</f>
        <v>26849</v>
      </c>
      <c r="E13" s="45">
        <f>[16]Helmi!AK15</f>
        <v>8458</v>
      </c>
      <c r="F13" s="45">
        <f>[16]Maalis!AK15</f>
        <v>10555</v>
      </c>
      <c r="G13" s="45">
        <f>[16]Huhti!AK15</f>
        <v>9155</v>
      </c>
      <c r="H13" s="45">
        <f>[16]Touko!AK15</f>
        <v>11866</v>
      </c>
      <c r="I13" s="45">
        <f>[16]Kesä!AK15</f>
        <v>9879</v>
      </c>
      <c r="J13" s="45">
        <f>[16]Heinä!AK15</f>
        <v>12492</v>
      </c>
      <c r="K13" s="45">
        <f>[16]Elo!AK15</f>
        <v>11264</v>
      </c>
      <c r="L13" s="45">
        <f>[16]Syys!AK15</f>
        <v>8585</v>
      </c>
      <c r="M13" s="45">
        <f>[16]Loka!AK15</f>
        <v>8815</v>
      </c>
      <c r="N13" s="45">
        <f>[16]Marras!AK15</f>
        <v>11477</v>
      </c>
      <c r="O13" s="45">
        <f>[16]Joulu!AK15</f>
        <v>7615</v>
      </c>
    </row>
    <row r="14" spans="2:15" x14ac:dyDescent="0.2">
      <c r="B14" s="1" t="s">
        <v>25</v>
      </c>
      <c r="C14" s="44">
        <f>[16]Tammijoulu!F15</f>
        <v>78893</v>
      </c>
      <c r="D14" s="44">
        <f>[16]Tammi!F15</f>
        <v>5290</v>
      </c>
      <c r="E14" s="44">
        <f>[16]Helmi!F15</f>
        <v>4637</v>
      </c>
      <c r="F14" s="44">
        <f>[16]Maalis!F15</f>
        <v>5850</v>
      </c>
      <c r="G14" s="44">
        <f>[16]Huhti!F15</f>
        <v>6295</v>
      </c>
      <c r="H14" s="44">
        <f>[16]Touko!F15</f>
        <v>8303</v>
      </c>
      <c r="I14" s="44">
        <f>[16]Kesä!F15</f>
        <v>6233</v>
      </c>
      <c r="J14" s="44">
        <f>[16]Heinä!F15</f>
        <v>6645</v>
      </c>
      <c r="K14" s="44">
        <f>[16]Elo!F15</f>
        <v>8640</v>
      </c>
      <c r="L14" s="44">
        <f>[16]Syys!F15</f>
        <v>7627</v>
      </c>
      <c r="M14" s="44">
        <f>[16]Loka!F15</f>
        <v>7405</v>
      </c>
      <c r="N14" s="44">
        <f>[16]Marras!F15</f>
        <v>6849</v>
      </c>
      <c r="O14" s="44">
        <f>[16]Joulu!F15</f>
        <v>5119</v>
      </c>
    </row>
    <row r="15" spans="2:15" s="14" customFormat="1" x14ac:dyDescent="0.2">
      <c r="B15" s="16" t="s">
        <v>1</v>
      </c>
      <c r="C15" s="45">
        <f>[16]Tammijoulu!AP15</f>
        <v>54730</v>
      </c>
      <c r="D15" s="45">
        <f>[16]Tammi!AP15</f>
        <v>2145</v>
      </c>
      <c r="E15" s="45">
        <f>[16]Helmi!AP15</f>
        <v>1953</v>
      </c>
      <c r="F15" s="45">
        <f>[16]Maalis!AP15</f>
        <v>2917</v>
      </c>
      <c r="G15" s="45">
        <f>[16]Huhti!AP15</f>
        <v>3287</v>
      </c>
      <c r="H15" s="45">
        <f>[16]Touko!AP15</f>
        <v>6164</v>
      </c>
      <c r="I15" s="45">
        <f>[16]Kesä!AP15</f>
        <v>8973</v>
      </c>
      <c r="J15" s="45">
        <f>[16]Heinä!AP15</f>
        <v>7453</v>
      </c>
      <c r="K15" s="45">
        <f>[16]Elo!AP15</f>
        <v>7681</v>
      </c>
      <c r="L15" s="45">
        <f>[16]Syys!AP15</f>
        <v>5731</v>
      </c>
      <c r="M15" s="45">
        <f>[16]Loka!AP15</f>
        <v>3265</v>
      </c>
      <c r="N15" s="45">
        <f>[16]Marras!AP15</f>
        <v>2928</v>
      </c>
      <c r="O15" s="45">
        <f>[16]Joulu!AP15</f>
        <v>2233</v>
      </c>
    </row>
    <row r="16" spans="2:15" x14ac:dyDescent="0.2">
      <c r="B16" s="1" t="s">
        <v>26</v>
      </c>
      <c r="C16" s="44">
        <f>[16]Tammijoulu!J15</f>
        <v>79220</v>
      </c>
      <c r="D16" s="44">
        <f>[16]Tammi!J15</f>
        <v>4444</v>
      </c>
      <c r="E16" s="44">
        <f>[16]Helmi!J15</f>
        <v>4418</v>
      </c>
      <c r="F16" s="44">
        <f>[16]Maalis!J15</f>
        <v>5253</v>
      </c>
      <c r="G16" s="44">
        <f>[16]Huhti!J15</f>
        <v>5655</v>
      </c>
      <c r="H16" s="44">
        <f>[16]Touko!J15</f>
        <v>7301</v>
      </c>
      <c r="I16" s="44">
        <f>[16]Kesä!J15</f>
        <v>9729</v>
      </c>
      <c r="J16" s="44">
        <f>[16]Heinä!J15</f>
        <v>9082</v>
      </c>
      <c r="K16" s="44">
        <f>[16]Elo!J15</f>
        <v>10761</v>
      </c>
      <c r="L16" s="44">
        <f>[16]Syys!J15</f>
        <v>7313</v>
      </c>
      <c r="M16" s="44">
        <f>[16]Loka!J15</f>
        <v>5786</v>
      </c>
      <c r="N16" s="44">
        <f>[16]Marras!J15</f>
        <v>4858</v>
      </c>
      <c r="O16" s="44">
        <f>[16]Joulu!J15</f>
        <v>4620</v>
      </c>
    </row>
    <row r="17" spans="2:15" s="14" customFormat="1" x14ac:dyDescent="0.2">
      <c r="B17" s="16" t="s">
        <v>27</v>
      </c>
      <c r="C17" s="45">
        <f>[16]Tammijoulu!AV15</f>
        <v>56948</v>
      </c>
      <c r="D17" s="45">
        <f>[16]Tammi!AV15</f>
        <v>2856</v>
      </c>
      <c r="E17" s="45">
        <f>[16]Helmi!AV15</f>
        <v>3627</v>
      </c>
      <c r="F17" s="45">
        <f>[16]Maalis!AV15</f>
        <v>4182</v>
      </c>
      <c r="G17" s="45">
        <f>[16]Huhti!AV15</f>
        <v>2019</v>
      </c>
      <c r="H17" s="45">
        <f>[16]Touko!AV15</f>
        <v>4350</v>
      </c>
      <c r="I17" s="45">
        <f>[16]Kesä!AV15</f>
        <v>6479</v>
      </c>
      <c r="J17" s="45">
        <f>[16]Heinä!AV15</f>
        <v>8301</v>
      </c>
      <c r="K17" s="45">
        <f>[16]Elo!AV15</f>
        <v>9028</v>
      </c>
      <c r="L17" s="45">
        <f>[16]Syys!AV15</f>
        <v>6456</v>
      </c>
      <c r="M17" s="45">
        <f>[16]Loka!AV15</f>
        <v>3714</v>
      </c>
      <c r="N17" s="45">
        <f>[16]Marras!AV15</f>
        <v>2187</v>
      </c>
      <c r="O17" s="45">
        <f>[16]Joulu!AV15</f>
        <v>3749</v>
      </c>
    </row>
    <row r="18" spans="2:15" x14ac:dyDescent="0.2">
      <c r="B18" s="1" t="s">
        <v>28</v>
      </c>
      <c r="C18" s="44">
        <f>[16]Tammijoulu!S15</f>
        <v>23071</v>
      </c>
      <c r="D18" s="44">
        <f>[16]Tammi!S15</f>
        <v>1215</v>
      </c>
      <c r="E18" s="44">
        <f>[16]Helmi!S15</f>
        <v>1192</v>
      </c>
      <c r="F18" s="44">
        <f>[16]Maalis!S15</f>
        <v>1529</v>
      </c>
      <c r="G18" s="44">
        <f>[16]Huhti!S15</f>
        <v>1378</v>
      </c>
      <c r="H18" s="44">
        <f>[16]Touko!S15</f>
        <v>1766</v>
      </c>
      <c r="I18" s="44">
        <f>[16]Kesä!S15</f>
        <v>2093</v>
      </c>
      <c r="J18" s="44">
        <f>[16]Heinä!S15</f>
        <v>2741</v>
      </c>
      <c r="K18" s="44">
        <f>[16]Elo!S15</f>
        <v>5266</v>
      </c>
      <c r="L18" s="44">
        <f>[16]Syys!S15</f>
        <v>1714</v>
      </c>
      <c r="M18" s="44">
        <f>[16]Loka!S15</f>
        <v>1123</v>
      </c>
      <c r="N18" s="44">
        <f>[16]Marras!S15</f>
        <v>1521</v>
      </c>
      <c r="O18" s="44">
        <f>[16]Joulu!S15</f>
        <v>1533</v>
      </c>
    </row>
    <row r="19" spans="2:15" s="14" customFormat="1" x14ac:dyDescent="0.2">
      <c r="B19" s="16" t="s">
        <v>29</v>
      </c>
      <c r="C19" s="45">
        <f>[16]Tammijoulu!R15</f>
        <v>24840</v>
      </c>
      <c r="D19" s="45">
        <f>[16]Tammi!R15</f>
        <v>1418</v>
      </c>
      <c r="E19" s="45">
        <f>[16]Helmi!R15</f>
        <v>1719</v>
      </c>
      <c r="F19" s="45">
        <f>[16]Maalis!R15</f>
        <v>1795</v>
      </c>
      <c r="G19" s="45">
        <f>[16]Huhti!R15</f>
        <v>1631</v>
      </c>
      <c r="H19" s="45">
        <f>[16]Touko!R15</f>
        <v>2172</v>
      </c>
      <c r="I19" s="45">
        <f>[16]Kesä!R15</f>
        <v>3070</v>
      </c>
      <c r="J19" s="45">
        <f>[16]Heinä!R15</f>
        <v>3014</v>
      </c>
      <c r="K19" s="45">
        <f>[16]Elo!R15</f>
        <v>3262</v>
      </c>
      <c r="L19" s="45">
        <f>[16]Syys!R15</f>
        <v>1931</v>
      </c>
      <c r="M19" s="45">
        <f>[16]Loka!R15</f>
        <v>1689</v>
      </c>
      <c r="N19" s="45">
        <f>[16]Marras!R15</f>
        <v>1463</v>
      </c>
      <c r="O19" s="45">
        <f>[16]Joulu!R15</f>
        <v>1676</v>
      </c>
    </row>
    <row r="20" spans="2:15" x14ac:dyDescent="0.2">
      <c r="B20" s="1" t="s">
        <v>30</v>
      </c>
      <c r="C20" s="44">
        <f>[16]Tammijoulu!M15</f>
        <v>24854</v>
      </c>
      <c r="D20" s="44">
        <f>[16]Tammi!M15</f>
        <v>1719</v>
      </c>
      <c r="E20" s="44">
        <f>[16]Helmi!M15</f>
        <v>1788</v>
      </c>
      <c r="F20" s="44">
        <f>[16]Maalis!M15</f>
        <v>1934</v>
      </c>
      <c r="G20" s="44">
        <f>[16]Huhti!M15</f>
        <v>1921</v>
      </c>
      <c r="H20" s="44">
        <f>[16]Touko!M15</f>
        <v>2426</v>
      </c>
      <c r="I20" s="44">
        <f>[16]Kesä!M15</f>
        <v>2681</v>
      </c>
      <c r="J20" s="44">
        <f>[16]Heinä!M15</f>
        <v>2363</v>
      </c>
      <c r="K20" s="44">
        <f>[16]Elo!M15</f>
        <v>2575</v>
      </c>
      <c r="L20" s="44">
        <f>[16]Syys!M15</f>
        <v>2084</v>
      </c>
      <c r="M20" s="44">
        <f>[16]Loka!M15</f>
        <v>1958</v>
      </c>
      <c r="N20" s="44">
        <f>[16]Marras!M15</f>
        <v>1935</v>
      </c>
      <c r="O20" s="44">
        <f>[16]Joulu!M15</f>
        <v>1470</v>
      </c>
    </row>
    <row r="21" spans="2:15" s="14" customFormat="1" x14ac:dyDescent="0.2">
      <c r="B21" s="16" t="s">
        <v>31</v>
      </c>
      <c r="C21" s="45">
        <f>[16]Tammijoulu!G15</f>
        <v>26622</v>
      </c>
      <c r="D21" s="45">
        <f>[16]Tammi!G15</f>
        <v>1532</v>
      </c>
      <c r="E21" s="45">
        <f>[16]Helmi!G15</f>
        <v>1573</v>
      </c>
      <c r="F21" s="45">
        <f>[16]Maalis!G15</f>
        <v>2050</v>
      </c>
      <c r="G21" s="45">
        <f>[16]Huhti!G15</f>
        <v>2300</v>
      </c>
      <c r="H21" s="45">
        <f>[16]Touko!G15</f>
        <v>2667</v>
      </c>
      <c r="I21" s="45">
        <f>[16]Kesä!G15</f>
        <v>2432</v>
      </c>
      <c r="J21" s="45">
        <f>[16]Heinä!G15</f>
        <v>2131</v>
      </c>
      <c r="K21" s="45">
        <f>[16]Elo!G15</f>
        <v>2492</v>
      </c>
      <c r="L21" s="45">
        <f>[16]Syys!G15</f>
        <v>3022</v>
      </c>
      <c r="M21" s="45">
        <f>[16]Loka!G15</f>
        <v>2620</v>
      </c>
      <c r="N21" s="45">
        <f>[16]Marras!G15</f>
        <v>2309</v>
      </c>
      <c r="O21" s="45">
        <f>[16]Joulu!G15</f>
        <v>1494</v>
      </c>
    </row>
    <row r="22" spans="2:15" x14ac:dyDescent="0.2">
      <c r="B22" s="1" t="s">
        <v>32</v>
      </c>
      <c r="C22" s="44">
        <f>[16]Tammijoulu!H15</f>
        <v>22126</v>
      </c>
      <c r="D22" s="44">
        <f>[16]Tammi!H15</f>
        <v>1738</v>
      </c>
      <c r="E22" s="44">
        <f>[16]Helmi!H15</f>
        <v>1455</v>
      </c>
      <c r="F22" s="44">
        <f>[16]Maalis!H15</f>
        <v>1951</v>
      </c>
      <c r="G22" s="44">
        <f>[16]Huhti!H15</f>
        <v>1769</v>
      </c>
      <c r="H22" s="44">
        <f>[16]Touko!H15</f>
        <v>2397</v>
      </c>
      <c r="I22" s="44">
        <f>[16]Kesä!H15</f>
        <v>1922</v>
      </c>
      <c r="J22" s="44">
        <f>[16]Heinä!H15</f>
        <v>1309</v>
      </c>
      <c r="K22" s="44">
        <f>[16]Elo!H15</f>
        <v>1994</v>
      </c>
      <c r="L22" s="44">
        <f>[16]Syys!H15</f>
        <v>2199</v>
      </c>
      <c r="M22" s="44">
        <f>[16]Loka!H15</f>
        <v>2069</v>
      </c>
      <c r="N22" s="44">
        <f>[16]Marras!H15</f>
        <v>2054</v>
      </c>
      <c r="O22" s="44">
        <f>[16]Joulu!H15</f>
        <v>1269</v>
      </c>
    </row>
    <row r="23" spans="2:15" s="14" customFormat="1" x14ac:dyDescent="0.2">
      <c r="B23" s="16" t="s">
        <v>33</v>
      </c>
      <c r="C23" s="45">
        <f>[16]Tammijoulu!T15</f>
        <v>21046</v>
      </c>
      <c r="D23" s="45">
        <f>[16]Tammi!T15</f>
        <v>943</v>
      </c>
      <c r="E23" s="45">
        <f>[16]Helmi!T15</f>
        <v>895</v>
      </c>
      <c r="F23" s="45">
        <f>[16]Maalis!T15</f>
        <v>1137</v>
      </c>
      <c r="G23" s="45">
        <f>[16]Huhti!T15</f>
        <v>1491</v>
      </c>
      <c r="H23" s="45">
        <f>[16]Touko!T15</f>
        <v>1802</v>
      </c>
      <c r="I23" s="45">
        <f>[16]Kesä!T15</f>
        <v>2167</v>
      </c>
      <c r="J23" s="45">
        <f>[16]Heinä!T15</f>
        <v>2945</v>
      </c>
      <c r="K23" s="45">
        <f>[16]Elo!T15</f>
        <v>4626</v>
      </c>
      <c r="L23" s="45">
        <f>[16]Syys!T15</f>
        <v>1896</v>
      </c>
      <c r="M23" s="45">
        <f>[16]Loka!T15</f>
        <v>1146</v>
      </c>
      <c r="N23" s="45">
        <f>[16]Marras!T15</f>
        <v>900</v>
      </c>
      <c r="O23" s="45">
        <f>[16]Joulu!T15</f>
        <v>1098</v>
      </c>
    </row>
    <row r="24" spans="2:15" x14ac:dyDescent="0.2">
      <c r="B24" s="1" t="s">
        <v>34</v>
      </c>
      <c r="C24" s="44">
        <f>[16]Tammijoulu!AH15</f>
        <v>21592</v>
      </c>
      <c r="D24" s="44">
        <f>[16]Tammi!AH15</f>
        <v>1719</v>
      </c>
      <c r="E24" s="44">
        <f>[16]Helmi!AH15</f>
        <v>1491</v>
      </c>
      <c r="F24" s="44">
        <f>[16]Maalis!AH15</f>
        <v>1878</v>
      </c>
      <c r="G24" s="44">
        <f>[16]Huhti!AH15</f>
        <v>1607</v>
      </c>
      <c r="H24" s="44">
        <f>[16]Touko!AH15</f>
        <v>1872</v>
      </c>
      <c r="I24" s="44">
        <f>[16]Kesä!AH15</f>
        <v>1475</v>
      </c>
      <c r="J24" s="44">
        <f>[16]Heinä!AH15</f>
        <v>1600</v>
      </c>
      <c r="K24" s="44">
        <f>[16]Elo!AH15</f>
        <v>1799</v>
      </c>
      <c r="L24" s="44">
        <f>[16]Syys!AH15</f>
        <v>1666</v>
      </c>
      <c r="M24" s="44">
        <f>[16]Loka!AH15</f>
        <v>2981</v>
      </c>
      <c r="N24" s="44">
        <f>[16]Marras!AH15</f>
        <v>2096</v>
      </c>
      <c r="O24" s="44">
        <f>[16]Joulu!AH15</f>
        <v>1408</v>
      </c>
    </row>
    <row r="25" spans="2:15" s="14" customFormat="1" x14ac:dyDescent="0.2">
      <c r="B25" s="16" t="s">
        <v>35</v>
      </c>
      <c r="C25" s="45">
        <f>[16]Tammijoulu!L15</f>
        <v>18866</v>
      </c>
      <c r="D25" s="45">
        <f>[16]Tammi!L15</f>
        <v>846</v>
      </c>
      <c r="E25" s="45">
        <f>[16]Helmi!L15</f>
        <v>850</v>
      </c>
      <c r="F25" s="45">
        <f>[16]Maalis!L15</f>
        <v>896</v>
      </c>
      <c r="G25" s="45">
        <f>[16]Huhti!L15</f>
        <v>1067</v>
      </c>
      <c r="H25" s="45">
        <f>[16]Touko!L15</f>
        <v>1723</v>
      </c>
      <c r="I25" s="45">
        <f>[16]Kesä!L15</f>
        <v>2520</v>
      </c>
      <c r="J25" s="45">
        <f>[16]Heinä!L15</f>
        <v>3967</v>
      </c>
      <c r="K25" s="45">
        <f>[16]Elo!L15</f>
        <v>2592</v>
      </c>
      <c r="L25" s="45">
        <f>[16]Syys!L15</f>
        <v>1229</v>
      </c>
      <c r="M25" s="45">
        <f>[16]Loka!L15</f>
        <v>956</v>
      </c>
      <c r="N25" s="45">
        <f>[16]Marras!L15</f>
        <v>964</v>
      </c>
      <c r="O25" s="45">
        <f>[16]Joulu!L15</f>
        <v>1256</v>
      </c>
    </row>
    <row r="26" spans="2:15" x14ac:dyDescent="0.2">
      <c r="B26" s="1" t="s">
        <v>36</v>
      </c>
      <c r="C26" s="44">
        <f>[16]Tammijoulu!N15</f>
        <v>9959</v>
      </c>
      <c r="D26" s="44">
        <f>[16]Tammi!N15</f>
        <v>560</v>
      </c>
      <c r="E26" s="44">
        <f>[16]Helmi!N15</f>
        <v>655</v>
      </c>
      <c r="F26" s="44">
        <f>[16]Maalis!N15</f>
        <v>815</v>
      </c>
      <c r="G26" s="44">
        <f>[16]Huhti!N15</f>
        <v>803</v>
      </c>
      <c r="H26" s="44">
        <f>[16]Touko!N15</f>
        <v>994</v>
      </c>
      <c r="I26" s="44">
        <f>[16]Kesä!N15</f>
        <v>1050</v>
      </c>
      <c r="J26" s="44">
        <f>[16]Heinä!N15</f>
        <v>875</v>
      </c>
      <c r="K26" s="44">
        <f>[16]Elo!N15</f>
        <v>909</v>
      </c>
      <c r="L26" s="44">
        <f>[16]Syys!N15</f>
        <v>941</v>
      </c>
      <c r="M26" s="44">
        <f>[16]Loka!N15</f>
        <v>1078</v>
      </c>
      <c r="N26" s="44">
        <f>[16]Marras!N15</f>
        <v>693</v>
      </c>
      <c r="O26" s="44">
        <f>[16]Joulu!N15</f>
        <v>586</v>
      </c>
    </row>
    <row r="27" spans="2:15" s="14" customFormat="1" x14ac:dyDescent="0.2">
      <c r="B27" s="16" t="s">
        <v>37</v>
      </c>
      <c r="C27" s="45">
        <f>[16]Tammijoulu!BK15</f>
        <v>34508</v>
      </c>
      <c r="D27" s="45">
        <f>[16]Tammi!BK15</f>
        <v>1220</v>
      </c>
      <c r="E27" s="45">
        <f>[16]Helmi!BK15</f>
        <v>1425</v>
      </c>
      <c r="F27" s="45">
        <f>[16]Maalis!BK15</f>
        <v>1464</v>
      </c>
      <c r="G27" s="45">
        <f>[16]Huhti!BK15</f>
        <v>1298</v>
      </c>
      <c r="H27" s="45">
        <f>[16]Touko!BK15</f>
        <v>2257</v>
      </c>
      <c r="I27" s="45">
        <f>[16]Kesä!BK15</f>
        <v>4640</v>
      </c>
      <c r="J27" s="45">
        <f>[16]Heinä!BK15</f>
        <v>5797</v>
      </c>
      <c r="K27" s="45">
        <f>[16]Elo!BK15</f>
        <v>5037</v>
      </c>
      <c r="L27" s="45">
        <f>[16]Syys!BK15</f>
        <v>3905</v>
      </c>
      <c r="M27" s="45">
        <f>[16]Loka!BK15</f>
        <v>2609</v>
      </c>
      <c r="N27" s="45">
        <f>[16]Marras!BK15</f>
        <v>2228</v>
      </c>
      <c r="O27" s="45">
        <f>[16]Joulu!BK15</f>
        <v>2628</v>
      </c>
    </row>
    <row r="28" spans="2:15" x14ac:dyDescent="0.2">
      <c r="B28" s="1" t="s">
        <v>38</v>
      </c>
      <c r="C28" s="44">
        <f>[16]Tammijoulu!AF15</f>
        <v>3607</v>
      </c>
      <c r="D28" s="44">
        <f>[16]Tammi!AF15</f>
        <v>354</v>
      </c>
      <c r="E28" s="44">
        <f>[16]Helmi!AF15</f>
        <v>119</v>
      </c>
      <c r="F28" s="44">
        <f>[16]Maalis!AF15</f>
        <v>302</v>
      </c>
      <c r="G28" s="44">
        <f>[16]Huhti!AF15</f>
        <v>203</v>
      </c>
      <c r="H28" s="44">
        <f>[16]Touko!AF15</f>
        <v>284</v>
      </c>
      <c r="I28" s="44">
        <f>[16]Kesä!AF15</f>
        <v>313</v>
      </c>
      <c r="J28" s="44">
        <f>[16]Heinä!AF15</f>
        <v>388</v>
      </c>
      <c r="K28" s="44">
        <f>[16]Elo!AF15</f>
        <v>403</v>
      </c>
      <c r="L28" s="44">
        <f>[16]Syys!AF15</f>
        <v>292</v>
      </c>
      <c r="M28" s="44">
        <f>[16]Loka!AF15</f>
        <v>416</v>
      </c>
      <c r="N28" s="44">
        <f>[16]Marras!AF15</f>
        <v>147</v>
      </c>
      <c r="O28" s="44">
        <f>[16]Joulu!AF15</f>
        <v>386</v>
      </c>
    </row>
    <row r="29" spans="2:15" s="14" customFormat="1" x14ac:dyDescent="0.2">
      <c r="B29" s="16" t="s">
        <v>39</v>
      </c>
      <c r="C29" s="45">
        <f>[16]Tammijoulu!AQ15</f>
        <v>8327</v>
      </c>
      <c r="D29" s="45">
        <f>[16]Tammi!AQ15</f>
        <v>300</v>
      </c>
      <c r="E29" s="45">
        <f>[16]Helmi!AQ15</f>
        <v>261</v>
      </c>
      <c r="F29" s="45">
        <f>[16]Maalis!AQ15</f>
        <v>549</v>
      </c>
      <c r="G29" s="45">
        <f>[16]Huhti!AQ15</f>
        <v>756</v>
      </c>
      <c r="H29" s="45">
        <f>[16]Touko!AQ15</f>
        <v>780</v>
      </c>
      <c r="I29" s="45">
        <f>[16]Kesä!AQ15</f>
        <v>1287</v>
      </c>
      <c r="J29" s="45">
        <f>[16]Heinä!AQ15</f>
        <v>1157</v>
      </c>
      <c r="K29" s="45">
        <f>[16]Elo!AQ15</f>
        <v>1508</v>
      </c>
      <c r="L29" s="45">
        <f>[16]Syys!AQ15</f>
        <v>700</v>
      </c>
      <c r="M29" s="45">
        <f>[16]Loka!AQ15</f>
        <v>478</v>
      </c>
      <c r="N29" s="45">
        <f>[16]Marras!AQ15</f>
        <v>313</v>
      </c>
      <c r="O29" s="45">
        <f>[16]Joulu!AQ15</f>
        <v>238</v>
      </c>
    </row>
    <row r="30" spans="2:15" x14ac:dyDescent="0.2">
      <c r="B30" s="1" t="s">
        <v>40</v>
      </c>
      <c r="C30" s="44">
        <f>[16]Tammijoulu!K15</f>
        <v>8372</v>
      </c>
      <c r="D30" s="44">
        <f>[16]Tammi!K15</f>
        <v>432</v>
      </c>
      <c r="E30" s="44">
        <f>[16]Helmi!K15</f>
        <v>628</v>
      </c>
      <c r="F30" s="44">
        <f>[16]Maalis!K15</f>
        <v>408</v>
      </c>
      <c r="G30" s="44">
        <f>[16]Huhti!K15</f>
        <v>558</v>
      </c>
      <c r="H30" s="44">
        <f>[16]Touko!K15</f>
        <v>756</v>
      </c>
      <c r="I30" s="44">
        <f>[16]Kesä!K15</f>
        <v>1088</v>
      </c>
      <c r="J30" s="44">
        <f>[16]Heinä!K15</f>
        <v>1221</v>
      </c>
      <c r="K30" s="44">
        <f>[16]Elo!K15</f>
        <v>1183</v>
      </c>
      <c r="L30" s="44">
        <f>[16]Syys!K15</f>
        <v>706</v>
      </c>
      <c r="M30" s="44">
        <f>[16]Loka!K15</f>
        <v>533</v>
      </c>
      <c r="N30" s="44">
        <f>[16]Marras!K15</f>
        <v>425</v>
      </c>
      <c r="O30" s="44">
        <f>[16]Joulu!K15</f>
        <v>434</v>
      </c>
    </row>
    <row r="31" spans="2:15" s="14" customFormat="1" x14ac:dyDescent="0.2">
      <c r="B31" s="16" t="s">
        <v>2</v>
      </c>
      <c r="C31" s="45">
        <f>[16]Tammijoulu!BG15</f>
        <v>15555</v>
      </c>
      <c r="D31" s="45">
        <f>[16]Tammi!BG15</f>
        <v>846</v>
      </c>
      <c r="E31" s="45">
        <f>[16]Helmi!BG15</f>
        <v>505</v>
      </c>
      <c r="F31" s="45">
        <f>[16]Maalis!BG15</f>
        <v>594</v>
      </c>
      <c r="G31" s="45">
        <f>[16]Huhti!BG15</f>
        <v>526</v>
      </c>
      <c r="H31" s="45">
        <f>[16]Touko!BG15</f>
        <v>1450</v>
      </c>
      <c r="I31" s="45">
        <f>[16]Kesä!BG15</f>
        <v>2331</v>
      </c>
      <c r="J31" s="45">
        <f>[16]Heinä!BG15</f>
        <v>2616</v>
      </c>
      <c r="K31" s="45">
        <f>[16]Elo!BG15</f>
        <v>2210</v>
      </c>
      <c r="L31" s="45">
        <f>[16]Syys!BG15</f>
        <v>1901</v>
      </c>
      <c r="M31" s="45">
        <f>[16]Loka!BG15</f>
        <v>895</v>
      </c>
      <c r="N31" s="45">
        <f>[16]Marras!BG15</f>
        <v>459</v>
      </c>
      <c r="O31" s="45">
        <f>[16]Joulu!BG15</f>
        <v>1222</v>
      </c>
    </row>
    <row r="32" spans="2:15" x14ac:dyDescent="0.2">
      <c r="B32" s="1" t="s">
        <v>41</v>
      </c>
      <c r="C32" s="44">
        <f>[16]Tammijoulu!V15</f>
        <v>9154</v>
      </c>
      <c r="D32" s="44">
        <f>[16]Tammi!V15</f>
        <v>702</v>
      </c>
      <c r="E32" s="44">
        <f>[16]Helmi!V15</f>
        <v>536</v>
      </c>
      <c r="F32" s="44">
        <f>[16]Maalis!V15</f>
        <v>797</v>
      </c>
      <c r="G32" s="44">
        <f>[16]Huhti!V15</f>
        <v>779</v>
      </c>
      <c r="H32" s="44">
        <f>[16]Touko!V15</f>
        <v>961</v>
      </c>
      <c r="I32" s="44">
        <f>[16]Kesä!V15</f>
        <v>839</v>
      </c>
      <c r="J32" s="44">
        <f>[16]Heinä!V15</f>
        <v>731</v>
      </c>
      <c r="K32" s="44">
        <f>[16]Elo!V15</f>
        <v>1035</v>
      </c>
      <c r="L32" s="44">
        <f>[16]Syys!V15</f>
        <v>971</v>
      </c>
      <c r="M32" s="44">
        <f>[16]Loka!V15</f>
        <v>695</v>
      </c>
      <c r="N32" s="44">
        <f>[16]Marras!V15</f>
        <v>601</v>
      </c>
      <c r="O32" s="44">
        <f>[16]Joulu!V15</f>
        <v>507</v>
      </c>
    </row>
    <row r="33" spans="2:15" s="14" customFormat="1" x14ac:dyDescent="0.2">
      <c r="B33" s="16" t="s">
        <v>42</v>
      </c>
      <c r="C33" s="45">
        <f>[16]Tammijoulu!Y15</f>
        <v>2996</v>
      </c>
      <c r="D33" s="45">
        <f>[16]Tammi!Y15</f>
        <v>156</v>
      </c>
      <c r="E33" s="45">
        <f>[16]Helmi!Y15</f>
        <v>159</v>
      </c>
      <c r="F33" s="45">
        <f>[16]Maalis!Y15</f>
        <v>272</v>
      </c>
      <c r="G33" s="45">
        <f>[16]Huhti!Y15</f>
        <v>255</v>
      </c>
      <c r="H33" s="45">
        <f>[16]Touko!Y15</f>
        <v>284</v>
      </c>
      <c r="I33" s="45">
        <f>[16]Kesä!Y15</f>
        <v>387</v>
      </c>
      <c r="J33" s="45">
        <f>[16]Heinä!Y15</f>
        <v>338</v>
      </c>
      <c r="K33" s="45">
        <f>[16]Elo!Y15</f>
        <v>287</v>
      </c>
      <c r="L33" s="45">
        <f>[16]Syys!Y15</f>
        <v>281</v>
      </c>
      <c r="M33" s="45">
        <f>[16]Loka!Y15</f>
        <v>226</v>
      </c>
      <c r="N33" s="45">
        <f>[16]Marras!Y15</f>
        <v>193</v>
      </c>
      <c r="O33" s="45">
        <f>[16]Joulu!Y15</f>
        <v>158</v>
      </c>
    </row>
    <row r="34" spans="2:15" x14ac:dyDescent="0.2">
      <c r="B34" s="1" t="s">
        <v>3</v>
      </c>
      <c r="C34" s="44">
        <f>[16]Tammijoulu!AI15</f>
        <v>6103</v>
      </c>
      <c r="D34" s="44">
        <f>[16]Tammi!AI15</f>
        <v>531</v>
      </c>
      <c r="E34" s="44">
        <f>[16]Helmi!AI15</f>
        <v>328</v>
      </c>
      <c r="F34" s="44">
        <f>[16]Maalis!AI15</f>
        <v>339</v>
      </c>
      <c r="G34" s="44">
        <f>[16]Huhti!AI15</f>
        <v>349</v>
      </c>
      <c r="H34" s="44">
        <f>[16]Touko!AI15</f>
        <v>475</v>
      </c>
      <c r="I34" s="44">
        <f>[16]Kesä!AI15</f>
        <v>509</v>
      </c>
      <c r="J34" s="44">
        <f>[16]Heinä!AI15</f>
        <v>405</v>
      </c>
      <c r="K34" s="44">
        <f>[16]Elo!AI15</f>
        <v>632</v>
      </c>
      <c r="L34" s="44">
        <f>[16]Syys!AI15</f>
        <v>572</v>
      </c>
      <c r="M34" s="44">
        <f>[16]Loka!AI15</f>
        <v>901</v>
      </c>
      <c r="N34" s="44">
        <f>[16]Marras!AI15</f>
        <v>430</v>
      </c>
      <c r="O34" s="44">
        <f>[16]Joulu!AI15</f>
        <v>632</v>
      </c>
    </row>
    <row r="35" spans="2:15" s="14" customFormat="1" x14ac:dyDescent="0.2">
      <c r="B35" s="16" t="s">
        <v>43</v>
      </c>
      <c r="C35" s="45">
        <f>[16]Tammijoulu!U15</f>
        <v>3781</v>
      </c>
      <c r="D35" s="45">
        <f>[16]Tammi!U15</f>
        <v>139</v>
      </c>
      <c r="E35" s="45">
        <f>[16]Helmi!U15</f>
        <v>163</v>
      </c>
      <c r="F35" s="45">
        <f>[16]Maalis!U15</f>
        <v>190</v>
      </c>
      <c r="G35" s="45">
        <f>[16]Huhti!U15</f>
        <v>263</v>
      </c>
      <c r="H35" s="45">
        <f>[16]Touko!U15</f>
        <v>449</v>
      </c>
      <c r="I35" s="45">
        <f>[16]Kesä!U15</f>
        <v>462</v>
      </c>
      <c r="J35" s="45">
        <f>[16]Heinä!U15</f>
        <v>384</v>
      </c>
      <c r="K35" s="45">
        <f>[16]Elo!U15</f>
        <v>664</v>
      </c>
      <c r="L35" s="45">
        <f>[16]Syys!U15</f>
        <v>348</v>
      </c>
      <c r="M35" s="45">
        <f>[16]Loka!U15</f>
        <v>240</v>
      </c>
      <c r="N35" s="45">
        <f>[16]Marras!U15</f>
        <v>228</v>
      </c>
      <c r="O35" s="45">
        <f>[16]Joulu!U15</f>
        <v>251</v>
      </c>
    </row>
    <row r="36" spans="2:15" x14ac:dyDescent="0.2">
      <c r="B36" s="1" t="s">
        <v>44</v>
      </c>
      <c r="C36" s="44">
        <f>[16]Tammijoulu!Q15</f>
        <v>3483</v>
      </c>
      <c r="D36" s="44">
        <f>[16]Tammi!Q15</f>
        <v>179</v>
      </c>
      <c r="E36" s="44">
        <f>[16]Helmi!Q15</f>
        <v>215</v>
      </c>
      <c r="F36" s="44">
        <f>[16]Maalis!Q15</f>
        <v>241</v>
      </c>
      <c r="G36" s="44">
        <f>[16]Huhti!Q15</f>
        <v>372</v>
      </c>
      <c r="H36" s="44">
        <f>[16]Touko!Q15</f>
        <v>355</v>
      </c>
      <c r="I36" s="44">
        <f>[16]Kesä!Q15</f>
        <v>375</v>
      </c>
      <c r="J36" s="44">
        <f>[16]Heinä!Q15</f>
        <v>338</v>
      </c>
      <c r="K36" s="44">
        <f>[16]Elo!Q15</f>
        <v>437</v>
      </c>
      <c r="L36" s="44">
        <f>[16]Syys!Q15</f>
        <v>339</v>
      </c>
      <c r="M36" s="44">
        <f>[16]Loka!Q15</f>
        <v>238</v>
      </c>
      <c r="N36" s="44">
        <f>[16]Marras!Q15</f>
        <v>237</v>
      </c>
      <c r="O36" s="44">
        <f>[16]Joulu!Q15</f>
        <v>157</v>
      </c>
    </row>
    <row r="37" spans="2:15" s="14" customFormat="1" x14ac:dyDescent="0.2">
      <c r="B37" s="16" t="s">
        <v>4</v>
      </c>
      <c r="C37" s="45">
        <f>[16]Tammijoulu!AN15</f>
        <v>3589</v>
      </c>
      <c r="D37" s="45">
        <f>[16]Tammi!AN15</f>
        <v>152</v>
      </c>
      <c r="E37" s="45">
        <f>[16]Helmi!AN15</f>
        <v>161</v>
      </c>
      <c r="F37" s="45">
        <f>[16]Maalis!AN15</f>
        <v>132</v>
      </c>
      <c r="G37" s="45">
        <f>[16]Huhti!AN15</f>
        <v>161</v>
      </c>
      <c r="H37" s="45">
        <f>[16]Touko!AN15</f>
        <v>270</v>
      </c>
      <c r="I37" s="45">
        <f>[16]Kesä!AN15</f>
        <v>370</v>
      </c>
      <c r="J37" s="45">
        <f>[16]Heinä!AN15</f>
        <v>851</v>
      </c>
      <c r="K37" s="45">
        <f>[16]Elo!AN15</f>
        <v>824</v>
      </c>
      <c r="L37" s="45">
        <f>[16]Syys!AN15</f>
        <v>247</v>
      </c>
      <c r="M37" s="45">
        <f>[16]Loka!AN15</f>
        <v>150</v>
      </c>
      <c r="N37" s="45">
        <f>[16]Marras!AN15</f>
        <v>148</v>
      </c>
      <c r="O37" s="45">
        <f>[16]Joulu!AN15</f>
        <v>123</v>
      </c>
    </row>
    <row r="38" spans="2:15" x14ac:dyDescent="0.2">
      <c r="B38" s="1" t="s">
        <v>45</v>
      </c>
      <c r="C38" s="44">
        <f>[16]Tammijoulu!BA15</f>
        <v>9720</v>
      </c>
      <c r="D38" s="44">
        <f>[16]Tammi!BA15</f>
        <v>609</v>
      </c>
      <c r="E38" s="44">
        <f>[16]Helmi!BA15</f>
        <v>432</v>
      </c>
      <c r="F38" s="44">
        <f>[16]Maalis!BA15</f>
        <v>573</v>
      </c>
      <c r="G38" s="44">
        <f>[16]Huhti!BA15</f>
        <v>569</v>
      </c>
      <c r="H38" s="44">
        <f>[16]Touko!BA15</f>
        <v>751</v>
      </c>
      <c r="I38" s="44">
        <f>[16]Kesä!BA15</f>
        <v>1077</v>
      </c>
      <c r="J38" s="44">
        <f>[16]Heinä!BA15</f>
        <v>1415</v>
      </c>
      <c r="K38" s="44">
        <f>[16]Elo!BA15</f>
        <v>1351</v>
      </c>
      <c r="L38" s="44">
        <f>[16]Syys!BA15</f>
        <v>967</v>
      </c>
      <c r="M38" s="44">
        <f>[16]Loka!BA15</f>
        <v>854</v>
      </c>
      <c r="N38" s="44">
        <f>[16]Marras!BA15</f>
        <v>615</v>
      </c>
      <c r="O38" s="44">
        <f>[16]Joulu!BA15</f>
        <v>507</v>
      </c>
    </row>
    <row r="39" spans="2:15" s="14" customFormat="1" x14ac:dyDescent="0.2">
      <c r="B39" s="16" t="s">
        <v>46</v>
      </c>
      <c r="C39" s="45">
        <f>[16]Tammijoulu!W15</f>
        <v>4696</v>
      </c>
      <c r="D39" s="45">
        <f>[16]Tammi!W15</f>
        <v>252</v>
      </c>
      <c r="E39" s="45">
        <f>[16]Helmi!W15</f>
        <v>231</v>
      </c>
      <c r="F39" s="45">
        <f>[16]Maalis!W15</f>
        <v>268</v>
      </c>
      <c r="G39" s="45">
        <f>[16]Huhti!W15</f>
        <v>282</v>
      </c>
      <c r="H39" s="45">
        <f>[16]Touko!W15</f>
        <v>502</v>
      </c>
      <c r="I39" s="45">
        <f>[16]Kesä!W15</f>
        <v>472</v>
      </c>
      <c r="J39" s="45">
        <f>[16]Heinä!W15</f>
        <v>677</v>
      </c>
      <c r="K39" s="45">
        <f>[16]Elo!W15</f>
        <v>522</v>
      </c>
      <c r="L39" s="45">
        <f>[16]Syys!W15</f>
        <v>407</v>
      </c>
      <c r="M39" s="45">
        <f>[16]Loka!W15</f>
        <v>374</v>
      </c>
      <c r="N39" s="45">
        <f>[16]Marras!W15</f>
        <v>485</v>
      </c>
      <c r="O39" s="45">
        <f>[16]Joulu!W15</f>
        <v>224</v>
      </c>
    </row>
    <row r="40" spans="2:15" x14ac:dyDescent="0.2">
      <c r="B40" s="1" t="s">
        <v>47</v>
      </c>
      <c r="C40" s="44">
        <f>[16]Tammijoulu!AJ15</f>
        <v>4416</v>
      </c>
      <c r="D40" s="44">
        <f>[16]Tammi!AJ15</f>
        <v>391</v>
      </c>
      <c r="E40" s="44">
        <f>[16]Helmi!AJ15</f>
        <v>305</v>
      </c>
      <c r="F40" s="44">
        <f>[16]Maalis!AJ15</f>
        <v>294</v>
      </c>
      <c r="G40" s="44">
        <f>[16]Huhti!AJ15</f>
        <v>333</v>
      </c>
      <c r="H40" s="44">
        <f>[16]Touko!AJ15</f>
        <v>456</v>
      </c>
      <c r="I40" s="44">
        <f>[16]Kesä!AJ15</f>
        <v>318</v>
      </c>
      <c r="J40" s="44">
        <f>[16]Heinä!AJ15</f>
        <v>332</v>
      </c>
      <c r="K40" s="44">
        <f>[16]Elo!AJ15</f>
        <v>362</v>
      </c>
      <c r="L40" s="44">
        <f>[16]Syys!AJ15</f>
        <v>452</v>
      </c>
      <c r="M40" s="44">
        <f>[16]Loka!AJ15</f>
        <v>534</v>
      </c>
      <c r="N40" s="44">
        <f>[16]Marras!AJ15</f>
        <v>362</v>
      </c>
      <c r="O40" s="44">
        <f>[16]Joulu!AJ15</f>
        <v>277</v>
      </c>
    </row>
    <row r="41" spans="2:15" s="14" customFormat="1" x14ac:dyDescent="0.2">
      <c r="B41" s="16" t="s">
        <v>48</v>
      </c>
      <c r="C41" s="45">
        <f>[16]Tammijoulu!AG15</f>
        <v>5724</v>
      </c>
      <c r="D41" s="45">
        <f>[16]Tammi!AG15</f>
        <v>281</v>
      </c>
      <c r="E41" s="45">
        <f>[16]Helmi!AG15</f>
        <v>211</v>
      </c>
      <c r="F41" s="45">
        <f>[16]Maalis!AG15</f>
        <v>350</v>
      </c>
      <c r="G41" s="45">
        <f>[16]Huhti!AG15</f>
        <v>385</v>
      </c>
      <c r="H41" s="45">
        <f>[16]Touko!AG15</f>
        <v>666</v>
      </c>
      <c r="I41" s="45">
        <f>[16]Kesä!AG15</f>
        <v>885</v>
      </c>
      <c r="J41" s="45">
        <f>[16]Heinä!AG15</f>
        <v>718</v>
      </c>
      <c r="K41" s="45">
        <f>[16]Elo!AG15</f>
        <v>790</v>
      </c>
      <c r="L41" s="45">
        <f>[16]Syys!AG15</f>
        <v>537</v>
      </c>
      <c r="M41" s="45">
        <f>[16]Loka!AG15</f>
        <v>440</v>
      </c>
      <c r="N41" s="45">
        <f>[16]Marras!AG15</f>
        <v>235</v>
      </c>
      <c r="O41" s="45">
        <f>[16]Joulu!AG15</f>
        <v>226</v>
      </c>
    </row>
    <row r="42" spans="2:15" x14ac:dyDescent="0.2">
      <c r="B42" s="1" t="s">
        <v>49</v>
      </c>
      <c r="C42" s="44">
        <f>[16]Tammijoulu!AW15</f>
        <v>9155</v>
      </c>
      <c r="D42" s="44">
        <f>[16]Tammi!AW15</f>
        <v>547</v>
      </c>
      <c r="E42" s="44">
        <f>[16]Helmi!AW15</f>
        <v>447</v>
      </c>
      <c r="F42" s="44">
        <f>[16]Maalis!AW15</f>
        <v>438</v>
      </c>
      <c r="G42" s="44">
        <f>[16]Huhti!AW15</f>
        <v>559</v>
      </c>
      <c r="H42" s="44">
        <f>[16]Touko!AW15</f>
        <v>1257</v>
      </c>
      <c r="I42" s="44">
        <f>[16]Kesä!AW15</f>
        <v>1408</v>
      </c>
      <c r="J42" s="44">
        <f>[16]Heinä!AW15</f>
        <v>986</v>
      </c>
      <c r="K42" s="44">
        <f>[16]Elo!AW15</f>
        <v>951</v>
      </c>
      <c r="L42" s="44">
        <f>[16]Syys!AW15</f>
        <v>1024</v>
      </c>
      <c r="M42" s="44">
        <f>[16]Loka!AW15</f>
        <v>573</v>
      </c>
      <c r="N42" s="44">
        <f>[16]Marras!AW15</f>
        <v>520</v>
      </c>
      <c r="O42" s="44">
        <f>[16]Joulu!AW15</f>
        <v>445</v>
      </c>
    </row>
    <row r="43" spans="2:15" s="14" customFormat="1" x14ac:dyDescent="0.2">
      <c r="B43" s="16" t="s">
        <v>5</v>
      </c>
      <c r="C43" s="45">
        <f>[16]Tammijoulu!BC15</f>
        <v>4244</v>
      </c>
      <c r="D43" s="45">
        <f>[16]Tammi!BC15</f>
        <v>245</v>
      </c>
      <c r="E43" s="45">
        <f>[16]Helmi!BC15</f>
        <v>146</v>
      </c>
      <c r="F43" s="45">
        <f>[16]Maalis!BC15</f>
        <v>179</v>
      </c>
      <c r="G43" s="45">
        <f>[16]Huhti!BC15</f>
        <v>82</v>
      </c>
      <c r="H43" s="45">
        <f>[16]Touko!BC15</f>
        <v>478</v>
      </c>
      <c r="I43" s="45">
        <f>[16]Kesä!BC15</f>
        <v>791</v>
      </c>
      <c r="J43" s="45">
        <f>[16]Heinä!BC15</f>
        <v>992</v>
      </c>
      <c r="K43" s="45">
        <f>[16]Elo!BC15</f>
        <v>616</v>
      </c>
      <c r="L43" s="45">
        <f>[16]Syys!BC15</f>
        <v>360</v>
      </c>
      <c r="M43" s="45">
        <f>[16]Loka!BC15</f>
        <v>136</v>
      </c>
      <c r="N43" s="45">
        <f>[16]Marras!BC15</f>
        <v>64</v>
      </c>
      <c r="O43" s="45">
        <f>[16]Joulu!BC15</f>
        <v>155</v>
      </c>
    </row>
    <row r="44" spans="2:15" x14ac:dyDescent="0.2">
      <c r="B44" s="1" t="s">
        <v>6</v>
      </c>
      <c r="C44" s="44">
        <f>[16]Tammijoulu!AS15</f>
        <v>6890</v>
      </c>
      <c r="D44" s="44">
        <f>[16]Tammi!AS15</f>
        <v>251</v>
      </c>
      <c r="E44" s="44">
        <f>[16]Helmi!AS15</f>
        <v>111</v>
      </c>
      <c r="F44" s="44">
        <f>[16]Maalis!AS15</f>
        <v>194</v>
      </c>
      <c r="G44" s="44">
        <f>[16]Huhti!AS15</f>
        <v>384</v>
      </c>
      <c r="H44" s="44">
        <f>[16]Touko!AS15</f>
        <v>824</v>
      </c>
      <c r="I44" s="44">
        <f>[16]Kesä!AS15</f>
        <v>958</v>
      </c>
      <c r="J44" s="44">
        <f>[16]Heinä!AS15</f>
        <v>981</v>
      </c>
      <c r="K44" s="44">
        <f>[16]Elo!AS15</f>
        <v>1303</v>
      </c>
      <c r="L44" s="44">
        <f>[16]Syys!AS15</f>
        <v>1070</v>
      </c>
      <c r="M44" s="44">
        <f>[16]Loka!AS15</f>
        <v>343</v>
      </c>
      <c r="N44" s="44">
        <f>[16]Marras!AS15</f>
        <v>199</v>
      </c>
      <c r="O44" s="44">
        <f>[16]Joulu!AS15</f>
        <v>272</v>
      </c>
    </row>
    <row r="45" spans="2:15" s="14" customFormat="1" x14ac:dyDescent="0.2">
      <c r="B45" s="16" t="s">
        <v>50</v>
      </c>
      <c r="C45" s="45">
        <f>[16]Tammijoulu!I15</f>
        <v>2108</v>
      </c>
      <c r="D45" s="45">
        <f>[16]Tammi!I15</f>
        <v>147</v>
      </c>
      <c r="E45" s="45">
        <f>[16]Helmi!I15</f>
        <v>60</v>
      </c>
      <c r="F45" s="45">
        <f>[16]Maalis!I15</f>
        <v>150</v>
      </c>
      <c r="G45" s="45">
        <f>[16]Huhti!I15</f>
        <v>202</v>
      </c>
      <c r="H45" s="45">
        <f>[16]Touko!I15</f>
        <v>229</v>
      </c>
      <c r="I45" s="45">
        <f>[16]Kesä!I15</f>
        <v>224</v>
      </c>
      <c r="J45" s="45">
        <f>[16]Heinä!I15</f>
        <v>70</v>
      </c>
      <c r="K45" s="45">
        <f>[16]Elo!I15</f>
        <v>212</v>
      </c>
      <c r="L45" s="45">
        <f>[16]Syys!I15</f>
        <v>263</v>
      </c>
      <c r="M45" s="45">
        <f>[16]Loka!I15</f>
        <v>339</v>
      </c>
      <c r="N45" s="45">
        <f>[16]Marras!I15</f>
        <v>143</v>
      </c>
      <c r="O45" s="45">
        <f>[16]Joulu!I15</f>
        <v>69</v>
      </c>
    </row>
    <row r="46" spans="2:15" x14ac:dyDescent="0.2">
      <c r="B46" s="1" t="s">
        <v>51</v>
      </c>
      <c r="C46" s="44">
        <f>[16]Tammijoulu!BH15</f>
        <v>1229</v>
      </c>
      <c r="D46" s="44">
        <f>[16]Tammi!BH15</f>
        <v>50</v>
      </c>
      <c r="E46" s="44">
        <f>[16]Helmi!BH15</f>
        <v>41</v>
      </c>
      <c r="F46" s="44">
        <f>[16]Maalis!BH15</f>
        <v>39</v>
      </c>
      <c r="G46" s="44">
        <f>[16]Huhti!BH15</f>
        <v>67</v>
      </c>
      <c r="H46" s="44">
        <f>[16]Touko!BH15</f>
        <v>102</v>
      </c>
      <c r="I46" s="44">
        <f>[16]Kesä!BH15</f>
        <v>231</v>
      </c>
      <c r="J46" s="44">
        <f>[16]Heinä!BH15</f>
        <v>197</v>
      </c>
      <c r="K46" s="44">
        <f>[16]Elo!BH15</f>
        <v>187</v>
      </c>
      <c r="L46" s="44">
        <f>[16]Syys!BH15</f>
        <v>132</v>
      </c>
      <c r="M46" s="44">
        <f>[16]Loka!BH15</f>
        <v>58</v>
      </c>
      <c r="N46" s="44">
        <f>[16]Marras!BH15</f>
        <v>46</v>
      </c>
      <c r="O46" s="44">
        <f>[16]Joulu!BH15</f>
        <v>79</v>
      </c>
    </row>
    <row r="47" spans="2:15" s="14" customFormat="1" x14ac:dyDescent="0.2">
      <c r="B47" s="46" t="s">
        <v>111</v>
      </c>
      <c r="C47" s="45">
        <f>[16]Tammijoulu!AL15</f>
        <v>2159</v>
      </c>
      <c r="D47" s="45">
        <f>[16]Tammi!AL15</f>
        <v>198</v>
      </c>
      <c r="E47" s="45">
        <f>[16]Helmi!AL15</f>
        <v>156</v>
      </c>
      <c r="F47" s="45">
        <f>[16]Maalis!AL15</f>
        <v>203</v>
      </c>
      <c r="G47" s="45">
        <f>[16]Huhti!AL15</f>
        <v>103</v>
      </c>
      <c r="H47" s="45">
        <f>[16]Touko!AL15</f>
        <v>212</v>
      </c>
      <c r="I47" s="45">
        <f>[16]Kesä!AL15</f>
        <v>183</v>
      </c>
      <c r="J47" s="45">
        <f>[16]Heinä!AL15</f>
        <v>149</v>
      </c>
      <c r="K47" s="45">
        <f>[16]Elo!AL15</f>
        <v>242</v>
      </c>
      <c r="L47" s="45">
        <f>[16]Syys!AL15</f>
        <v>208</v>
      </c>
      <c r="M47" s="45">
        <f>[16]Loka!AL15</f>
        <v>142</v>
      </c>
      <c r="N47" s="45">
        <f>[16]Marras!AL15</f>
        <v>176</v>
      </c>
      <c r="O47" s="45">
        <f>[16]Joulu!AL15</f>
        <v>187</v>
      </c>
    </row>
    <row r="48" spans="2:15" x14ac:dyDescent="0.2">
      <c r="B48" s="1" t="s">
        <v>91</v>
      </c>
      <c r="C48" s="8">
        <f t="shared" ref="C48:K48" si="0">C10-SUM(C12:C46)</f>
        <v>111304</v>
      </c>
      <c r="D48" s="8">
        <f t="shared" si="0"/>
        <v>8641</v>
      </c>
      <c r="E48" s="8">
        <f t="shared" si="0"/>
        <v>5739</v>
      </c>
      <c r="F48" s="8">
        <f t="shared" si="0"/>
        <v>6337</v>
      </c>
      <c r="G48" s="8">
        <f t="shared" si="0"/>
        <v>6885</v>
      </c>
      <c r="H48" s="8">
        <f t="shared" si="0"/>
        <v>10079</v>
      </c>
      <c r="I48" s="8">
        <f t="shared" si="0"/>
        <v>11223</v>
      </c>
      <c r="J48" s="8">
        <f t="shared" si="0"/>
        <v>11586</v>
      </c>
      <c r="K48" s="8">
        <f t="shared" si="0"/>
        <v>12336</v>
      </c>
      <c r="L48" s="8">
        <f>L10-SUM(L12:L46)</f>
        <v>9966</v>
      </c>
      <c r="M48" s="8">
        <f t="shared" ref="M48:O48" si="1">M10-SUM(M12:M46)</f>
        <v>7964</v>
      </c>
      <c r="N48" s="8">
        <f t="shared" si="1"/>
        <v>11612</v>
      </c>
      <c r="O48" s="8">
        <f t="shared" si="1"/>
        <v>8936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A1:D4 C49:D65536 P1:IV4 A49:B1048576 P49:IV1048576">
    <cfRule type="cellIs" dxfId="2660" priority="688" stopIfTrue="1" operator="lessThan">
      <formula>0</formula>
    </cfRule>
  </conditionalFormatting>
  <conditionalFormatting sqref="P5:IV48 A5:B48 C5:D6 C8:D48">
    <cfRule type="cellIs" dxfId="2659" priority="674" stopIfTrue="1" operator="lessThan">
      <formula>0</formula>
    </cfRule>
  </conditionalFormatting>
  <conditionalFormatting sqref="C8">
    <cfRule type="cellIs" dxfId="2658" priority="673" stopIfTrue="1" operator="lessThan">
      <formula>0</formula>
    </cfRule>
  </conditionalFormatting>
  <conditionalFormatting sqref="Q11">
    <cfRule type="cellIs" dxfId="2657" priority="672" stopIfTrue="1" operator="lessThan">
      <formula>0</formula>
    </cfRule>
  </conditionalFormatting>
  <conditionalFormatting sqref="C5:D6 C8:D48">
    <cfRule type="cellIs" dxfId="2656" priority="665" stopIfTrue="1" operator="lessThan">
      <formula>0</formula>
    </cfRule>
  </conditionalFormatting>
  <conditionalFormatting sqref="C8">
    <cfRule type="cellIs" dxfId="2655" priority="664" stopIfTrue="1" operator="lessThan">
      <formula>0</formula>
    </cfRule>
  </conditionalFormatting>
  <conditionalFormatting sqref="L1:L6 L8 L50:L65536">
    <cfRule type="cellIs" dxfId="2654" priority="392" stopIfTrue="1" operator="lessThan">
      <formula>0</formula>
    </cfRule>
  </conditionalFormatting>
  <conditionalFormatting sqref="L1:L6 L8 L50:L65536">
    <cfRule type="cellIs" dxfId="2653" priority="391" stopIfTrue="1" operator="lessThan">
      <formula>0</formula>
    </cfRule>
  </conditionalFormatting>
  <conditionalFormatting sqref="L1:L6 L8 L50:L65536">
    <cfRule type="cellIs" dxfId="2652" priority="390" stopIfTrue="1" operator="lessThan">
      <formula>0</formula>
    </cfRule>
  </conditionalFormatting>
  <conditionalFormatting sqref="L1:L6 L8 L50:L65536">
    <cfRule type="cellIs" dxfId="2651" priority="389" stopIfTrue="1" operator="lessThan">
      <formula>0</formula>
    </cfRule>
  </conditionalFormatting>
  <conditionalFormatting sqref="L1:L6 L8 L50:L65536">
    <cfRule type="cellIs" dxfId="2650" priority="388" stopIfTrue="1" operator="lessThan">
      <formula>0</formula>
    </cfRule>
  </conditionalFormatting>
  <conditionalFormatting sqref="L1:L6 L8 L50:L65536">
    <cfRule type="cellIs" dxfId="2649" priority="387" stopIfTrue="1" operator="lessThan">
      <formula>0</formula>
    </cfRule>
  </conditionalFormatting>
  <conditionalFormatting sqref="L1:L6 L8 L50:L65536">
    <cfRule type="cellIs" dxfId="2648" priority="386" stopIfTrue="1" operator="lessThan">
      <formula>0</formula>
    </cfRule>
  </conditionalFormatting>
  <conditionalFormatting sqref="L1:L6 L8 L50:L65536">
    <cfRule type="cellIs" dxfId="2647" priority="385" stopIfTrue="1" operator="lessThan">
      <formula>0</formula>
    </cfRule>
  </conditionalFormatting>
  <conditionalFormatting sqref="L1:L6 L8 L50:L65536">
    <cfRule type="cellIs" dxfId="2646" priority="384" stopIfTrue="1" operator="lessThan">
      <formula>0</formula>
    </cfRule>
  </conditionalFormatting>
  <conditionalFormatting sqref="L1:L6 L8 L50:L65536">
    <cfRule type="cellIs" dxfId="2645" priority="383" stopIfTrue="1" operator="lessThan">
      <formula>0</formula>
    </cfRule>
  </conditionalFormatting>
  <conditionalFormatting sqref="L1:L6 L8 L50:L65536">
    <cfRule type="cellIs" dxfId="2644" priority="382" stopIfTrue="1" operator="lessThan">
      <formula>0</formula>
    </cfRule>
  </conditionalFormatting>
  <conditionalFormatting sqref="L1:L6 L8 L50:L65536">
    <cfRule type="cellIs" dxfId="2643" priority="381" stopIfTrue="1" operator="lessThan">
      <formula>0</formula>
    </cfRule>
  </conditionalFormatting>
  <conditionalFormatting sqref="L1:L6 L8 L50:L65536">
    <cfRule type="cellIs" dxfId="2642" priority="380" stopIfTrue="1" operator="lessThan">
      <formula>0</formula>
    </cfRule>
  </conditionalFormatting>
  <conditionalFormatting sqref="L1:L6 L8 L50:L65536">
    <cfRule type="cellIs" dxfId="2641" priority="379" stopIfTrue="1" operator="lessThan">
      <formula>0</formula>
    </cfRule>
  </conditionalFormatting>
  <conditionalFormatting sqref="L1:L6 L8 L50:L65536">
    <cfRule type="cellIs" dxfId="2640" priority="378" stopIfTrue="1" operator="lessThan">
      <formula>0</formula>
    </cfRule>
  </conditionalFormatting>
  <conditionalFormatting sqref="L1:L6 L8 L50:L65536">
    <cfRule type="cellIs" dxfId="2639" priority="377" stopIfTrue="1" operator="lessThan">
      <formula>0</formula>
    </cfRule>
  </conditionalFormatting>
  <conditionalFormatting sqref="L1:L6 L8 L50:L65536">
    <cfRule type="cellIs" dxfId="2638" priority="376" stopIfTrue="1" operator="lessThan">
      <formula>0</formula>
    </cfRule>
  </conditionalFormatting>
  <conditionalFormatting sqref="L1:L6 L8 L50:L65536">
    <cfRule type="cellIs" dxfId="2637" priority="375" stopIfTrue="1" operator="lessThan">
      <formula>0</formula>
    </cfRule>
  </conditionalFormatting>
  <conditionalFormatting sqref="L1:L6 L8 L50:L65536">
    <cfRule type="cellIs" dxfId="2636" priority="374" stopIfTrue="1" operator="lessThan">
      <formula>0</formula>
    </cfRule>
  </conditionalFormatting>
  <conditionalFormatting sqref="L1:L6 L8 L50:L65536">
    <cfRule type="cellIs" dxfId="2635" priority="373" stopIfTrue="1" operator="lessThan">
      <formula>0</formula>
    </cfRule>
  </conditionalFormatting>
  <conditionalFormatting sqref="L1:L6 L8 L50:L65536">
    <cfRule type="cellIs" dxfId="2634" priority="372" stopIfTrue="1" operator="lessThan">
      <formula>0</formula>
    </cfRule>
  </conditionalFormatting>
  <conditionalFormatting sqref="L1:L6 L8 L50:L65536">
    <cfRule type="cellIs" dxfId="2633" priority="371" stopIfTrue="1" operator="lessThan">
      <formula>0</formula>
    </cfRule>
  </conditionalFormatting>
  <conditionalFormatting sqref="L1:L6 L8 L50:L65536">
    <cfRule type="cellIs" dxfId="2632" priority="370" stopIfTrue="1" operator="lessThan">
      <formula>0</formula>
    </cfRule>
  </conditionalFormatting>
  <conditionalFormatting sqref="L1:L6 L8 L50:L65536">
    <cfRule type="cellIs" dxfId="2631" priority="369" stopIfTrue="1" operator="lessThan">
      <formula>0</formula>
    </cfRule>
  </conditionalFormatting>
  <conditionalFormatting sqref="E1:E6 E8:E65536">
    <cfRule type="cellIs" dxfId="2630" priority="332" stopIfTrue="1" operator="lessThan">
      <formula>0</formula>
    </cfRule>
  </conditionalFormatting>
  <conditionalFormatting sqref="E1:E6 E8:E65536">
    <cfRule type="cellIs" dxfId="2629" priority="331" stopIfTrue="1" operator="lessThan">
      <formula>0</formula>
    </cfRule>
  </conditionalFormatting>
  <conditionalFormatting sqref="E1:E6 E8:E65536">
    <cfRule type="cellIs" dxfId="2628" priority="330" stopIfTrue="1" operator="lessThan">
      <formula>0</formula>
    </cfRule>
  </conditionalFormatting>
  <conditionalFormatting sqref="E1:E6 E8:E65536">
    <cfRule type="cellIs" dxfId="2627" priority="329" stopIfTrue="1" operator="lessThan">
      <formula>0</formula>
    </cfRule>
  </conditionalFormatting>
  <conditionalFormatting sqref="E1:E6 E8:E65536">
    <cfRule type="cellIs" dxfId="2626" priority="328" stopIfTrue="1" operator="lessThan">
      <formula>0</formula>
    </cfRule>
  </conditionalFormatting>
  <conditionalFormatting sqref="E1:E6 E8:E65536">
    <cfRule type="cellIs" dxfId="2625" priority="327" stopIfTrue="1" operator="lessThan">
      <formula>0</formula>
    </cfRule>
  </conditionalFormatting>
  <conditionalFormatting sqref="E1:E6 E8:E65536">
    <cfRule type="cellIs" dxfId="2624" priority="326" stopIfTrue="1" operator="lessThan">
      <formula>0</formula>
    </cfRule>
  </conditionalFormatting>
  <conditionalFormatting sqref="E1:E6 E8:E65536">
    <cfRule type="cellIs" dxfId="2623" priority="325" stopIfTrue="1" operator="lessThan">
      <formula>0</formula>
    </cfRule>
  </conditionalFormatting>
  <conditionalFormatting sqref="E1:E6 E8:E65536">
    <cfRule type="cellIs" dxfId="2622" priority="324" stopIfTrue="1" operator="lessThan">
      <formula>0</formula>
    </cfRule>
  </conditionalFormatting>
  <conditionalFormatting sqref="E1:E6 E8:E65536">
    <cfRule type="cellIs" dxfId="2621" priority="323" stopIfTrue="1" operator="lessThan">
      <formula>0</formula>
    </cfRule>
  </conditionalFormatting>
  <conditionalFormatting sqref="E1:E6 E8:E65536">
    <cfRule type="cellIs" dxfId="2620" priority="322" stopIfTrue="1" operator="lessThan">
      <formula>0</formula>
    </cfRule>
  </conditionalFormatting>
  <conditionalFormatting sqref="E1:E6 E8:E65536">
    <cfRule type="cellIs" dxfId="2619" priority="321" stopIfTrue="1" operator="lessThan">
      <formula>0</formula>
    </cfRule>
  </conditionalFormatting>
  <conditionalFormatting sqref="F1:F6 F8:F65536">
    <cfRule type="cellIs" dxfId="2618" priority="320" stopIfTrue="1" operator="lessThan">
      <formula>0</formula>
    </cfRule>
  </conditionalFormatting>
  <conditionalFormatting sqref="F1:F6 F8:F65536">
    <cfRule type="cellIs" dxfId="2617" priority="319" stopIfTrue="1" operator="lessThan">
      <formula>0</formula>
    </cfRule>
  </conditionalFormatting>
  <conditionalFormatting sqref="F1:F6 F8:F65536">
    <cfRule type="cellIs" dxfId="2616" priority="318" stopIfTrue="1" operator="lessThan">
      <formula>0</formula>
    </cfRule>
  </conditionalFormatting>
  <conditionalFormatting sqref="F1:F6 F8:F65536">
    <cfRule type="cellIs" dxfId="2615" priority="317" stopIfTrue="1" operator="lessThan">
      <formula>0</formula>
    </cfRule>
  </conditionalFormatting>
  <conditionalFormatting sqref="F1:F6 F8:F65536">
    <cfRule type="cellIs" dxfId="2614" priority="316" stopIfTrue="1" operator="lessThan">
      <formula>0</formula>
    </cfRule>
  </conditionalFormatting>
  <conditionalFormatting sqref="F1:F6 F8:F65536">
    <cfRule type="cellIs" dxfId="2613" priority="315" stopIfTrue="1" operator="lessThan">
      <formula>0</formula>
    </cfRule>
  </conditionalFormatting>
  <conditionalFormatting sqref="F1:F6 F8:F65536">
    <cfRule type="cellIs" dxfId="2612" priority="314" stopIfTrue="1" operator="lessThan">
      <formula>0</formula>
    </cfRule>
  </conditionalFormatting>
  <conditionalFormatting sqref="F1:F6 F8:F65536">
    <cfRule type="cellIs" dxfId="2611" priority="313" stopIfTrue="1" operator="lessThan">
      <formula>0</formula>
    </cfRule>
  </conditionalFormatting>
  <conditionalFormatting sqref="F1:F6 F8:F65536">
    <cfRule type="cellIs" dxfId="2610" priority="312" stopIfTrue="1" operator="lessThan">
      <formula>0</formula>
    </cfRule>
  </conditionalFormatting>
  <conditionalFormatting sqref="F1:F6 F8:F65536">
    <cfRule type="cellIs" dxfId="2609" priority="311" stopIfTrue="1" operator="lessThan">
      <formula>0</formula>
    </cfRule>
  </conditionalFormatting>
  <conditionalFormatting sqref="F1:F6 F8:F65536">
    <cfRule type="cellIs" dxfId="2608" priority="310" stopIfTrue="1" operator="lessThan">
      <formula>0</formula>
    </cfRule>
  </conditionalFormatting>
  <conditionalFormatting sqref="F1:F6 F8:F65536">
    <cfRule type="cellIs" dxfId="2607" priority="309" stopIfTrue="1" operator="lessThan">
      <formula>0</formula>
    </cfRule>
  </conditionalFormatting>
  <conditionalFormatting sqref="F1:F6 F8:F65536">
    <cfRule type="cellIs" dxfId="2606" priority="308" stopIfTrue="1" operator="lessThan">
      <formula>0</formula>
    </cfRule>
  </conditionalFormatting>
  <conditionalFormatting sqref="F1:F6 F8:F65536">
    <cfRule type="cellIs" dxfId="2605" priority="307" stopIfTrue="1" operator="lessThan">
      <formula>0</formula>
    </cfRule>
  </conditionalFormatting>
  <conditionalFormatting sqref="F1:F6 F8:F65536">
    <cfRule type="cellIs" dxfId="2604" priority="306" stopIfTrue="1" operator="lessThan">
      <formula>0</formula>
    </cfRule>
  </conditionalFormatting>
  <conditionalFormatting sqref="F1:F6 F8:F65536">
    <cfRule type="cellIs" dxfId="2603" priority="305" stopIfTrue="1" operator="lessThan">
      <formula>0</formula>
    </cfRule>
  </conditionalFormatting>
  <conditionalFormatting sqref="F1:F6 F8:F65536">
    <cfRule type="cellIs" dxfId="2602" priority="304" stopIfTrue="1" operator="lessThan">
      <formula>0</formula>
    </cfRule>
  </conditionalFormatting>
  <conditionalFormatting sqref="F1:F6 F8:F65536">
    <cfRule type="cellIs" dxfId="2601" priority="303" stopIfTrue="1" operator="lessThan">
      <formula>0</formula>
    </cfRule>
  </conditionalFormatting>
  <conditionalFormatting sqref="F1:F6 F8:F65536">
    <cfRule type="cellIs" dxfId="2600" priority="302" stopIfTrue="1" operator="lessThan">
      <formula>0</formula>
    </cfRule>
  </conditionalFormatting>
  <conditionalFormatting sqref="F1:F6 F8:F65536">
    <cfRule type="cellIs" dxfId="2599" priority="301" stopIfTrue="1" operator="lessThan">
      <formula>0</formula>
    </cfRule>
  </conditionalFormatting>
  <conditionalFormatting sqref="F1:F6 F8:F65536">
    <cfRule type="cellIs" dxfId="2598" priority="300" stopIfTrue="1" operator="lessThan">
      <formula>0</formula>
    </cfRule>
  </conditionalFormatting>
  <conditionalFormatting sqref="F1:F6 F8:F65536">
    <cfRule type="cellIs" dxfId="2597" priority="299" stopIfTrue="1" operator="lessThan">
      <formula>0</formula>
    </cfRule>
  </conditionalFormatting>
  <conditionalFormatting sqref="F1:F6 F8:F65536">
    <cfRule type="cellIs" dxfId="2596" priority="298" stopIfTrue="1" operator="lessThan">
      <formula>0</formula>
    </cfRule>
  </conditionalFormatting>
  <conditionalFormatting sqref="F1:F6 F8:F65536">
    <cfRule type="cellIs" dxfId="2595" priority="297" stopIfTrue="1" operator="lessThan">
      <formula>0</formula>
    </cfRule>
  </conditionalFormatting>
  <conditionalFormatting sqref="F1:F6 F8:F65536">
    <cfRule type="cellIs" dxfId="2594" priority="296" stopIfTrue="1" operator="lessThan">
      <formula>0</formula>
    </cfRule>
  </conditionalFormatting>
  <conditionalFormatting sqref="F1:F6 F8:F65536">
    <cfRule type="cellIs" dxfId="2593" priority="295" stopIfTrue="1" operator="lessThan">
      <formula>0</formula>
    </cfRule>
  </conditionalFormatting>
  <conditionalFormatting sqref="F1:F6 F8:F65536">
    <cfRule type="cellIs" dxfId="2592" priority="294" stopIfTrue="1" operator="lessThan">
      <formula>0</formula>
    </cfRule>
  </conditionalFormatting>
  <conditionalFormatting sqref="F1:F6 F8:F65536">
    <cfRule type="cellIs" dxfId="2591" priority="293" stopIfTrue="1" operator="lessThan">
      <formula>0</formula>
    </cfRule>
  </conditionalFormatting>
  <conditionalFormatting sqref="G8:G65536 G1:G6">
    <cfRule type="cellIs" dxfId="2590" priority="292" stopIfTrue="1" operator="lessThan">
      <formula>0</formula>
    </cfRule>
  </conditionalFormatting>
  <conditionalFormatting sqref="G1:G6 G8:G65536">
    <cfRule type="cellIs" dxfId="2589" priority="291" stopIfTrue="1" operator="lessThan">
      <formula>0</formula>
    </cfRule>
  </conditionalFormatting>
  <conditionalFormatting sqref="G1:G6 G8:G65536">
    <cfRule type="cellIs" dxfId="2588" priority="290" stopIfTrue="1" operator="lessThan">
      <formula>0</formula>
    </cfRule>
  </conditionalFormatting>
  <conditionalFormatting sqref="G1:G6 G8:G65536">
    <cfRule type="cellIs" dxfId="2587" priority="289" stopIfTrue="1" operator="lessThan">
      <formula>0</formula>
    </cfRule>
  </conditionalFormatting>
  <conditionalFormatting sqref="G1:G6 G8:G65536">
    <cfRule type="cellIs" dxfId="2586" priority="288" stopIfTrue="1" operator="lessThan">
      <formula>0</formula>
    </cfRule>
  </conditionalFormatting>
  <conditionalFormatting sqref="G1:G6 G8:G65536">
    <cfRule type="cellIs" dxfId="2585" priority="287" stopIfTrue="1" operator="lessThan">
      <formula>0</formula>
    </cfRule>
  </conditionalFormatting>
  <conditionalFormatting sqref="G1:G6 G8:G65536">
    <cfRule type="cellIs" dxfId="2584" priority="286" stopIfTrue="1" operator="lessThan">
      <formula>0</formula>
    </cfRule>
  </conditionalFormatting>
  <conditionalFormatting sqref="G1:G6 G8:G65536">
    <cfRule type="cellIs" dxfId="2583" priority="285" stopIfTrue="1" operator="lessThan">
      <formula>0</formula>
    </cfRule>
  </conditionalFormatting>
  <conditionalFormatting sqref="G1:G6 G8:G65536">
    <cfRule type="cellIs" dxfId="2582" priority="284" stopIfTrue="1" operator="lessThan">
      <formula>0</formula>
    </cfRule>
  </conditionalFormatting>
  <conditionalFormatting sqref="G1:G6 G8:G65536">
    <cfRule type="cellIs" dxfId="2581" priority="283" stopIfTrue="1" operator="lessThan">
      <formula>0</formula>
    </cfRule>
  </conditionalFormatting>
  <conditionalFormatting sqref="G1:G6 G8:G65536">
    <cfRule type="cellIs" dxfId="2580" priority="282" stopIfTrue="1" operator="lessThan">
      <formula>0</formula>
    </cfRule>
  </conditionalFormatting>
  <conditionalFormatting sqref="G1:G6 G8:G65536">
    <cfRule type="cellIs" dxfId="2579" priority="281" stopIfTrue="1" operator="lessThan">
      <formula>0</formula>
    </cfRule>
  </conditionalFormatting>
  <conditionalFormatting sqref="G1:G6 G8:G65536">
    <cfRule type="cellIs" dxfId="2578" priority="280" stopIfTrue="1" operator="lessThan">
      <formula>0</formula>
    </cfRule>
  </conditionalFormatting>
  <conditionalFormatting sqref="G1:G6 G8:G65536">
    <cfRule type="cellIs" dxfId="2577" priority="279" stopIfTrue="1" operator="lessThan">
      <formula>0</formula>
    </cfRule>
  </conditionalFormatting>
  <conditionalFormatting sqref="G1:G6 G8:G65536">
    <cfRule type="cellIs" dxfId="2576" priority="278" stopIfTrue="1" operator="lessThan">
      <formula>0</formula>
    </cfRule>
  </conditionalFormatting>
  <conditionalFormatting sqref="G1:G6 G8:G65536">
    <cfRule type="cellIs" dxfId="2575" priority="277" stopIfTrue="1" operator="lessThan">
      <formula>0</formula>
    </cfRule>
  </conditionalFormatting>
  <conditionalFormatting sqref="G1:G6 G8:G65536">
    <cfRule type="cellIs" dxfId="2574" priority="276" stopIfTrue="1" operator="lessThan">
      <formula>0</formula>
    </cfRule>
  </conditionalFormatting>
  <conditionalFormatting sqref="G1:G6 G8:G65536">
    <cfRule type="cellIs" dxfId="2573" priority="275" stopIfTrue="1" operator="lessThan">
      <formula>0</formula>
    </cfRule>
  </conditionalFormatting>
  <conditionalFormatting sqref="G1:G6 G8:G65536">
    <cfRule type="cellIs" dxfId="2572" priority="274" stopIfTrue="1" operator="lessThan">
      <formula>0</formula>
    </cfRule>
  </conditionalFormatting>
  <conditionalFormatting sqref="G1:G6 G8:G65536">
    <cfRule type="cellIs" dxfId="2571" priority="273" stopIfTrue="1" operator="lessThan">
      <formula>0</formula>
    </cfRule>
  </conditionalFormatting>
  <conditionalFormatting sqref="G1:G6 G8:G65536">
    <cfRule type="cellIs" dxfId="2570" priority="272" stopIfTrue="1" operator="lessThan">
      <formula>0</formula>
    </cfRule>
  </conditionalFormatting>
  <conditionalFormatting sqref="G1:G6 G8:G65536">
    <cfRule type="cellIs" dxfId="2569" priority="271" stopIfTrue="1" operator="lessThan">
      <formula>0</formula>
    </cfRule>
  </conditionalFormatting>
  <conditionalFormatting sqref="G1:G6 G8:G65536">
    <cfRule type="cellIs" dxfId="2568" priority="270" stopIfTrue="1" operator="lessThan">
      <formula>0</formula>
    </cfRule>
  </conditionalFormatting>
  <conditionalFormatting sqref="G1:G6 G8:G65536">
    <cfRule type="cellIs" dxfId="2567" priority="269" stopIfTrue="1" operator="lessThan">
      <formula>0</formula>
    </cfRule>
  </conditionalFormatting>
  <conditionalFormatting sqref="G1:G6 G8:G65536">
    <cfRule type="cellIs" dxfId="2566" priority="268" stopIfTrue="1" operator="lessThan">
      <formula>0</formula>
    </cfRule>
  </conditionalFormatting>
  <conditionalFormatting sqref="G1:G6 G8:G65536">
    <cfRule type="cellIs" dxfId="2565" priority="267" stopIfTrue="1" operator="lessThan">
      <formula>0</formula>
    </cfRule>
  </conditionalFormatting>
  <conditionalFormatting sqref="G1:G6 G8:G65536">
    <cfRule type="cellIs" dxfId="2564" priority="266" stopIfTrue="1" operator="lessThan">
      <formula>0</formula>
    </cfRule>
  </conditionalFormatting>
  <conditionalFormatting sqref="G1:G6 G8:G65536">
    <cfRule type="cellIs" dxfId="2563" priority="265" stopIfTrue="1" operator="lessThan">
      <formula>0</formula>
    </cfRule>
  </conditionalFormatting>
  <conditionalFormatting sqref="H1:H6 H8:H65536">
    <cfRule type="cellIs" dxfId="2562" priority="264" stopIfTrue="1" operator="lessThan">
      <formula>0</formula>
    </cfRule>
  </conditionalFormatting>
  <conditionalFormatting sqref="H1:H6 H8:H65536">
    <cfRule type="cellIs" dxfId="2561" priority="263" stopIfTrue="1" operator="lessThan">
      <formula>0</formula>
    </cfRule>
  </conditionalFormatting>
  <conditionalFormatting sqref="H1:H6 H8:H65536">
    <cfRule type="cellIs" dxfId="2560" priority="262" stopIfTrue="1" operator="lessThan">
      <formula>0</formula>
    </cfRule>
  </conditionalFormatting>
  <conditionalFormatting sqref="H1:H6 H8:H65536">
    <cfRule type="cellIs" dxfId="2559" priority="261" stopIfTrue="1" operator="lessThan">
      <formula>0</formula>
    </cfRule>
  </conditionalFormatting>
  <conditionalFormatting sqref="H1:H6 H8:H65536">
    <cfRule type="cellIs" dxfId="2558" priority="260" stopIfTrue="1" operator="lessThan">
      <formula>0</formula>
    </cfRule>
  </conditionalFormatting>
  <conditionalFormatting sqref="H1:H6 H8:H65536">
    <cfRule type="cellIs" dxfId="2557" priority="259" stopIfTrue="1" operator="lessThan">
      <formula>0</formula>
    </cfRule>
  </conditionalFormatting>
  <conditionalFormatting sqref="H1:H6 H8:H65536">
    <cfRule type="cellIs" dxfId="2556" priority="258" stopIfTrue="1" operator="lessThan">
      <formula>0</formula>
    </cfRule>
  </conditionalFormatting>
  <conditionalFormatting sqref="H1:H6 H8:H65536">
    <cfRule type="cellIs" dxfId="2555" priority="257" stopIfTrue="1" operator="lessThan">
      <formula>0</formula>
    </cfRule>
  </conditionalFormatting>
  <conditionalFormatting sqref="H1:H6 H8:H65536">
    <cfRule type="cellIs" dxfId="2554" priority="256" stopIfTrue="1" operator="lessThan">
      <formula>0</formula>
    </cfRule>
  </conditionalFormatting>
  <conditionalFormatting sqref="H1:H6 H8:H65536">
    <cfRule type="cellIs" dxfId="2553" priority="255" stopIfTrue="1" operator="lessThan">
      <formula>0</formula>
    </cfRule>
  </conditionalFormatting>
  <conditionalFormatting sqref="H1:H6 H8:H65536">
    <cfRule type="cellIs" dxfId="2552" priority="254" stopIfTrue="1" operator="lessThan">
      <formula>0</formula>
    </cfRule>
  </conditionalFormatting>
  <conditionalFormatting sqref="H1:H6 H8:H65536">
    <cfRule type="cellIs" dxfId="2551" priority="253" stopIfTrue="1" operator="lessThan">
      <formula>0</formula>
    </cfRule>
  </conditionalFormatting>
  <conditionalFormatting sqref="H1:H6 H8:H65536">
    <cfRule type="cellIs" dxfId="2550" priority="252" stopIfTrue="1" operator="lessThan">
      <formula>0</formula>
    </cfRule>
  </conditionalFormatting>
  <conditionalFormatting sqref="H1:H6 H8:H65536">
    <cfRule type="cellIs" dxfId="2549" priority="251" stopIfTrue="1" operator="lessThan">
      <formula>0</formula>
    </cfRule>
  </conditionalFormatting>
  <conditionalFormatting sqref="H1:H6 H8:H65536">
    <cfRule type="cellIs" dxfId="2548" priority="250" stopIfTrue="1" operator="lessThan">
      <formula>0</formula>
    </cfRule>
  </conditionalFormatting>
  <conditionalFormatting sqref="H1:H6 H8:H65536">
    <cfRule type="cellIs" dxfId="2547" priority="249" stopIfTrue="1" operator="lessThan">
      <formula>0</formula>
    </cfRule>
  </conditionalFormatting>
  <conditionalFormatting sqref="H1:H6 H8:H65536">
    <cfRule type="cellIs" dxfId="2546" priority="248" stopIfTrue="1" operator="lessThan">
      <formula>0</formula>
    </cfRule>
  </conditionalFormatting>
  <conditionalFormatting sqref="H1:H6 H8:H65536">
    <cfRule type="cellIs" dxfId="2545" priority="247" stopIfTrue="1" operator="lessThan">
      <formula>0</formula>
    </cfRule>
  </conditionalFormatting>
  <conditionalFormatting sqref="H1:H6 H8:H65536">
    <cfRule type="cellIs" dxfId="2544" priority="246" stopIfTrue="1" operator="lessThan">
      <formula>0</formula>
    </cfRule>
  </conditionalFormatting>
  <conditionalFormatting sqref="H1:H6 H8:H65536">
    <cfRule type="cellIs" dxfId="2543" priority="245" stopIfTrue="1" operator="lessThan">
      <formula>0</formula>
    </cfRule>
  </conditionalFormatting>
  <conditionalFormatting sqref="H1:H6 H8:H65536">
    <cfRule type="cellIs" dxfId="2542" priority="244" stopIfTrue="1" operator="lessThan">
      <formula>0</formula>
    </cfRule>
  </conditionalFormatting>
  <conditionalFormatting sqref="H1:H6 H8:H65536">
    <cfRule type="cellIs" dxfId="2541" priority="243" stopIfTrue="1" operator="lessThan">
      <formula>0</formula>
    </cfRule>
  </conditionalFormatting>
  <conditionalFormatting sqref="H1:H6 H8:H65536">
    <cfRule type="cellIs" dxfId="2540" priority="242" stopIfTrue="1" operator="lessThan">
      <formula>0</formula>
    </cfRule>
  </conditionalFormatting>
  <conditionalFormatting sqref="H1:H6 H8:H65536">
    <cfRule type="cellIs" dxfId="2539" priority="241" stopIfTrue="1" operator="lessThan">
      <formula>0</formula>
    </cfRule>
  </conditionalFormatting>
  <conditionalFormatting sqref="H1:H6 H8:H65536">
    <cfRule type="cellIs" dxfId="2538" priority="240" stopIfTrue="1" operator="lessThan">
      <formula>0</formula>
    </cfRule>
  </conditionalFormatting>
  <conditionalFormatting sqref="H1:H6 H8:H65536">
    <cfRule type="cellIs" dxfId="2537" priority="239" stopIfTrue="1" operator="lessThan">
      <formula>0</formula>
    </cfRule>
  </conditionalFormatting>
  <conditionalFormatting sqref="H1:H6 H8:H65536">
    <cfRule type="cellIs" dxfId="2536" priority="238" stopIfTrue="1" operator="lessThan">
      <formula>0</formula>
    </cfRule>
  </conditionalFormatting>
  <conditionalFormatting sqref="H1:H6 H8:H65536">
    <cfRule type="cellIs" dxfId="2535" priority="237" stopIfTrue="1" operator="lessThan">
      <formula>0</formula>
    </cfRule>
  </conditionalFormatting>
  <conditionalFormatting sqref="H1:H6 H8:H65536">
    <cfRule type="cellIs" dxfId="2534" priority="236" stopIfTrue="1" operator="lessThan">
      <formula>0</formula>
    </cfRule>
  </conditionalFormatting>
  <conditionalFormatting sqref="H1:H6 H8:H65536">
    <cfRule type="cellIs" dxfId="2533" priority="235" stopIfTrue="1" operator="lessThan">
      <formula>0</formula>
    </cfRule>
  </conditionalFormatting>
  <conditionalFormatting sqref="H1:H6 H8:H65536">
    <cfRule type="cellIs" dxfId="2532" priority="234" stopIfTrue="1" operator="lessThan">
      <formula>0</formula>
    </cfRule>
  </conditionalFormatting>
  <conditionalFormatting sqref="H1:H6 H8:H65536">
    <cfRule type="cellIs" dxfId="2531" priority="233" stopIfTrue="1" operator="lessThan">
      <formula>0</formula>
    </cfRule>
  </conditionalFormatting>
  <conditionalFormatting sqref="H1:H6 H8:H65536">
    <cfRule type="cellIs" dxfId="2530" priority="232" stopIfTrue="1" operator="lessThan">
      <formula>0</formula>
    </cfRule>
  </conditionalFormatting>
  <conditionalFormatting sqref="H1:H6 H8:H65536">
    <cfRule type="cellIs" dxfId="2529" priority="231" stopIfTrue="1" operator="lessThan">
      <formula>0</formula>
    </cfRule>
  </conditionalFormatting>
  <conditionalFormatting sqref="H1:H6 H8:H65536">
    <cfRule type="cellIs" dxfId="2528" priority="230" stopIfTrue="1" operator="lessThan">
      <formula>0</formula>
    </cfRule>
  </conditionalFormatting>
  <conditionalFormatting sqref="H1:H6 H8:H65536">
    <cfRule type="cellIs" dxfId="2527" priority="229" stopIfTrue="1" operator="lessThan">
      <formula>0</formula>
    </cfRule>
  </conditionalFormatting>
  <conditionalFormatting sqref="H1:H6 H8:H65536">
    <cfRule type="cellIs" dxfId="2526" priority="228" stopIfTrue="1" operator="lessThan">
      <formula>0</formula>
    </cfRule>
  </conditionalFormatting>
  <conditionalFormatting sqref="H1:H6 H8:H65536">
    <cfRule type="cellIs" dxfId="2525" priority="227" stopIfTrue="1" operator="lessThan">
      <formula>0</formula>
    </cfRule>
  </conditionalFormatting>
  <conditionalFormatting sqref="H1:H6 H8:H65536">
    <cfRule type="cellIs" dxfId="2524" priority="226" stopIfTrue="1" operator="lessThan">
      <formula>0</formula>
    </cfRule>
  </conditionalFormatting>
  <conditionalFormatting sqref="H1:H6 H8:H65536">
    <cfRule type="cellIs" dxfId="2523" priority="225" stopIfTrue="1" operator="lessThan">
      <formula>0</formula>
    </cfRule>
  </conditionalFormatting>
  <conditionalFormatting sqref="H1:H6 H8:H65536">
    <cfRule type="cellIs" dxfId="2522" priority="224" stopIfTrue="1" operator="lessThan">
      <formula>0</formula>
    </cfRule>
  </conditionalFormatting>
  <conditionalFormatting sqref="H1:H6 H8:H65536">
    <cfRule type="cellIs" dxfId="2521" priority="223" stopIfTrue="1" operator="lessThan">
      <formula>0</formula>
    </cfRule>
  </conditionalFormatting>
  <conditionalFormatting sqref="H1:H6 H8:H65536">
    <cfRule type="cellIs" dxfId="2520" priority="222" stopIfTrue="1" operator="lessThan">
      <formula>0</formula>
    </cfRule>
  </conditionalFormatting>
  <conditionalFormatting sqref="H1:H6 H8:H65536">
    <cfRule type="cellIs" dxfId="2519" priority="221" stopIfTrue="1" operator="lessThan">
      <formula>0</formula>
    </cfRule>
  </conditionalFormatting>
  <conditionalFormatting sqref="H1:H6 H8:H65536">
    <cfRule type="cellIs" dxfId="2518" priority="220" stopIfTrue="1" operator="lessThan">
      <formula>0</formula>
    </cfRule>
  </conditionalFormatting>
  <conditionalFormatting sqref="H1:H6 H8:H65536">
    <cfRule type="cellIs" dxfId="2517" priority="219" stopIfTrue="1" operator="lessThan">
      <formula>0</formula>
    </cfRule>
  </conditionalFormatting>
  <conditionalFormatting sqref="H1:H6 H8:H65536">
    <cfRule type="cellIs" dxfId="2516" priority="218" stopIfTrue="1" operator="lessThan">
      <formula>0</formula>
    </cfRule>
  </conditionalFormatting>
  <conditionalFormatting sqref="H1:H6 H8:H65536">
    <cfRule type="cellIs" dxfId="2515" priority="217" stopIfTrue="1" operator="lessThan">
      <formula>0</formula>
    </cfRule>
  </conditionalFormatting>
  <conditionalFormatting sqref="I1:I6 I8:I65536">
    <cfRule type="cellIs" dxfId="2514" priority="216" stopIfTrue="1" operator="lessThan">
      <formula>0</formula>
    </cfRule>
  </conditionalFormatting>
  <conditionalFormatting sqref="I1:I6 I8:I65536">
    <cfRule type="cellIs" dxfId="2513" priority="215" stopIfTrue="1" operator="lessThan">
      <formula>0</formula>
    </cfRule>
  </conditionalFormatting>
  <conditionalFormatting sqref="I1:I6 I8:I65536">
    <cfRule type="cellIs" dxfId="2512" priority="214" stopIfTrue="1" operator="lessThan">
      <formula>0</formula>
    </cfRule>
  </conditionalFormatting>
  <conditionalFormatting sqref="I1:I6 I8:I65536">
    <cfRule type="cellIs" dxfId="2511" priority="213" stopIfTrue="1" operator="lessThan">
      <formula>0</formula>
    </cfRule>
  </conditionalFormatting>
  <conditionalFormatting sqref="I1:I6 I8:I65536">
    <cfRule type="cellIs" dxfId="2510" priority="212" stopIfTrue="1" operator="lessThan">
      <formula>0</formula>
    </cfRule>
  </conditionalFormatting>
  <conditionalFormatting sqref="I1:I6 I8:I65536">
    <cfRule type="cellIs" dxfId="2509" priority="211" stopIfTrue="1" operator="lessThan">
      <formula>0</formula>
    </cfRule>
  </conditionalFormatting>
  <conditionalFormatting sqref="I1:I6 I8:I65536">
    <cfRule type="cellIs" dxfId="2508" priority="210" stopIfTrue="1" operator="lessThan">
      <formula>0</formula>
    </cfRule>
  </conditionalFormatting>
  <conditionalFormatting sqref="I1:I6 I8:I65536">
    <cfRule type="cellIs" dxfId="2507" priority="209" stopIfTrue="1" operator="lessThan">
      <formula>0</formula>
    </cfRule>
  </conditionalFormatting>
  <conditionalFormatting sqref="I1:I6 I8:I65536">
    <cfRule type="cellIs" dxfId="2506" priority="208" stopIfTrue="1" operator="lessThan">
      <formula>0</formula>
    </cfRule>
  </conditionalFormatting>
  <conditionalFormatting sqref="I1:I6 I8:I65536">
    <cfRule type="cellIs" dxfId="2505" priority="207" stopIfTrue="1" operator="lessThan">
      <formula>0</formula>
    </cfRule>
  </conditionalFormatting>
  <conditionalFormatting sqref="I1:I6 I8:I65536">
    <cfRule type="cellIs" dxfId="2504" priority="206" stopIfTrue="1" operator="lessThan">
      <formula>0</formula>
    </cfRule>
  </conditionalFormatting>
  <conditionalFormatting sqref="I1:I6 I8:I65536">
    <cfRule type="cellIs" dxfId="2503" priority="205" stopIfTrue="1" operator="lessThan">
      <formula>0</formula>
    </cfRule>
  </conditionalFormatting>
  <conditionalFormatting sqref="I1:I6 I8:I65536">
    <cfRule type="cellIs" dxfId="2502" priority="204" stopIfTrue="1" operator="lessThan">
      <formula>0</formula>
    </cfRule>
  </conditionalFormatting>
  <conditionalFormatting sqref="I1:I6 I8:I65536">
    <cfRule type="cellIs" dxfId="2501" priority="203" stopIfTrue="1" operator="lessThan">
      <formula>0</formula>
    </cfRule>
  </conditionalFormatting>
  <conditionalFormatting sqref="I1:I6 I8:I65536">
    <cfRule type="cellIs" dxfId="2500" priority="202" stopIfTrue="1" operator="lessThan">
      <formula>0</formula>
    </cfRule>
  </conditionalFormatting>
  <conditionalFormatting sqref="I1:I6 I8:I65536">
    <cfRule type="cellIs" dxfId="2499" priority="201" stopIfTrue="1" operator="lessThan">
      <formula>0</formula>
    </cfRule>
  </conditionalFormatting>
  <conditionalFormatting sqref="I1:I6 I8:I65536">
    <cfRule type="cellIs" dxfId="2498" priority="200" stopIfTrue="1" operator="lessThan">
      <formula>0</formula>
    </cfRule>
  </conditionalFormatting>
  <conditionalFormatting sqref="I1:I6 I8:I65536">
    <cfRule type="cellIs" dxfId="2497" priority="199" stopIfTrue="1" operator="lessThan">
      <formula>0</formula>
    </cfRule>
  </conditionalFormatting>
  <conditionalFormatting sqref="I1:I6 I8:I65536">
    <cfRule type="cellIs" dxfId="2496" priority="198" stopIfTrue="1" operator="lessThan">
      <formula>0</formula>
    </cfRule>
  </conditionalFormatting>
  <conditionalFormatting sqref="I1:I6 I8:I65536">
    <cfRule type="cellIs" dxfId="2495" priority="197" stopIfTrue="1" operator="lessThan">
      <formula>0</formula>
    </cfRule>
  </conditionalFormatting>
  <conditionalFormatting sqref="I1:I6 I8:I65536">
    <cfRule type="cellIs" dxfId="2494" priority="196" stopIfTrue="1" operator="lessThan">
      <formula>0</formula>
    </cfRule>
  </conditionalFormatting>
  <conditionalFormatting sqref="I1:I6 I8:I65536">
    <cfRule type="cellIs" dxfId="2493" priority="195" stopIfTrue="1" operator="lessThan">
      <formula>0</formula>
    </cfRule>
  </conditionalFormatting>
  <conditionalFormatting sqref="I1:I6 I8:I65536">
    <cfRule type="cellIs" dxfId="2492" priority="194" stopIfTrue="1" operator="lessThan">
      <formula>0</formula>
    </cfRule>
  </conditionalFormatting>
  <conditionalFormatting sqref="I1:I6 I8:I65536">
    <cfRule type="cellIs" dxfId="2491" priority="193" stopIfTrue="1" operator="lessThan">
      <formula>0</formula>
    </cfRule>
  </conditionalFormatting>
  <conditionalFormatting sqref="I1:I6 I8:I65536">
    <cfRule type="cellIs" dxfId="2490" priority="192" stopIfTrue="1" operator="lessThan">
      <formula>0</formula>
    </cfRule>
  </conditionalFormatting>
  <conditionalFormatting sqref="I1:I6 I8:I65536">
    <cfRule type="cellIs" dxfId="2489" priority="191" stopIfTrue="1" operator="lessThan">
      <formula>0</formula>
    </cfRule>
  </conditionalFormatting>
  <conditionalFormatting sqref="J1:J6 J8:J65536">
    <cfRule type="cellIs" dxfId="2488" priority="190" stopIfTrue="1" operator="lessThan">
      <formula>0</formula>
    </cfRule>
  </conditionalFormatting>
  <conditionalFormatting sqref="J1:J6 J8:J65536">
    <cfRule type="cellIs" dxfId="2487" priority="189" stopIfTrue="1" operator="lessThan">
      <formula>0</formula>
    </cfRule>
  </conditionalFormatting>
  <conditionalFormatting sqref="J1:J6 J8:J65536">
    <cfRule type="cellIs" dxfId="2486" priority="188" stopIfTrue="1" operator="lessThan">
      <formula>0</formula>
    </cfRule>
  </conditionalFormatting>
  <conditionalFormatting sqref="J1:J6 J8:J65536">
    <cfRule type="cellIs" dxfId="2485" priority="187" stopIfTrue="1" operator="lessThan">
      <formula>0</formula>
    </cfRule>
  </conditionalFormatting>
  <conditionalFormatting sqref="J1:J6 J8:J65536">
    <cfRule type="cellIs" dxfId="2484" priority="186" stopIfTrue="1" operator="lessThan">
      <formula>0</formula>
    </cfRule>
  </conditionalFormatting>
  <conditionalFormatting sqref="J1:J6 J8:J65536">
    <cfRule type="cellIs" dxfId="2483" priority="185" stopIfTrue="1" operator="lessThan">
      <formula>0</formula>
    </cfRule>
  </conditionalFormatting>
  <conditionalFormatting sqref="J1:J6 J8:J65536">
    <cfRule type="cellIs" dxfId="2482" priority="184" stopIfTrue="1" operator="lessThan">
      <formula>0</formula>
    </cfRule>
  </conditionalFormatting>
  <conditionalFormatting sqref="J1:J6 J8:J65536">
    <cfRule type="cellIs" dxfId="2481" priority="183" stopIfTrue="1" operator="lessThan">
      <formula>0</formula>
    </cfRule>
  </conditionalFormatting>
  <conditionalFormatting sqref="J1:J6 J8:J65536">
    <cfRule type="cellIs" dxfId="2480" priority="182" stopIfTrue="1" operator="lessThan">
      <formula>0</formula>
    </cfRule>
  </conditionalFormatting>
  <conditionalFormatting sqref="J1:J6 J8:J65536">
    <cfRule type="cellIs" dxfId="2479" priority="181" stopIfTrue="1" operator="lessThan">
      <formula>0</formula>
    </cfRule>
  </conditionalFormatting>
  <conditionalFormatting sqref="J1:J6 J8:J65536">
    <cfRule type="cellIs" dxfId="2478" priority="180" stopIfTrue="1" operator="lessThan">
      <formula>0</formula>
    </cfRule>
  </conditionalFormatting>
  <conditionalFormatting sqref="J1:J6 J8:J65536">
    <cfRule type="cellIs" dxfId="2477" priority="179" stopIfTrue="1" operator="lessThan">
      <formula>0</formula>
    </cfRule>
  </conditionalFormatting>
  <conditionalFormatting sqref="J1:J6 J8:J65536">
    <cfRule type="cellIs" dxfId="2476" priority="178" stopIfTrue="1" operator="lessThan">
      <formula>0</formula>
    </cfRule>
  </conditionalFormatting>
  <conditionalFormatting sqref="J1:J6 J8:J65536">
    <cfRule type="cellIs" dxfId="2475" priority="177" stopIfTrue="1" operator="lessThan">
      <formula>0</formula>
    </cfRule>
  </conditionalFormatting>
  <conditionalFormatting sqref="J1:J6 J8:J65536">
    <cfRule type="cellIs" dxfId="2474" priority="176" stopIfTrue="1" operator="lessThan">
      <formula>0</formula>
    </cfRule>
  </conditionalFormatting>
  <conditionalFormatting sqref="J1:J6 J8:J65536">
    <cfRule type="cellIs" dxfId="2473" priority="175" stopIfTrue="1" operator="lessThan">
      <formula>0</formula>
    </cfRule>
  </conditionalFormatting>
  <conditionalFormatting sqref="J1:J6 J8:J65536">
    <cfRule type="cellIs" dxfId="2472" priority="174" stopIfTrue="1" operator="lessThan">
      <formula>0</formula>
    </cfRule>
  </conditionalFormatting>
  <conditionalFormatting sqref="J1:J6 J8:J65536">
    <cfRule type="cellIs" dxfId="2471" priority="173" stopIfTrue="1" operator="lessThan">
      <formula>0</formula>
    </cfRule>
  </conditionalFormatting>
  <conditionalFormatting sqref="J1:J6 J8:J65536">
    <cfRule type="cellIs" dxfId="2470" priority="172" stopIfTrue="1" operator="lessThan">
      <formula>0</formula>
    </cfRule>
  </conditionalFormatting>
  <conditionalFormatting sqref="J1:J6 J8:J65536">
    <cfRule type="cellIs" dxfId="2469" priority="171" stopIfTrue="1" operator="lessThan">
      <formula>0</formula>
    </cfRule>
  </conditionalFormatting>
  <conditionalFormatting sqref="J1:J6 J8:J65536">
    <cfRule type="cellIs" dxfId="2468" priority="170" stopIfTrue="1" operator="lessThan">
      <formula>0</formula>
    </cfRule>
  </conditionalFormatting>
  <conditionalFormatting sqref="J1:J6 J8:J65536">
    <cfRule type="cellIs" dxfId="2467" priority="169" stopIfTrue="1" operator="lessThan">
      <formula>0</formula>
    </cfRule>
  </conditionalFormatting>
  <conditionalFormatting sqref="J1:J6 J8:J65536">
    <cfRule type="cellIs" dxfId="2466" priority="168" stopIfTrue="1" operator="lessThan">
      <formula>0</formula>
    </cfRule>
  </conditionalFormatting>
  <conditionalFormatting sqref="J1:J6 J8:J65536">
    <cfRule type="cellIs" dxfId="2465" priority="167" stopIfTrue="1" operator="lessThan">
      <formula>0</formula>
    </cfRule>
  </conditionalFormatting>
  <conditionalFormatting sqref="J1:J6 J8:J65536">
    <cfRule type="cellIs" dxfId="2464" priority="166" stopIfTrue="1" operator="lessThan">
      <formula>0</formula>
    </cfRule>
  </conditionalFormatting>
  <conditionalFormatting sqref="J1:J6 J8:J65536">
    <cfRule type="cellIs" dxfId="2463" priority="165" stopIfTrue="1" operator="lessThan">
      <formula>0</formula>
    </cfRule>
  </conditionalFormatting>
  <conditionalFormatting sqref="J1:J6 J8:J65536">
    <cfRule type="cellIs" dxfId="2462" priority="164" stopIfTrue="1" operator="lessThan">
      <formula>0</formula>
    </cfRule>
  </conditionalFormatting>
  <conditionalFormatting sqref="J1:J6 J8:J65536">
    <cfRule type="cellIs" dxfId="2461" priority="163" stopIfTrue="1" operator="lessThan">
      <formula>0</formula>
    </cfRule>
  </conditionalFormatting>
  <conditionalFormatting sqref="J1:J6 J8:J65536">
    <cfRule type="cellIs" dxfId="2460" priority="162" stopIfTrue="1" operator="lessThan">
      <formula>0</formula>
    </cfRule>
  </conditionalFormatting>
  <conditionalFormatting sqref="J1:J6 J8:J65536">
    <cfRule type="cellIs" dxfId="2459" priority="161" stopIfTrue="1" operator="lessThan">
      <formula>0</formula>
    </cfRule>
  </conditionalFormatting>
  <conditionalFormatting sqref="J1:J6 J8:J65536">
    <cfRule type="cellIs" dxfId="2458" priority="160" stopIfTrue="1" operator="lessThan">
      <formula>0</formula>
    </cfRule>
  </conditionalFormatting>
  <conditionalFormatting sqref="J1:J6 J8:J65536">
    <cfRule type="cellIs" dxfId="2457" priority="159" stopIfTrue="1" operator="lessThan">
      <formula>0</formula>
    </cfRule>
  </conditionalFormatting>
  <conditionalFormatting sqref="J1:J6 J8:J65536">
    <cfRule type="cellIs" dxfId="2456" priority="158" stopIfTrue="1" operator="lessThan">
      <formula>0</formula>
    </cfRule>
  </conditionalFormatting>
  <conditionalFormatting sqref="J1:J6 J8:J65536">
    <cfRule type="cellIs" dxfId="2455" priority="157" stopIfTrue="1" operator="lessThan">
      <formula>0</formula>
    </cfRule>
  </conditionalFormatting>
  <conditionalFormatting sqref="J1:J6 J8:J65536">
    <cfRule type="cellIs" dxfId="2454" priority="156" stopIfTrue="1" operator="lessThan">
      <formula>0</formula>
    </cfRule>
  </conditionalFormatting>
  <conditionalFormatting sqref="J1:J6 J8:J65536">
    <cfRule type="cellIs" dxfId="2453" priority="155" stopIfTrue="1" operator="lessThan">
      <formula>0</formula>
    </cfRule>
  </conditionalFormatting>
  <conditionalFormatting sqref="J1:J6 J8:J65536">
    <cfRule type="cellIs" dxfId="2452" priority="154" stopIfTrue="1" operator="lessThan">
      <formula>0</formula>
    </cfRule>
  </conditionalFormatting>
  <conditionalFormatting sqref="J1:J6 J8:J65536">
    <cfRule type="cellIs" dxfId="2451" priority="153" stopIfTrue="1" operator="lessThan">
      <formula>0</formula>
    </cfRule>
  </conditionalFormatting>
  <conditionalFormatting sqref="J1:J6 J8:J65536">
    <cfRule type="cellIs" dxfId="2450" priority="152" stopIfTrue="1" operator="lessThan">
      <formula>0</formula>
    </cfRule>
  </conditionalFormatting>
  <conditionalFormatting sqref="J1:J6 J8:J65536">
    <cfRule type="cellIs" dxfId="2449" priority="151" stopIfTrue="1" operator="lessThan">
      <formula>0</formula>
    </cfRule>
  </conditionalFormatting>
  <conditionalFormatting sqref="J1:J6 J8:J65536">
    <cfRule type="cellIs" dxfId="2448" priority="150" stopIfTrue="1" operator="lessThan">
      <formula>0</formula>
    </cfRule>
  </conditionalFormatting>
  <conditionalFormatting sqref="J1:J6 J8:J65536">
    <cfRule type="cellIs" dxfId="2447" priority="149" stopIfTrue="1" operator="lessThan">
      <formula>0</formula>
    </cfRule>
  </conditionalFormatting>
  <conditionalFormatting sqref="J1:J6 J8:J65536">
    <cfRule type="cellIs" dxfId="2446" priority="148" stopIfTrue="1" operator="lessThan">
      <formula>0</formula>
    </cfRule>
  </conditionalFormatting>
  <conditionalFormatting sqref="J1:J6 J8:J65536">
    <cfRule type="cellIs" dxfId="2445" priority="147" stopIfTrue="1" operator="lessThan">
      <formula>0</formula>
    </cfRule>
  </conditionalFormatting>
  <conditionalFormatting sqref="J1:J6 J8:J65536">
    <cfRule type="cellIs" dxfId="2444" priority="146" stopIfTrue="1" operator="lessThan">
      <formula>0</formula>
    </cfRule>
  </conditionalFormatting>
  <conditionalFormatting sqref="J1:J6 J8:J65536">
    <cfRule type="cellIs" dxfId="2443" priority="145" stopIfTrue="1" operator="lessThan">
      <formula>0</formula>
    </cfRule>
  </conditionalFormatting>
  <conditionalFormatting sqref="J1:J6 J8:J65536">
    <cfRule type="cellIs" dxfId="2442" priority="144" stopIfTrue="1" operator="lessThan">
      <formula>0</formula>
    </cfRule>
  </conditionalFormatting>
  <conditionalFormatting sqref="J1:J6 J8:J65536">
    <cfRule type="cellIs" dxfId="2441" priority="143" stopIfTrue="1" operator="lessThan">
      <formula>0</formula>
    </cfRule>
  </conditionalFormatting>
  <conditionalFormatting sqref="J1:J6 J8:J65536">
    <cfRule type="cellIs" dxfId="2440" priority="142" stopIfTrue="1" operator="lessThan">
      <formula>0</formula>
    </cfRule>
  </conditionalFormatting>
  <conditionalFormatting sqref="J1:J6 J8:J65536">
    <cfRule type="cellIs" dxfId="2439" priority="141" stopIfTrue="1" operator="lessThan">
      <formula>0</formula>
    </cfRule>
  </conditionalFormatting>
  <conditionalFormatting sqref="J1:J6 J8:J65536">
    <cfRule type="cellIs" dxfId="2438" priority="140" stopIfTrue="1" operator="lessThan">
      <formula>0</formula>
    </cfRule>
  </conditionalFormatting>
  <conditionalFormatting sqref="J1:J6 J8:J65536">
    <cfRule type="cellIs" dxfId="2437" priority="139" stopIfTrue="1" operator="lessThan">
      <formula>0</formula>
    </cfRule>
  </conditionalFormatting>
  <conditionalFormatting sqref="J1:J6 J8:J65536">
    <cfRule type="cellIs" dxfId="2436" priority="138" stopIfTrue="1" operator="lessThan">
      <formula>0</formula>
    </cfRule>
  </conditionalFormatting>
  <conditionalFormatting sqref="J1:J6 J8:J65536">
    <cfRule type="cellIs" dxfId="2435" priority="137" stopIfTrue="1" operator="lessThan">
      <formula>0</formula>
    </cfRule>
  </conditionalFormatting>
  <conditionalFormatting sqref="J1:J6 J8:J65536">
    <cfRule type="cellIs" dxfId="2434" priority="136" stopIfTrue="1" operator="lessThan">
      <formula>0</formula>
    </cfRule>
  </conditionalFormatting>
  <conditionalFormatting sqref="J1:J6 J8:J65536">
    <cfRule type="cellIs" dxfId="2433" priority="135" stopIfTrue="1" operator="lessThan">
      <formula>0</formula>
    </cfRule>
  </conditionalFormatting>
  <conditionalFormatting sqref="J1:J6 J8:J65536">
    <cfRule type="cellIs" dxfId="2432" priority="134" stopIfTrue="1" operator="lessThan">
      <formula>0</formula>
    </cfRule>
  </conditionalFormatting>
  <conditionalFormatting sqref="J1:J6 J8:J65536">
    <cfRule type="cellIs" dxfId="2431" priority="133" stopIfTrue="1" operator="lessThan">
      <formula>0</formula>
    </cfRule>
  </conditionalFormatting>
  <conditionalFormatting sqref="J1:J6 J8:J65536">
    <cfRule type="cellIs" dxfId="2430" priority="132" stopIfTrue="1" operator="lessThan">
      <formula>0</formula>
    </cfRule>
  </conditionalFormatting>
  <conditionalFormatting sqref="J1:J6 J8:J65536">
    <cfRule type="cellIs" dxfId="2429" priority="131" stopIfTrue="1" operator="lessThan">
      <formula>0</formula>
    </cfRule>
  </conditionalFormatting>
  <conditionalFormatting sqref="J1:J6 J8:J65536">
    <cfRule type="cellIs" dxfId="2428" priority="130" stopIfTrue="1" operator="lessThan">
      <formula>0</formula>
    </cfRule>
  </conditionalFormatting>
  <conditionalFormatting sqref="J1:J6 J8:J65536">
    <cfRule type="cellIs" dxfId="2427" priority="129" stopIfTrue="1" operator="lessThan">
      <formula>0</formula>
    </cfRule>
  </conditionalFormatting>
  <conditionalFormatting sqref="J1:J6 J8:J65536">
    <cfRule type="cellIs" dxfId="2426" priority="128" stopIfTrue="1" operator="lessThan">
      <formula>0</formula>
    </cfRule>
  </conditionalFormatting>
  <conditionalFormatting sqref="J1:J6 J8:J65536">
    <cfRule type="cellIs" dxfId="2425" priority="127" stopIfTrue="1" operator="lessThan">
      <formula>0</formula>
    </cfRule>
  </conditionalFormatting>
  <conditionalFormatting sqref="J1:J6 J8:J65536">
    <cfRule type="cellIs" dxfId="2424" priority="126" stopIfTrue="1" operator="lessThan">
      <formula>0</formula>
    </cfRule>
  </conditionalFormatting>
  <conditionalFormatting sqref="J1:J6 J8:J65536">
    <cfRule type="cellIs" dxfId="2423" priority="125" stopIfTrue="1" operator="lessThan">
      <formula>0</formula>
    </cfRule>
  </conditionalFormatting>
  <conditionalFormatting sqref="J1:J6 J8:J65536">
    <cfRule type="cellIs" dxfId="2422" priority="124" stopIfTrue="1" operator="lessThan">
      <formula>0</formula>
    </cfRule>
  </conditionalFormatting>
  <conditionalFormatting sqref="J1:J6 J8:J65536">
    <cfRule type="cellIs" dxfId="2421" priority="123" stopIfTrue="1" operator="lessThan">
      <formula>0</formula>
    </cfRule>
  </conditionalFormatting>
  <conditionalFormatting sqref="J4">
    <cfRule type="cellIs" dxfId="2420" priority="122" stopIfTrue="1" operator="lessThan">
      <formula>0</formula>
    </cfRule>
  </conditionalFormatting>
  <conditionalFormatting sqref="J4">
    <cfRule type="cellIs" dxfId="2419" priority="121" stopIfTrue="1" operator="lessThan">
      <formula>0</formula>
    </cfRule>
  </conditionalFormatting>
  <conditionalFormatting sqref="J4">
    <cfRule type="cellIs" dxfId="2418" priority="120" stopIfTrue="1" operator="lessThan">
      <formula>0</formula>
    </cfRule>
  </conditionalFormatting>
  <conditionalFormatting sqref="J4">
    <cfRule type="cellIs" dxfId="2417" priority="119" stopIfTrue="1" operator="lessThan">
      <formula>0</formula>
    </cfRule>
  </conditionalFormatting>
  <conditionalFormatting sqref="J4">
    <cfRule type="cellIs" dxfId="2416" priority="118" stopIfTrue="1" operator="lessThan">
      <formula>0</formula>
    </cfRule>
  </conditionalFormatting>
  <conditionalFormatting sqref="J4">
    <cfRule type="cellIs" dxfId="2415" priority="117" stopIfTrue="1" operator="lessThan">
      <formula>0</formula>
    </cfRule>
  </conditionalFormatting>
  <conditionalFormatting sqref="J4">
    <cfRule type="cellIs" dxfId="2414" priority="116" stopIfTrue="1" operator="lessThan">
      <formula>0</formula>
    </cfRule>
  </conditionalFormatting>
  <conditionalFormatting sqref="J4">
    <cfRule type="cellIs" dxfId="2413" priority="115" stopIfTrue="1" operator="lessThan">
      <formula>0</formula>
    </cfRule>
  </conditionalFormatting>
  <conditionalFormatting sqref="J4">
    <cfRule type="cellIs" dxfId="2412" priority="114" stopIfTrue="1" operator="lessThan">
      <formula>0</formula>
    </cfRule>
  </conditionalFormatting>
  <conditionalFormatting sqref="J4">
    <cfRule type="cellIs" dxfId="2411" priority="113" stopIfTrue="1" operator="lessThan">
      <formula>0</formula>
    </cfRule>
  </conditionalFormatting>
  <conditionalFormatting sqref="J4">
    <cfRule type="cellIs" dxfId="2410" priority="112" stopIfTrue="1" operator="lessThan">
      <formula>0</formula>
    </cfRule>
  </conditionalFormatting>
  <conditionalFormatting sqref="J4">
    <cfRule type="cellIs" dxfId="2409" priority="111" stopIfTrue="1" operator="lessThan">
      <formula>0</formula>
    </cfRule>
  </conditionalFormatting>
  <conditionalFormatting sqref="J4">
    <cfRule type="cellIs" dxfId="2408" priority="110" stopIfTrue="1" operator="lessThan">
      <formula>0</formula>
    </cfRule>
  </conditionalFormatting>
  <conditionalFormatting sqref="J4">
    <cfRule type="cellIs" dxfId="2407" priority="109" stopIfTrue="1" operator="lessThan">
      <formula>0</formula>
    </cfRule>
  </conditionalFormatting>
  <conditionalFormatting sqref="J4">
    <cfRule type="cellIs" dxfId="2406" priority="108" stopIfTrue="1" operator="lessThan">
      <formula>0</formula>
    </cfRule>
  </conditionalFormatting>
  <conditionalFormatting sqref="J4">
    <cfRule type="cellIs" dxfId="2405" priority="107" stopIfTrue="1" operator="lessThan">
      <formula>0</formula>
    </cfRule>
  </conditionalFormatting>
  <conditionalFormatting sqref="J4">
    <cfRule type="cellIs" dxfId="2404" priority="106" stopIfTrue="1" operator="lessThan">
      <formula>0</formula>
    </cfRule>
  </conditionalFormatting>
  <conditionalFormatting sqref="J4">
    <cfRule type="cellIs" dxfId="2403" priority="105" stopIfTrue="1" operator="lessThan">
      <formula>0</formula>
    </cfRule>
  </conditionalFormatting>
  <conditionalFormatting sqref="J4">
    <cfRule type="cellIs" dxfId="2402" priority="104" stopIfTrue="1" operator="lessThan">
      <formula>0</formula>
    </cfRule>
  </conditionalFormatting>
  <conditionalFormatting sqref="J4">
    <cfRule type="cellIs" dxfId="2401" priority="103" stopIfTrue="1" operator="lessThan">
      <formula>0</formula>
    </cfRule>
  </conditionalFormatting>
  <conditionalFormatting sqref="J1:J6 J8:J65536">
    <cfRule type="cellIs" dxfId="2400" priority="102" stopIfTrue="1" operator="lessThan">
      <formula>0</formula>
    </cfRule>
  </conditionalFormatting>
  <conditionalFormatting sqref="J1:J6 J8:J65536">
    <cfRule type="cellIs" dxfId="2399" priority="101" stopIfTrue="1" operator="lessThan">
      <formula>0</formula>
    </cfRule>
  </conditionalFormatting>
  <conditionalFormatting sqref="J1:J6 J8:J65536">
    <cfRule type="cellIs" dxfId="2398" priority="100" stopIfTrue="1" operator="lessThan">
      <formula>0</formula>
    </cfRule>
  </conditionalFormatting>
  <conditionalFormatting sqref="J1:J6 J8:J65536">
    <cfRule type="cellIs" dxfId="2397" priority="99" stopIfTrue="1" operator="lessThan">
      <formula>0</formula>
    </cfRule>
  </conditionalFormatting>
  <conditionalFormatting sqref="J1:J6 J8:J65536">
    <cfRule type="cellIs" dxfId="2396" priority="98" stopIfTrue="1" operator="lessThan">
      <formula>0</formula>
    </cfRule>
  </conditionalFormatting>
  <conditionalFormatting sqref="J1:J6 J8:J65536">
    <cfRule type="cellIs" dxfId="2395" priority="97" stopIfTrue="1" operator="lessThan">
      <formula>0</formula>
    </cfRule>
  </conditionalFormatting>
  <conditionalFormatting sqref="J1:J6 J8:J65536">
    <cfRule type="cellIs" dxfId="2394" priority="96" stopIfTrue="1" operator="lessThan">
      <formula>0</formula>
    </cfRule>
  </conditionalFormatting>
  <conditionalFormatting sqref="J1:J6 J8:J65536">
    <cfRule type="cellIs" dxfId="2393" priority="95" stopIfTrue="1" operator="lessThan">
      <formula>0</formula>
    </cfRule>
  </conditionalFormatting>
  <conditionalFormatting sqref="J1:J6 J8:J65536">
    <cfRule type="cellIs" dxfId="2392" priority="94" stopIfTrue="1" operator="lessThan">
      <formula>0</formula>
    </cfRule>
  </conditionalFormatting>
  <conditionalFormatting sqref="J1:J6 J8:J65536">
    <cfRule type="cellIs" dxfId="2391" priority="93" stopIfTrue="1" operator="lessThan">
      <formula>0</formula>
    </cfRule>
  </conditionalFormatting>
  <conditionalFormatting sqref="J1:J6 J8:J65536">
    <cfRule type="cellIs" dxfId="2390" priority="92" stopIfTrue="1" operator="lessThan">
      <formula>0</formula>
    </cfRule>
  </conditionalFormatting>
  <conditionalFormatting sqref="J1:J6 J8:J65536">
    <cfRule type="cellIs" dxfId="2389" priority="91" stopIfTrue="1" operator="lessThan">
      <formula>0</formula>
    </cfRule>
  </conditionalFormatting>
  <conditionalFormatting sqref="J1:J6 J8:J65536">
    <cfRule type="cellIs" dxfId="2388" priority="90" stopIfTrue="1" operator="lessThan">
      <formula>0</formula>
    </cfRule>
  </conditionalFormatting>
  <conditionalFormatting sqref="J1:J6 J8:J65536">
    <cfRule type="cellIs" dxfId="2387" priority="89" stopIfTrue="1" operator="lessThan">
      <formula>0</formula>
    </cfRule>
  </conditionalFormatting>
  <conditionalFormatting sqref="J1:J6 J8:J65536">
    <cfRule type="cellIs" dxfId="2386" priority="88" stopIfTrue="1" operator="lessThan">
      <formula>0</formula>
    </cfRule>
  </conditionalFormatting>
  <conditionalFormatting sqref="J1:J6 J8:J65536">
    <cfRule type="cellIs" dxfId="2385" priority="87" stopIfTrue="1" operator="lessThan">
      <formula>0</formula>
    </cfRule>
  </conditionalFormatting>
  <conditionalFormatting sqref="J1:J6 J8:J65536">
    <cfRule type="cellIs" dxfId="2384" priority="86" stopIfTrue="1" operator="lessThan">
      <formula>0</formula>
    </cfRule>
  </conditionalFormatting>
  <conditionalFormatting sqref="J1:J6 J8:J65536">
    <cfRule type="cellIs" dxfId="2383" priority="85" stopIfTrue="1" operator="lessThan">
      <formula>0</formula>
    </cfRule>
  </conditionalFormatting>
  <conditionalFormatting sqref="J1:J6 J8:J65536">
    <cfRule type="cellIs" dxfId="2382" priority="84" stopIfTrue="1" operator="lessThan">
      <formula>0</formula>
    </cfRule>
  </conditionalFormatting>
  <conditionalFormatting sqref="J1:J6 J8:J65536">
    <cfRule type="cellIs" dxfId="2381" priority="83" stopIfTrue="1" operator="lessThan">
      <formula>0</formula>
    </cfRule>
  </conditionalFormatting>
  <conditionalFormatting sqref="K1:K6 K8:K65536">
    <cfRule type="cellIs" dxfId="2380" priority="82" stopIfTrue="1" operator="lessThan">
      <formula>0</formula>
    </cfRule>
  </conditionalFormatting>
  <conditionalFormatting sqref="K1:K6 K8:K65536">
    <cfRule type="cellIs" dxfId="2379" priority="81" stopIfTrue="1" operator="lessThan">
      <formula>0</formula>
    </cfRule>
  </conditionalFormatting>
  <conditionalFormatting sqref="K1:K6 K8:K65536">
    <cfRule type="cellIs" dxfId="2378" priority="80" stopIfTrue="1" operator="lessThan">
      <formula>0</formula>
    </cfRule>
  </conditionalFormatting>
  <conditionalFormatting sqref="K1:K6 K8:K65536">
    <cfRule type="cellIs" dxfId="2377" priority="79" stopIfTrue="1" operator="lessThan">
      <formula>0</formula>
    </cfRule>
  </conditionalFormatting>
  <conditionalFormatting sqref="K1:K6 K8:K65536">
    <cfRule type="cellIs" dxfId="2376" priority="78" stopIfTrue="1" operator="lessThan">
      <formula>0</formula>
    </cfRule>
  </conditionalFormatting>
  <conditionalFormatting sqref="K1:K6 K8:K65536">
    <cfRule type="cellIs" dxfId="2375" priority="77" stopIfTrue="1" operator="lessThan">
      <formula>0</formula>
    </cfRule>
  </conditionalFormatting>
  <conditionalFormatting sqref="K1:K6 K8:K65536">
    <cfRule type="cellIs" dxfId="2374" priority="76" stopIfTrue="1" operator="lessThan">
      <formula>0</formula>
    </cfRule>
  </conditionalFormatting>
  <conditionalFormatting sqref="K1:K6 K8:K65536">
    <cfRule type="cellIs" dxfId="2373" priority="75" stopIfTrue="1" operator="lessThan">
      <formula>0</formula>
    </cfRule>
  </conditionalFormatting>
  <conditionalFormatting sqref="K1:K6 K8:K65536">
    <cfRule type="cellIs" dxfId="2372" priority="74" stopIfTrue="1" operator="lessThan">
      <formula>0</formula>
    </cfRule>
  </conditionalFormatting>
  <conditionalFormatting sqref="K1:K6 K8:K65536">
    <cfRule type="cellIs" dxfId="2371" priority="73" stopIfTrue="1" operator="lessThan">
      <formula>0</formula>
    </cfRule>
  </conditionalFormatting>
  <conditionalFormatting sqref="K1:K6 K8:K65536">
    <cfRule type="cellIs" dxfId="2370" priority="72" stopIfTrue="1" operator="lessThan">
      <formula>0</formula>
    </cfRule>
  </conditionalFormatting>
  <conditionalFormatting sqref="K1:K6 K8:K65536">
    <cfRule type="cellIs" dxfId="2369" priority="71" stopIfTrue="1" operator="lessThan">
      <formula>0</formula>
    </cfRule>
  </conditionalFormatting>
  <conditionalFormatting sqref="K1:K6 K8:K65536">
    <cfRule type="cellIs" dxfId="2368" priority="70" stopIfTrue="1" operator="lessThan">
      <formula>0</formula>
    </cfRule>
  </conditionalFormatting>
  <conditionalFormatting sqref="K1:K6 K8:K65536">
    <cfRule type="cellIs" dxfId="2367" priority="69" stopIfTrue="1" operator="lessThan">
      <formula>0</formula>
    </cfRule>
  </conditionalFormatting>
  <conditionalFormatting sqref="K1:K6 K8:K65536">
    <cfRule type="cellIs" dxfId="2366" priority="68" stopIfTrue="1" operator="lessThan">
      <formula>0</formula>
    </cfRule>
  </conditionalFormatting>
  <conditionalFormatting sqref="K1:K6 K8:K65536">
    <cfRule type="cellIs" dxfId="2365" priority="67" stopIfTrue="1" operator="lessThan">
      <formula>0</formula>
    </cfRule>
  </conditionalFormatting>
  <conditionalFormatting sqref="K1:K6 K8:K65536">
    <cfRule type="cellIs" dxfId="2364" priority="66" stopIfTrue="1" operator="lessThan">
      <formula>0</formula>
    </cfRule>
  </conditionalFormatting>
  <conditionalFormatting sqref="K1:K6 K8:K65536">
    <cfRule type="cellIs" dxfId="2363" priority="65" stopIfTrue="1" operator="lessThan">
      <formula>0</formula>
    </cfRule>
  </conditionalFormatting>
  <conditionalFormatting sqref="K1:K6 K8:K65536">
    <cfRule type="cellIs" dxfId="2362" priority="64" stopIfTrue="1" operator="lessThan">
      <formula>0</formula>
    </cfRule>
  </conditionalFormatting>
  <conditionalFormatting sqref="K1:K6 K8:K65536">
    <cfRule type="cellIs" dxfId="2361" priority="63" stopIfTrue="1" operator="lessThan">
      <formula>0</formula>
    </cfRule>
  </conditionalFormatting>
  <conditionalFormatting sqref="K1:K6 K8:K65536">
    <cfRule type="cellIs" dxfId="2360" priority="62" stopIfTrue="1" operator="lessThan">
      <formula>0</formula>
    </cfRule>
  </conditionalFormatting>
  <conditionalFormatting sqref="K1:K6 K8:K65536">
    <cfRule type="cellIs" dxfId="2359" priority="61" stopIfTrue="1" operator="lessThan">
      <formula>0</formula>
    </cfRule>
  </conditionalFormatting>
  <conditionalFormatting sqref="L9:L49">
    <cfRule type="cellIs" dxfId="2358" priority="60" stopIfTrue="1" operator="lessThan">
      <formula>0</formula>
    </cfRule>
  </conditionalFormatting>
  <conditionalFormatting sqref="L9:L49">
    <cfRule type="cellIs" dxfId="2357" priority="59" stopIfTrue="1" operator="lessThan">
      <formula>0</formula>
    </cfRule>
  </conditionalFormatting>
  <conditionalFormatting sqref="L9:L49">
    <cfRule type="cellIs" dxfId="2356" priority="58" stopIfTrue="1" operator="lessThan">
      <formula>0</formula>
    </cfRule>
  </conditionalFormatting>
  <conditionalFormatting sqref="L9:L49">
    <cfRule type="cellIs" dxfId="2355" priority="57" stopIfTrue="1" operator="lessThan">
      <formula>0</formula>
    </cfRule>
  </conditionalFormatting>
  <conditionalFormatting sqref="L9:L49">
    <cfRule type="cellIs" dxfId="2354" priority="56" stopIfTrue="1" operator="lessThan">
      <formula>0</formula>
    </cfRule>
  </conditionalFormatting>
  <conditionalFormatting sqref="L9:L49">
    <cfRule type="cellIs" dxfId="2353" priority="55" stopIfTrue="1" operator="lessThan">
      <formula>0</formula>
    </cfRule>
  </conditionalFormatting>
  <conditionalFormatting sqref="L9:L49">
    <cfRule type="cellIs" dxfId="2352" priority="54" stopIfTrue="1" operator="lessThan">
      <formula>0</formula>
    </cfRule>
  </conditionalFormatting>
  <conditionalFormatting sqref="L9:L49">
    <cfRule type="cellIs" dxfId="2351" priority="53" stopIfTrue="1" operator="lessThan">
      <formula>0</formula>
    </cfRule>
  </conditionalFormatting>
  <conditionalFormatting sqref="L9:L49">
    <cfRule type="cellIs" dxfId="2350" priority="52" stopIfTrue="1" operator="lessThan">
      <formula>0</formula>
    </cfRule>
  </conditionalFormatting>
  <conditionalFormatting sqref="L9:L49">
    <cfRule type="cellIs" dxfId="2349" priority="51" stopIfTrue="1" operator="lessThan">
      <formula>0</formula>
    </cfRule>
  </conditionalFormatting>
  <conditionalFormatting sqref="L9:L49">
    <cfRule type="cellIs" dxfId="2348" priority="50" stopIfTrue="1" operator="lessThan">
      <formula>0</formula>
    </cfRule>
  </conditionalFormatting>
  <conditionalFormatting sqref="L9:L49">
    <cfRule type="cellIs" dxfId="2347" priority="49" stopIfTrue="1" operator="lessThan">
      <formula>0</formula>
    </cfRule>
  </conditionalFormatting>
  <conditionalFormatting sqref="L9:L49">
    <cfRule type="cellIs" dxfId="2346" priority="48" stopIfTrue="1" operator="lessThan">
      <formula>0</formula>
    </cfRule>
  </conditionalFormatting>
  <conditionalFormatting sqref="L9:L49">
    <cfRule type="cellIs" dxfId="2345" priority="47" stopIfTrue="1" operator="lessThan">
      <formula>0</formula>
    </cfRule>
  </conditionalFormatting>
  <conditionalFormatting sqref="L9:L49">
    <cfRule type="cellIs" dxfId="2344" priority="46" stopIfTrue="1" operator="lessThan">
      <formula>0</formula>
    </cfRule>
  </conditionalFormatting>
  <conditionalFormatting sqref="L9:L49">
    <cfRule type="cellIs" dxfId="2343" priority="45" stopIfTrue="1" operator="lessThan">
      <formula>0</formula>
    </cfRule>
  </conditionalFormatting>
  <conditionalFormatting sqref="L9:L49">
    <cfRule type="cellIs" dxfId="2342" priority="44" stopIfTrue="1" operator="lessThan">
      <formula>0</formula>
    </cfRule>
  </conditionalFormatting>
  <conditionalFormatting sqref="L9:L49">
    <cfRule type="cellIs" dxfId="2341" priority="43" stopIfTrue="1" operator="lessThan">
      <formula>0</formula>
    </cfRule>
  </conditionalFormatting>
  <conditionalFormatting sqref="L9:L49">
    <cfRule type="cellIs" dxfId="2340" priority="42" stopIfTrue="1" operator="lessThan">
      <formula>0</formula>
    </cfRule>
  </conditionalFormatting>
  <conditionalFormatting sqref="L9:L49">
    <cfRule type="cellIs" dxfId="2339" priority="41" stopIfTrue="1" operator="lessThan">
      <formula>0</formula>
    </cfRule>
  </conditionalFormatting>
  <conditionalFormatting sqref="L9:L49">
    <cfRule type="cellIs" dxfId="2338" priority="40" stopIfTrue="1" operator="lessThan">
      <formula>0</formula>
    </cfRule>
  </conditionalFormatting>
  <conditionalFormatting sqref="L9:L49">
    <cfRule type="cellIs" dxfId="2337" priority="39" stopIfTrue="1" operator="lessThan">
      <formula>0</formula>
    </cfRule>
  </conditionalFormatting>
  <conditionalFormatting sqref="L9:L49">
    <cfRule type="cellIs" dxfId="2336" priority="38" stopIfTrue="1" operator="lessThan">
      <formula>0</formula>
    </cfRule>
  </conditionalFormatting>
  <conditionalFormatting sqref="L9:L49">
    <cfRule type="cellIs" dxfId="2335" priority="37" stopIfTrue="1" operator="lessThan">
      <formula>0</formula>
    </cfRule>
  </conditionalFormatting>
  <conditionalFormatting sqref="M1:M6 M8:M65536">
    <cfRule type="cellIs" dxfId="2334" priority="36" stopIfTrue="1" operator="lessThan">
      <formula>0</formula>
    </cfRule>
  </conditionalFormatting>
  <conditionalFormatting sqref="M1:M6 M8:M65536">
    <cfRule type="cellIs" dxfId="2333" priority="35" stopIfTrue="1" operator="lessThan">
      <formula>0</formula>
    </cfRule>
  </conditionalFormatting>
  <conditionalFormatting sqref="M1:M6 M8:M65536">
    <cfRule type="cellIs" dxfId="2332" priority="34" stopIfTrue="1" operator="lessThan">
      <formula>0</formula>
    </cfRule>
  </conditionalFormatting>
  <conditionalFormatting sqref="M1:M6 M8:M65536">
    <cfRule type="cellIs" dxfId="2331" priority="33" stopIfTrue="1" operator="lessThan">
      <formula>0</formula>
    </cfRule>
  </conditionalFormatting>
  <conditionalFormatting sqref="M1:M6 M8:M65536">
    <cfRule type="cellIs" dxfId="2330" priority="32" stopIfTrue="1" operator="lessThan">
      <formula>0</formula>
    </cfRule>
  </conditionalFormatting>
  <conditionalFormatting sqref="M1:M6 M8:M65536">
    <cfRule type="cellIs" dxfId="2329" priority="31" stopIfTrue="1" operator="lessThan">
      <formula>0</formula>
    </cfRule>
  </conditionalFormatting>
  <conditionalFormatting sqref="M1:M6 M8:M65536">
    <cfRule type="cellIs" dxfId="2328" priority="30" stopIfTrue="1" operator="lessThan">
      <formula>0</formula>
    </cfRule>
  </conditionalFormatting>
  <conditionalFormatting sqref="M1:M6 M8:M65536">
    <cfRule type="cellIs" dxfId="2327" priority="29" stopIfTrue="1" operator="lessThan">
      <formula>0</formula>
    </cfRule>
  </conditionalFormatting>
  <conditionalFormatting sqref="M1:M6 M8:M65536">
    <cfRule type="cellIs" dxfId="2326" priority="28" stopIfTrue="1" operator="lessThan">
      <formula>0</formula>
    </cfRule>
  </conditionalFormatting>
  <conditionalFormatting sqref="M1:M6 M8:M65536">
    <cfRule type="cellIs" dxfId="2325" priority="27" stopIfTrue="1" operator="lessThan">
      <formula>0</formula>
    </cfRule>
  </conditionalFormatting>
  <conditionalFormatting sqref="M1:M6 M8:M65536">
    <cfRule type="cellIs" dxfId="2324" priority="26" stopIfTrue="1" operator="lessThan">
      <formula>0</formula>
    </cfRule>
  </conditionalFormatting>
  <conditionalFormatting sqref="M1:M6 M8:M65536">
    <cfRule type="cellIs" dxfId="2323" priority="25" stopIfTrue="1" operator="lessThan">
      <formula>0</formula>
    </cfRule>
  </conditionalFormatting>
  <conditionalFormatting sqref="M1:M6 M8:M65536">
    <cfRule type="cellIs" dxfId="2322" priority="24" stopIfTrue="1" operator="lessThan">
      <formula>0</formula>
    </cfRule>
  </conditionalFormatting>
  <conditionalFormatting sqref="M1:M6 M8:M65536">
    <cfRule type="cellIs" dxfId="2321" priority="23" stopIfTrue="1" operator="lessThan">
      <formula>0</formula>
    </cfRule>
  </conditionalFormatting>
  <conditionalFormatting sqref="N1:N6 N8:N65536">
    <cfRule type="cellIs" dxfId="2320" priority="22" stopIfTrue="1" operator="lessThan">
      <formula>0</formula>
    </cfRule>
  </conditionalFormatting>
  <conditionalFormatting sqref="N1:N6 N8:N65536">
    <cfRule type="cellIs" dxfId="2319" priority="21" stopIfTrue="1" operator="lessThan">
      <formula>0</formula>
    </cfRule>
  </conditionalFormatting>
  <conditionalFormatting sqref="N1:N6 N8:N65536">
    <cfRule type="cellIs" dxfId="2318" priority="20" stopIfTrue="1" operator="lessThan">
      <formula>0</formula>
    </cfRule>
  </conditionalFormatting>
  <conditionalFormatting sqref="N1:N6 N8:N65536">
    <cfRule type="cellIs" dxfId="2317" priority="19" stopIfTrue="1" operator="lessThan">
      <formula>0</formula>
    </cfRule>
  </conditionalFormatting>
  <conditionalFormatting sqref="N1:N6 N8:N65536">
    <cfRule type="cellIs" dxfId="2316" priority="18" stopIfTrue="1" operator="lessThan">
      <formula>0</formula>
    </cfRule>
  </conditionalFormatting>
  <conditionalFormatting sqref="N1:N6 N8:N65536">
    <cfRule type="cellIs" dxfId="2315" priority="17" stopIfTrue="1" operator="lessThan">
      <formula>0</formula>
    </cfRule>
  </conditionalFormatting>
  <conditionalFormatting sqref="N1:N6 N8:N65536">
    <cfRule type="cellIs" dxfId="2314" priority="16" stopIfTrue="1" operator="lessThan">
      <formula>0</formula>
    </cfRule>
  </conditionalFormatting>
  <conditionalFormatting sqref="N1:N6 N8:N65536">
    <cfRule type="cellIs" dxfId="2313" priority="15" stopIfTrue="1" operator="lessThan">
      <formula>0</formula>
    </cfRule>
  </conditionalFormatting>
  <conditionalFormatting sqref="N1:N6 N8:N65536">
    <cfRule type="cellIs" dxfId="2312" priority="14" stopIfTrue="1" operator="lessThan">
      <formula>0</formula>
    </cfRule>
  </conditionalFormatting>
  <conditionalFormatting sqref="N1:N6 N8:N65536">
    <cfRule type="cellIs" dxfId="2311" priority="13" stopIfTrue="1" operator="lessThan">
      <formula>0</formula>
    </cfRule>
  </conditionalFormatting>
  <conditionalFormatting sqref="N1:N6 N8:N65536">
    <cfRule type="cellIs" dxfId="2310" priority="12" stopIfTrue="1" operator="lessThan">
      <formula>0</formula>
    </cfRule>
  </conditionalFormatting>
  <conditionalFormatting sqref="N1:N6 N8:N65536">
    <cfRule type="cellIs" dxfId="2309" priority="11" stopIfTrue="1" operator="lessThan">
      <formula>0</formula>
    </cfRule>
  </conditionalFormatting>
  <conditionalFormatting sqref="N1:N6 N8:N65536">
    <cfRule type="cellIs" dxfId="2308" priority="10" stopIfTrue="1" operator="lessThan">
      <formula>0</formula>
    </cfRule>
  </conditionalFormatting>
  <conditionalFormatting sqref="N1:N6 N8:N65536">
    <cfRule type="cellIs" dxfId="2307" priority="9" stopIfTrue="1" operator="lessThan">
      <formula>0</formula>
    </cfRule>
  </conditionalFormatting>
  <conditionalFormatting sqref="O1:O6 O8:O65536">
    <cfRule type="cellIs" dxfId="2306" priority="8" stopIfTrue="1" operator="lessThan">
      <formula>0</formula>
    </cfRule>
  </conditionalFormatting>
  <conditionalFormatting sqref="O1:O6 O8:O65536">
    <cfRule type="cellIs" dxfId="2305" priority="7" stopIfTrue="1" operator="lessThan">
      <formula>0</formula>
    </cfRule>
  </conditionalFormatting>
  <conditionalFormatting sqref="O1:O6 O8:O65536">
    <cfRule type="cellIs" dxfId="2304" priority="6" stopIfTrue="1" operator="lessThan">
      <formula>0</formula>
    </cfRule>
  </conditionalFormatting>
  <conditionalFormatting sqref="O1:O6 O8:O65536">
    <cfRule type="cellIs" dxfId="2303" priority="5" stopIfTrue="1" operator="lessThan">
      <formula>0</formula>
    </cfRule>
  </conditionalFormatting>
  <conditionalFormatting sqref="O1:O6 O8:O65536">
    <cfRule type="cellIs" dxfId="2302" priority="4" stopIfTrue="1" operator="lessThan">
      <formula>0</formula>
    </cfRule>
  </conditionalFormatting>
  <conditionalFormatting sqref="O1:O6 O8:O65536">
    <cfRule type="cellIs" dxfId="2301" priority="3" stopIfTrue="1" operator="lessThan">
      <formula>0</formula>
    </cfRule>
  </conditionalFormatting>
  <conditionalFormatting sqref="O1:O6 O8:O65536">
    <cfRule type="cellIs" dxfId="2300" priority="2" stopIfTrue="1" operator="lessThan">
      <formula>0</formula>
    </cfRule>
  </conditionalFormatting>
  <conditionalFormatting sqref="O1:O6 O8:O65536">
    <cfRule type="cellIs" dxfId="2299" priority="1" stopIfTrue="1" operator="less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topLeftCell="A5" workbookViewId="0">
      <selection activeCell="A5" sqref="A5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122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M8" s="7"/>
      <c r="N8" s="7"/>
      <c r="O8" s="7"/>
    </row>
    <row r="9" spans="2:15" s="14" customFormat="1" x14ac:dyDescent="0.2">
      <c r="B9" s="13" t="s">
        <v>20</v>
      </c>
      <c r="C9" s="43">
        <f>[17]Tammijoulu!C15</f>
        <v>3263690</v>
      </c>
      <c r="D9" s="43">
        <f>[17]Tammi!C15</f>
        <v>230652</v>
      </c>
      <c r="E9" s="43">
        <f>[17]Helmi!C15</f>
        <v>199758</v>
      </c>
      <c r="F9" s="43">
        <f>[17]Maalis!C15</f>
        <v>232458</v>
      </c>
      <c r="G9" s="43">
        <f>[17]Huhti!C15</f>
        <v>215782</v>
      </c>
      <c r="H9" s="43">
        <f>[17]Touko!C15</f>
        <v>294756</v>
      </c>
      <c r="I9" s="43">
        <f>[17]Kesä!C15</f>
        <v>324067</v>
      </c>
      <c r="J9" s="43">
        <f>[17]Heinä!C15</f>
        <v>377915</v>
      </c>
      <c r="K9" s="43">
        <f>[17]Elo!C15</f>
        <v>375393</v>
      </c>
      <c r="L9" s="43">
        <f>[17]Syys!C15</f>
        <v>275885</v>
      </c>
      <c r="M9" s="43">
        <f>[17]Loka!C15</f>
        <v>254816</v>
      </c>
      <c r="N9" s="43">
        <f>[17]Marras!C15</f>
        <v>269534</v>
      </c>
      <c r="O9" s="43">
        <f>[17]Joulu!C15</f>
        <v>212674</v>
      </c>
    </row>
    <row r="10" spans="2:15" x14ac:dyDescent="0.2">
      <c r="B10" s="10" t="s">
        <v>21</v>
      </c>
      <c r="C10" s="44">
        <f>[17]Tammijoulu!E15</f>
        <v>1741530</v>
      </c>
      <c r="D10" s="44">
        <f>[17]Tammi!E15</f>
        <v>129222</v>
      </c>
      <c r="E10" s="44">
        <f>[17]Helmi!E15</f>
        <v>100690</v>
      </c>
      <c r="F10" s="44">
        <f>[17]Maalis!E15</f>
        <v>116026</v>
      </c>
      <c r="G10" s="44">
        <f>[17]Huhti!E15</f>
        <v>108038</v>
      </c>
      <c r="H10" s="44">
        <f>[17]Touko!E15</f>
        <v>170312</v>
      </c>
      <c r="I10" s="44">
        <f>[17]Kesä!E15</f>
        <v>183240</v>
      </c>
      <c r="J10" s="44">
        <f>[17]Heinä!E15</f>
        <v>198013</v>
      </c>
      <c r="K10" s="44">
        <f>[17]Elo!E15</f>
        <v>231182</v>
      </c>
      <c r="L10" s="44">
        <f>[17]Syys!E15</f>
        <v>155315</v>
      </c>
      <c r="M10" s="44">
        <f>[17]Loka!E15</f>
        <v>117211</v>
      </c>
      <c r="N10" s="44">
        <f>[17]Marras!E15</f>
        <v>120844</v>
      </c>
      <c r="O10" s="44">
        <f>[17]Joulu!E15</f>
        <v>111437</v>
      </c>
    </row>
    <row r="11" spans="2:15" s="14" customFormat="1" x14ac:dyDescent="0.2">
      <c r="B11" s="15" t="s">
        <v>22</v>
      </c>
      <c r="C11" s="45">
        <f>[17]Tammijoulu!D15</f>
        <v>1522160</v>
      </c>
      <c r="D11" s="45">
        <f>[17]Tammi!D15</f>
        <v>101430</v>
      </c>
      <c r="E11" s="45">
        <f>[17]Helmi!D15</f>
        <v>99068</v>
      </c>
      <c r="F11" s="45">
        <f>[17]Maalis!D15</f>
        <v>116432</v>
      </c>
      <c r="G11" s="45">
        <f>[17]Huhti!D15</f>
        <v>107744</v>
      </c>
      <c r="H11" s="45">
        <f>[17]Touko!D15</f>
        <v>124444</v>
      </c>
      <c r="I11" s="45">
        <f>[17]Kesä!D15</f>
        <v>140827</v>
      </c>
      <c r="J11" s="45">
        <f>[17]Heinä!D15</f>
        <v>179902</v>
      </c>
      <c r="K11" s="45">
        <f>[17]Elo!D15</f>
        <v>144211</v>
      </c>
      <c r="L11" s="45">
        <f>[17]Syys!D15</f>
        <v>120570</v>
      </c>
      <c r="M11" s="45">
        <f>[17]Loka!D15</f>
        <v>137605</v>
      </c>
      <c r="N11" s="45">
        <f>[17]Marras!D15</f>
        <v>148690</v>
      </c>
      <c r="O11" s="45">
        <f>[17]Joulu!D15</f>
        <v>101237</v>
      </c>
    </row>
    <row r="12" spans="2:15" x14ac:dyDescent="0.2">
      <c r="B12" s="1" t="s">
        <v>23</v>
      </c>
      <c r="C12" s="44">
        <f>[17]Tammijoulu!P15</f>
        <v>124354</v>
      </c>
      <c r="D12" s="44">
        <f>[17]Tammi!P15</f>
        <v>6965</v>
      </c>
      <c r="E12" s="44">
        <f>[17]Helmi!P15</f>
        <v>10332</v>
      </c>
      <c r="F12" s="44">
        <f>[17]Maalis!P15</f>
        <v>8868</v>
      </c>
      <c r="G12" s="44">
        <f>[17]Huhti!P15</f>
        <v>8991</v>
      </c>
      <c r="H12" s="44">
        <f>[17]Touko!P15</f>
        <v>11183</v>
      </c>
      <c r="I12" s="44">
        <f>[17]Kesä!P15</f>
        <v>13075</v>
      </c>
      <c r="J12" s="44">
        <f>[17]Heinä!P15</f>
        <v>12064</v>
      </c>
      <c r="K12" s="44">
        <f>[17]Elo!P15</f>
        <v>14947</v>
      </c>
      <c r="L12" s="44">
        <f>[17]Syys!P15</f>
        <v>11770</v>
      </c>
      <c r="M12" s="44">
        <f>[17]Loka!P15</f>
        <v>8347</v>
      </c>
      <c r="N12" s="44">
        <f>[17]Marras!P15</f>
        <v>9577</v>
      </c>
      <c r="O12" s="44">
        <f>[17]Joulu!P15</f>
        <v>8235</v>
      </c>
    </row>
    <row r="13" spans="2:15" s="14" customFormat="1" x14ac:dyDescent="0.2">
      <c r="B13" s="16" t="s">
        <v>24</v>
      </c>
      <c r="C13" s="45">
        <f>[17]Tammijoulu!AK15</f>
        <v>310243</v>
      </c>
      <c r="D13" s="45">
        <f>[17]Tammi!AK15</f>
        <v>53670</v>
      </c>
      <c r="E13" s="45">
        <f>[17]Helmi!AK15</f>
        <v>17781</v>
      </c>
      <c r="F13" s="45">
        <f>[17]Maalis!AK15</f>
        <v>21680</v>
      </c>
      <c r="G13" s="45">
        <f>[17]Huhti!AK15</f>
        <v>17531</v>
      </c>
      <c r="H13" s="45">
        <f>[17]Touko!AK15</f>
        <v>34204</v>
      </c>
      <c r="I13" s="45">
        <f>[17]Kesä!AK15</f>
        <v>19304</v>
      </c>
      <c r="J13" s="45">
        <f>[17]Heinä!AK15</f>
        <v>26344</v>
      </c>
      <c r="K13" s="45">
        <f>[17]Elo!AK15</f>
        <v>26911</v>
      </c>
      <c r="L13" s="45">
        <f>[17]Syys!AK15</f>
        <v>16422</v>
      </c>
      <c r="M13" s="45">
        <f>[17]Loka!AK15</f>
        <v>18813</v>
      </c>
      <c r="N13" s="45">
        <f>[17]Marras!AK15</f>
        <v>28695</v>
      </c>
      <c r="O13" s="45">
        <f>[17]Joulu!AK15</f>
        <v>28888</v>
      </c>
    </row>
    <row r="14" spans="2:15" x14ac:dyDescent="0.2">
      <c r="B14" s="1" t="s">
        <v>25</v>
      </c>
      <c r="C14" s="44">
        <f>[17]Tammijoulu!F15</f>
        <v>119753</v>
      </c>
      <c r="D14" s="44">
        <f>[17]Tammi!F15</f>
        <v>7871</v>
      </c>
      <c r="E14" s="44">
        <f>[17]Helmi!F15</f>
        <v>7370</v>
      </c>
      <c r="F14" s="44">
        <f>[17]Maalis!F15</f>
        <v>8420</v>
      </c>
      <c r="G14" s="44">
        <f>[17]Huhti!F15</f>
        <v>9969</v>
      </c>
      <c r="H14" s="44">
        <f>[17]Touko!F15</f>
        <v>14000</v>
      </c>
      <c r="I14" s="44">
        <f>[17]Kesä!F15</f>
        <v>9371</v>
      </c>
      <c r="J14" s="44">
        <f>[17]Heinä!F15</f>
        <v>10941</v>
      </c>
      <c r="K14" s="44">
        <f>[17]Elo!F15</f>
        <v>12885</v>
      </c>
      <c r="L14" s="44">
        <f>[17]Syys!F15</f>
        <v>10709</v>
      </c>
      <c r="M14" s="44">
        <f>[17]Loka!F15</f>
        <v>9930</v>
      </c>
      <c r="N14" s="44">
        <f>[17]Marras!F15</f>
        <v>10752</v>
      </c>
      <c r="O14" s="44">
        <f>[17]Joulu!F15</f>
        <v>7535</v>
      </c>
    </row>
    <row r="15" spans="2:15" s="14" customFormat="1" x14ac:dyDescent="0.2">
      <c r="B15" s="16" t="s">
        <v>1</v>
      </c>
      <c r="C15" s="45">
        <f>[17]Tammijoulu!AP15</f>
        <v>110514</v>
      </c>
      <c r="D15" s="45">
        <f>[17]Tammi!AP15</f>
        <v>4269</v>
      </c>
      <c r="E15" s="45">
        <f>[17]Helmi!AP15</f>
        <v>4663</v>
      </c>
      <c r="F15" s="45">
        <f>[17]Maalis!AP15</f>
        <v>6036</v>
      </c>
      <c r="G15" s="45">
        <f>[17]Huhti!AP15</f>
        <v>5970</v>
      </c>
      <c r="H15" s="45">
        <f>[17]Touko!AP15</f>
        <v>12155</v>
      </c>
      <c r="I15" s="45">
        <f>[17]Kesä!AP15</f>
        <v>16103</v>
      </c>
      <c r="J15" s="45">
        <f>[17]Heinä!AP15</f>
        <v>16033</v>
      </c>
      <c r="K15" s="45">
        <f>[17]Elo!AP15</f>
        <v>16775</v>
      </c>
      <c r="L15" s="45">
        <f>[17]Syys!AP15</f>
        <v>11134</v>
      </c>
      <c r="M15" s="45">
        <f>[17]Loka!AP15</f>
        <v>6877</v>
      </c>
      <c r="N15" s="45">
        <f>[17]Marras!AP15</f>
        <v>5729</v>
      </c>
      <c r="O15" s="45">
        <f>[17]Joulu!AP15</f>
        <v>4770</v>
      </c>
    </row>
    <row r="16" spans="2:15" x14ac:dyDescent="0.2">
      <c r="B16" s="1" t="s">
        <v>26</v>
      </c>
      <c r="C16" s="44">
        <f>[17]Tammijoulu!J15</f>
        <v>149796</v>
      </c>
      <c r="D16" s="44">
        <f>[17]Tammi!J15</f>
        <v>8199</v>
      </c>
      <c r="E16" s="44">
        <f>[17]Helmi!J15</f>
        <v>9987</v>
      </c>
      <c r="F16" s="44">
        <f>[17]Maalis!J15</f>
        <v>9846</v>
      </c>
      <c r="G16" s="44">
        <f>[17]Huhti!J15</f>
        <v>8752</v>
      </c>
      <c r="H16" s="44">
        <f>[17]Touko!J15</f>
        <v>16295</v>
      </c>
      <c r="I16" s="44">
        <f>[17]Kesä!J15</f>
        <v>17908</v>
      </c>
      <c r="J16" s="44">
        <f>[17]Heinä!J15</f>
        <v>18760</v>
      </c>
      <c r="K16" s="44">
        <f>[17]Elo!J15</f>
        <v>19861</v>
      </c>
      <c r="L16" s="44">
        <f>[17]Syys!J15</f>
        <v>12046</v>
      </c>
      <c r="M16" s="44">
        <f>[17]Loka!J15</f>
        <v>11595</v>
      </c>
      <c r="N16" s="44">
        <f>[17]Marras!J15</f>
        <v>8812</v>
      </c>
      <c r="O16" s="44">
        <f>[17]Joulu!J15</f>
        <v>7735</v>
      </c>
    </row>
    <row r="17" spans="2:15" s="14" customFormat="1" x14ac:dyDescent="0.2">
      <c r="B17" s="16" t="s">
        <v>27</v>
      </c>
      <c r="C17" s="45">
        <f>[17]Tammijoulu!AV15</f>
        <v>107901</v>
      </c>
      <c r="D17" s="45">
        <f>[17]Tammi!AV15</f>
        <v>4566</v>
      </c>
      <c r="E17" s="45">
        <f>[17]Helmi!AV15</f>
        <v>6712</v>
      </c>
      <c r="F17" s="45">
        <f>[17]Maalis!AV15</f>
        <v>7372</v>
      </c>
      <c r="G17" s="45">
        <f>[17]Huhti!AV15</f>
        <v>3693</v>
      </c>
      <c r="H17" s="45">
        <f>[17]Touko!AV15</f>
        <v>6662</v>
      </c>
      <c r="I17" s="45">
        <f>[17]Kesä!AV15</f>
        <v>9963</v>
      </c>
      <c r="J17" s="45">
        <f>[17]Heinä!AV15</f>
        <v>17965</v>
      </c>
      <c r="K17" s="45">
        <f>[17]Elo!AV15</f>
        <v>20527</v>
      </c>
      <c r="L17" s="45">
        <f>[17]Syys!AV15</f>
        <v>13390</v>
      </c>
      <c r="M17" s="45">
        <f>[17]Loka!AV15</f>
        <v>7312</v>
      </c>
      <c r="N17" s="45">
        <f>[17]Marras!AV15</f>
        <v>4086</v>
      </c>
      <c r="O17" s="45">
        <f>[17]Joulu!AV15</f>
        <v>5653</v>
      </c>
    </row>
    <row r="18" spans="2:15" x14ac:dyDescent="0.2">
      <c r="B18" s="1" t="s">
        <v>28</v>
      </c>
      <c r="C18" s="44">
        <f>[17]Tammijoulu!S15</f>
        <v>44810</v>
      </c>
      <c r="D18" s="44">
        <f>[17]Tammi!S15</f>
        <v>2027</v>
      </c>
      <c r="E18" s="44">
        <f>[17]Helmi!S15</f>
        <v>2147</v>
      </c>
      <c r="F18" s="44">
        <f>[17]Maalis!S15</f>
        <v>2688</v>
      </c>
      <c r="G18" s="44">
        <f>[17]Huhti!S15</f>
        <v>2458</v>
      </c>
      <c r="H18" s="44">
        <f>[17]Touko!S15</f>
        <v>3561</v>
      </c>
      <c r="I18" s="44">
        <f>[17]Kesä!S15</f>
        <v>4397</v>
      </c>
      <c r="J18" s="44">
        <f>[17]Heinä!S15</f>
        <v>4941</v>
      </c>
      <c r="K18" s="44">
        <f>[17]Elo!S15</f>
        <v>11853</v>
      </c>
      <c r="L18" s="44">
        <f>[17]Syys!S15</f>
        <v>3101</v>
      </c>
      <c r="M18" s="44">
        <f>[17]Loka!S15</f>
        <v>2558</v>
      </c>
      <c r="N18" s="44">
        <f>[17]Marras!S15</f>
        <v>2435</v>
      </c>
      <c r="O18" s="44">
        <f>[17]Joulu!S15</f>
        <v>2644</v>
      </c>
    </row>
    <row r="19" spans="2:15" s="14" customFormat="1" x14ac:dyDescent="0.2">
      <c r="B19" s="16" t="s">
        <v>29</v>
      </c>
      <c r="C19" s="45">
        <f>[17]Tammijoulu!R15</f>
        <v>52153</v>
      </c>
      <c r="D19" s="45">
        <f>[17]Tammi!R15</f>
        <v>2732</v>
      </c>
      <c r="E19" s="45">
        <f>[17]Helmi!R15</f>
        <v>3330</v>
      </c>
      <c r="F19" s="45">
        <f>[17]Maalis!R15</f>
        <v>4492</v>
      </c>
      <c r="G19" s="45">
        <f>[17]Huhti!R15</f>
        <v>3132</v>
      </c>
      <c r="H19" s="45">
        <f>[17]Touko!R15</f>
        <v>4848</v>
      </c>
      <c r="I19" s="45">
        <f>[17]Kesä!R15</f>
        <v>5854</v>
      </c>
      <c r="J19" s="45">
        <f>[17]Heinä!R15</f>
        <v>6504</v>
      </c>
      <c r="K19" s="45">
        <f>[17]Elo!R15</f>
        <v>7708</v>
      </c>
      <c r="L19" s="45">
        <f>[17]Syys!R15</f>
        <v>3804</v>
      </c>
      <c r="M19" s="45">
        <f>[17]Loka!R15</f>
        <v>3304</v>
      </c>
      <c r="N19" s="45">
        <f>[17]Marras!R15</f>
        <v>3324</v>
      </c>
      <c r="O19" s="45">
        <f>[17]Joulu!R15</f>
        <v>3121</v>
      </c>
    </row>
    <row r="20" spans="2:15" x14ac:dyDescent="0.2">
      <c r="B20" s="1" t="s">
        <v>30</v>
      </c>
      <c r="C20" s="44">
        <f>[17]Tammijoulu!M15</f>
        <v>41673</v>
      </c>
      <c r="D20" s="44">
        <f>[17]Tammi!M15</f>
        <v>2368</v>
      </c>
      <c r="E20" s="44">
        <f>[17]Helmi!M15</f>
        <v>2857</v>
      </c>
      <c r="F20" s="44">
        <f>[17]Maalis!M15</f>
        <v>2993</v>
      </c>
      <c r="G20" s="44">
        <f>[17]Huhti!M15</f>
        <v>3346</v>
      </c>
      <c r="H20" s="44">
        <f>[17]Touko!M15</f>
        <v>3793</v>
      </c>
      <c r="I20" s="44">
        <f>[17]Kesä!M15</f>
        <v>4538</v>
      </c>
      <c r="J20" s="44">
        <f>[17]Heinä!M15</f>
        <v>4058</v>
      </c>
      <c r="K20" s="44">
        <f>[17]Elo!M15</f>
        <v>4911</v>
      </c>
      <c r="L20" s="44">
        <f>[17]Syys!M15</f>
        <v>3929</v>
      </c>
      <c r="M20" s="44">
        <f>[17]Loka!M15</f>
        <v>3577</v>
      </c>
      <c r="N20" s="44">
        <f>[17]Marras!M15</f>
        <v>2951</v>
      </c>
      <c r="O20" s="44">
        <f>[17]Joulu!M15</f>
        <v>2352</v>
      </c>
    </row>
    <row r="21" spans="2:15" s="14" customFormat="1" x14ac:dyDescent="0.2">
      <c r="B21" s="16" t="s">
        <v>31</v>
      </c>
      <c r="C21" s="45">
        <f>[17]Tammijoulu!G15</f>
        <v>47369</v>
      </c>
      <c r="D21" s="45">
        <f>[17]Tammi!G15</f>
        <v>2364</v>
      </c>
      <c r="E21" s="45">
        <f>[17]Helmi!G15</f>
        <v>2663</v>
      </c>
      <c r="F21" s="45">
        <f>[17]Maalis!G15</f>
        <v>3070</v>
      </c>
      <c r="G21" s="45">
        <f>[17]Huhti!G15</f>
        <v>3584</v>
      </c>
      <c r="H21" s="45">
        <f>[17]Touko!G15</f>
        <v>4831</v>
      </c>
      <c r="I21" s="45">
        <f>[17]Kesä!G15</f>
        <v>4818</v>
      </c>
      <c r="J21" s="45">
        <f>[17]Heinä!G15</f>
        <v>5137</v>
      </c>
      <c r="K21" s="45">
        <f>[17]Elo!G15</f>
        <v>5401</v>
      </c>
      <c r="L21" s="45">
        <f>[17]Syys!G15</f>
        <v>4759</v>
      </c>
      <c r="M21" s="45">
        <f>[17]Loka!G15</f>
        <v>3771</v>
      </c>
      <c r="N21" s="45">
        <f>[17]Marras!G15</f>
        <v>4184</v>
      </c>
      <c r="O21" s="45">
        <f>[17]Joulu!G15</f>
        <v>2787</v>
      </c>
    </row>
    <row r="22" spans="2:15" x14ac:dyDescent="0.2">
      <c r="B22" s="1" t="s">
        <v>32</v>
      </c>
      <c r="C22" s="44">
        <f>[17]Tammijoulu!H15</f>
        <v>34068</v>
      </c>
      <c r="D22" s="44">
        <f>[17]Tammi!H15</f>
        <v>2298</v>
      </c>
      <c r="E22" s="44">
        <f>[17]Helmi!H15</f>
        <v>2002</v>
      </c>
      <c r="F22" s="44">
        <f>[17]Maalis!H15</f>
        <v>2302</v>
      </c>
      <c r="G22" s="44">
        <f>[17]Huhti!H15</f>
        <v>2485</v>
      </c>
      <c r="H22" s="44">
        <f>[17]Touko!H15</f>
        <v>3323</v>
      </c>
      <c r="I22" s="44">
        <f>[17]Kesä!H15</f>
        <v>3222</v>
      </c>
      <c r="J22" s="44">
        <f>[17]Heinä!H15</f>
        <v>3144</v>
      </c>
      <c r="K22" s="44">
        <f>[17]Elo!H15</f>
        <v>3736</v>
      </c>
      <c r="L22" s="44">
        <f>[17]Syys!H15</f>
        <v>3414</v>
      </c>
      <c r="M22" s="44">
        <f>[17]Loka!H15</f>
        <v>3060</v>
      </c>
      <c r="N22" s="44">
        <f>[17]Marras!H15</f>
        <v>3001</v>
      </c>
      <c r="O22" s="44">
        <f>[17]Joulu!H15</f>
        <v>2081</v>
      </c>
    </row>
    <row r="23" spans="2:15" s="14" customFormat="1" x14ac:dyDescent="0.2">
      <c r="B23" s="16" t="s">
        <v>33</v>
      </c>
      <c r="C23" s="45">
        <f>[17]Tammijoulu!T15</f>
        <v>38742</v>
      </c>
      <c r="D23" s="45">
        <f>[17]Tammi!T15</f>
        <v>1727</v>
      </c>
      <c r="E23" s="45">
        <f>[17]Helmi!T15</f>
        <v>1874</v>
      </c>
      <c r="F23" s="45">
        <f>[17]Maalis!T15</f>
        <v>2716</v>
      </c>
      <c r="G23" s="45">
        <f>[17]Huhti!T15</f>
        <v>2461</v>
      </c>
      <c r="H23" s="45">
        <f>[17]Touko!T15</f>
        <v>3084</v>
      </c>
      <c r="I23" s="45">
        <f>[17]Kesä!T15</f>
        <v>3918</v>
      </c>
      <c r="J23" s="45">
        <f>[17]Heinä!T15</f>
        <v>5269</v>
      </c>
      <c r="K23" s="45">
        <f>[17]Elo!T15</f>
        <v>8522</v>
      </c>
      <c r="L23" s="45">
        <f>[17]Syys!T15</f>
        <v>3651</v>
      </c>
      <c r="M23" s="45">
        <f>[17]Loka!T15</f>
        <v>1996</v>
      </c>
      <c r="N23" s="45">
        <f>[17]Marras!T15</f>
        <v>1769</v>
      </c>
      <c r="O23" s="45">
        <f>[17]Joulu!T15</f>
        <v>1755</v>
      </c>
    </row>
    <row r="24" spans="2:15" x14ac:dyDescent="0.2">
      <c r="B24" s="1" t="s">
        <v>34</v>
      </c>
      <c r="C24" s="44">
        <f>[17]Tammijoulu!AH15</f>
        <v>41136</v>
      </c>
      <c r="D24" s="44">
        <f>[17]Tammi!AH15</f>
        <v>4155</v>
      </c>
      <c r="E24" s="44">
        <f>[17]Helmi!AH15</f>
        <v>3450</v>
      </c>
      <c r="F24" s="44">
        <f>[17]Maalis!AH15</f>
        <v>3256</v>
      </c>
      <c r="G24" s="44">
        <f>[17]Huhti!AH15</f>
        <v>3204</v>
      </c>
      <c r="H24" s="44">
        <f>[17]Touko!AH15</f>
        <v>2559</v>
      </c>
      <c r="I24" s="44">
        <f>[17]Kesä!AH15</f>
        <v>2670</v>
      </c>
      <c r="J24" s="44">
        <f>[17]Heinä!AH15</f>
        <v>3123</v>
      </c>
      <c r="K24" s="44">
        <f>[17]Elo!AH15</f>
        <v>3812</v>
      </c>
      <c r="L24" s="44">
        <f>[17]Syys!AH15</f>
        <v>3670</v>
      </c>
      <c r="M24" s="44">
        <f>[17]Loka!AH15</f>
        <v>3435</v>
      </c>
      <c r="N24" s="44">
        <f>[17]Marras!AH15</f>
        <v>4778</v>
      </c>
      <c r="O24" s="44">
        <f>[17]Joulu!AH15</f>
        <v>3024</v>
      </c>
    </row>
    <row r="25" spans="2:15" s="14" customFormat="1" x14ac:dyDescent="0.2">
      <c r="B25" s="16" t="s">
        <v>35</v>
      </c>
      <c r="C25" s="45">
        <f>[17]Tammijoulu!L15</f>
        <v>39521</v>
      </c>
      <c r="D25" s="45">
        <f>[17]Tammi!L15</f>
        <v>1464</v>
      </c>
      <c r="E25" s="45">
        <f>[17]Helmi!L15</f>
        <v>1990</v>
      </c>
      <c r="F25" s="45">
        <f>[17]Maalis!L15</f>
        <v>2291</v>
      </c>
      <c r="G25" s="45">
        <f>[17]Huhti!L15</f>
        <v>1919</v>
      </c>
      <c r="H25" s="45">
        <f>[17]Touko!L15</f>
        <v>3934</v>
      </c>
      <c r="I25" s="45">
        <f>[17]Kesä!L15</f>
        <v>4540</v>
      </c>
      <c r="J25" s="45">
        <f>[17]Heinä!L15</f>
        <v>7654</v>
      </c>
      <c r="K25" s="45">
        <f>[17]Elo!L15</f>
        <v>5874</v>
      </c>
      <c r="L25" s="45">
        <f>[17]Syys!L15</f>
        <v>3041</v>
      </c>
      <c r="M25" s="45">
        <f>[17]Loka!L15</f>
        <v>2400</v>
      </c>
      <c r="N25" s="45">
        <f>[17]Marras!L15</f>
        <v>1749</v>
      </c>
      <c r="O25" s="45">
        <f>[17]Joulu!L15</f>
        <v>2665</v>
      </c>
    </row>
    <row r="26" spans="2:15" x14ac:dyDescent="0.2">
      <c r="B26" s="1" t="s">
        <v>36</v>
      </c>
      <c r="C26" s="44">
        <f>[17]Tammijoulu!N15</f>
        <v>18483</v>
      </c>
      <c r="D26" s="44">
        <f>[17]Tammi!N15</f>
        <v>881</v>
      </c>
      <c r="E26" s="44">
        <f>[17]Helmi!N15</f>
        <v>1416</v>
      </c>
      <c r="F26" s="44">
        <f>[17]Maalis!N15</f>
        <v>1326</v>
      </c>
      <c r="G26" s="44">
        <f>[17]Huhti!N15</f>
        <v>1549</v>
      </c>
      <c r="H26" s="44">
        <f>[17]Touko!N15</f>
        <v>2111</v>
      </c>
      <c r="I26" s="44">
        <f>[17]Kesä!N15</f>
        <v>1945</v>
      </c>
      <c r="J26" s="44">
        <f>[17]Heinä!N15</f>
        <v>1956</v>
      </c>
      <c r="K26" s="44">
        <f>[17]Elo!N15</f>
        <v>1971</v>
      </c>
      <c r="L26" s="44">
        <f>[17]Syys!N15</f>
        <v>1544</v>
      </c>
      <c r="M26" s="44">
        <f>[17]Loka!N15</f>
        <v>1348</v>
      </c>
      <c r="N26" s="44">
        <f>[17]Marras!N15</f>
        <v>1281</v>
      </c>
      <c r="O26" s="44">
        <f>[17]Joulu!N15</f>
        <v>1155</v>
      </c>
    </row>
    <row r="27" spans="2:15" s="14" customFormat="1" x14ac:dyDescent="0.2">
      <c r="B27" s="16" t="s">
        <v>37</v>
      </c>
      <c r="C27" s="45">
        <f>[17]Tammijoulu!BK15</f>
        <v>54853</v>
      </c>
      <c r="D27" s="45">
        <f>[17]Tammi!BK15</f>
        <v>1516</v>
      </c>
      <c r="E27" s="45">
        <f>[17]Helmi!BK15</f>
        <v>2087</v>
      </c>
      <c r="F27" s="45">
        <f>[17]Maalis!BK15</f>
        <v>3385</v>
      </c>
      <c r="G27" s="45">
        <f>[17]Huhti!BK15</f>
        <v>2397</v>
      </c>
      <c r="H27" s="45">
        <f>[17]Touko!BK15</f>
        <v>3976</v>
      </c>
      <c r="I27" s="45">
        <f>[17]Kesä!BK15</f>
        <v>8621</v>
      </c>
      <c r="J27" s="45">
        <f>[17]Heinä!BK15</f>
        <v>7202</v>
      </c>
      <c r="K27" s="45">
        <f>[17]Elo!BK15</f>
        <v>8834</v>
      </c>
      <c r="L27" s="45">
        <f>[17]Syys!BK15</f>
        <v>6180</v>
      </c>
      <c r="M27" s="45">
        <f>[17]Loka!BK15</f>
        <v>4201</v>
      </c>
      <c r="N27" s="45">
        <f>[17]Marras!BK15</f>
        <v>2683</v>
      </c>
      <c r="O27" s="45">
        <f>[17]Joulu!BK15</f>
        <v>3771</v>
      </c>
    </row>
    <row r="28" spans="2:15" x14ac:dyDescent="0.2">
      <c r="B28" s="1" t="s">
        <v>38</v>
      </c>
      <c r="C28" s="44">
        <f>[17]Tammijoulu!AF15</f>
        <v>5711</v>
      </c>
      <c r="D28" s="44">
        <f>[17]Tammi!AF15</f>
        <v>543</v>
      </c>
      <c r="E28" s="44">
        <f>[17]Helmi!AF15</f>
        <v>254</v>
      </c>
      <c r="F28" s="44">
        <f>[17]Maalis!AF15</f>
        <v>431</v>
      </c>
      <c r="G28" s="44">
        <f>[17]Huhti!AF15</f>
        <v>426</v>
      </c>
      <c r="H28" s="44">
        <f>[17]Touko!AF15</f>
        <v>396</v>
      </c>
      <c r="I28" s="44">
        <f>[17]Kesä!AF15</f>
        <v>651</v>
      </c>
      <c r="J28" s="44">
        <f>[17]Heinä!AF15</f>
        <v>661</v>
      </c>
      <c r="K28" s="44">
        <f>[17]Elo!AF15</f>
        <v>808</v>
      </c>
      <c r="L28" s="44">
        <f>[17]Syys!AF15</f>
        <v>382</v>
      </c>
      <c r="M28" s="44">
        <f>[17]Loka!AF15</f>
        <v>311</v>
      </c>
      <c r="N28" s="44">
        <f>[17]Marras!AF15</f>
        <v>304</v>
      </c>
      <c r="O28" s="44">
        <f>[17]Joulu!AF15</f>
        <v>544</v>
      </c>
    </row>
    <row r="29" spans="2:15" s="14" customFormat="1" x14ac:dyDescent="0.2">
      <c r="B29" s="16" t="s">
        <v>39</v>
      </c>
      <c r="C29" s="45">
        <f>[17]Tammijoulu!AQ15</f>
        <v>17194</v>
      </c>
      <c r="D29" s="45">
        <f>[17]Tammi!AQ15</f>
        <v>483</v>
      </c>
      <c r="E29" s="45">
        <f>[17]Helmi!AQ15</f>
        <v>744</v>
      </c>
      <c r="F29" s="45">
        <f>[17]Maalis!AQ15</f>
        <v>1312</v>
      </c>
      <c r="G29" s="45">
        <f>[17]Huhti!AQ15</f>
        <v>1152</v>
      </c>
      <c r="H29" s="45">
        <f>[17]Touko!AQ15</f>
        <v>1825</v>
      </c>
      <c r="I29" s="45">
        <f>[17]Kesä!AQ15</f>
        <v>2451</v>
      </c>
      <c r="J29" s="45">
        <f>[17]Heinä!AQ15</f>
        <v>2342</v>
      </c>
      <c r="K29" s="45">
        <f>[17]Elo!AQ15</f>
        <v>2333</v>
      </c>
      <c r="L29" s="45">
        <f>[17]Syys!AQ15</f>
        <v>1822</v>
      </c>
      <c r="M29" s="45">
        <f>[17]Loka!AQ15</f>
        <v>1073</v>
      </c>
      <c r="N29" s="45">
        <f>[17]Marras!AQ15</f>
        <v>794</v>
      </c>
      <c r="O29" s="45">
        <f>[17]Joulu!AQ15</f>
        <v>863</v>
      </c>
    </row>
    <row r="30" spans="2:15" x14ac:dyDescent="0.2">
      <c r="B30" s="1" t="s">
        <v>40</v>
      </c>
      <c r="C30" s="44">
        <f>[17]Tammijoulu!K15</f>
        <v>17455</v>
      </c>
      <c r="D30" s="44">
        <f>[17]Tammi!K15</f>
        <v>665</v>
      </c>
      <c r="E30" s="44">
        <f>[17]Helmi!K15</f>
        <v>782</v>
      </c>
      <c r="F30" s="44">
        <f>[17]Maalis!K15</f>
        <v>1087</v>
      </c>
      <c r="G30" s="44">
        <f>[17]Huhti!K15</f>
        <v>1074</v>
      </c>
      <c r="H30" s="44">
        <f>[17]Touko!K15</f>
        <v>2894</v>
      </c>
      <c r="I30" s="44">
        <f>[17]Kesä!K15</f>
        <v>2198</v>
      </c>
      <c r="J30" s="44">
        <f>[17]Heinä!K15</f>
        <v>2137</v>
      </c>
      <c r="K30" s="44">
        <f>[17]Elo!K15</f>
        <v>2190</v>
      </c>
      <c r="L30" s="44">
        <f>[17]Syys!K15</f>
        <v>1330</v>
      </c>
      <c r="M30" s="44">
        <f>[17]Loka!K15</f>
        <v>1117</v>
      </c>
      <c r="N30" s="44">
        <f>[17]Marras!K15</f>
        <v>1094</v>
      </c>
      <c r="O30" s="44">
        <f>[17]Joulu!K15</f>
        <v>887</v>
      </c>
    </row>
    <row r="31" spans="2:15" s="14" customFormat="1" x14ac:dyDescent="0.2">
      <c r="B31" s="16" t="s">
        <v>2</v>
      </c>
      <c r="C31" s="45">
        <f>[17]Tammijoulu!BG15</f>
        <v>29276</v>
      </c>
      <c r="D31" s="45">
        <f>[17]Tammi!BG15</f>
        <v>1305</v>
      </c>
      <c r="E31" s="45">
        <f>[17]Helmi!BG15</f>
        <v>950</v>
      </c>
      <c r="F31" s="45">
        <f>[17]Maalis!BG15</f>
        <v>1156</v>
      </c>
      <c r="G31" s="45">
        <f>[17]Huhti!BG15</f>
        <v>1295</v>
      </c>
      <c r="H31" s="45">
        <f>[17]Touko!BG15</f>
        <v>2756</v>
      </c>
      <c r="I31" s="45">
        <f>[17]Kesä!BG15</f>
        <v>4276</v>
      </c>
      <c r="J31" s="45">
        <f>[17]Heinä!BG15</f>
        <v>4978</v>
      </c>
      <c r="K31" s="45">
        <f>[17]Elo!BG15</f>
        <v>4256</v>
      </c>
      <c r="L31" s="45">
        <f>[17]Syys!BG15</f>
        <v>3671</v>
      </c>
      <c r="M31" s="45">
        <f>[17]Loka!BG15</f>
        <v>1571</v>
      </c>
      <c r="N31" s="45">
        <f>[17]Marras!BG15</f>
        <v>869</v>
      </c>
      <c r="O31" s="45">
        <f>[17]Joulu!BG15</f>
        <v>2193</v>
      </c>
    </row>
    <row r="32" spans="2:15" x14ac:dyDescent="0.2">
      <c r="B32" s="1" t="s">
        <v>41</v>
      </c>
      <c r="C32" s="44">
        <f>[17]Tammijoulu!V15</f>
        <v>18463</v>
      </c>
      <c r="D32" s="44">
        <f>[17]Tammi!V15</f>
        <v>1382</v>
      </c>
      <c r="E32" s="44">
        <f>[17]Helmi!V15</f>
        <v>1346</v>
      </c>
      <c r="F32" s="44">
        <f>[17]Maalis!V15</f>
        <v>1348</v>
      </c>
      <c r="G32" s="44">
        <f>[17]Huhti!V15</f>
        <v>1260</v>
      </c>
      <c r="H32" s="44">
        <f>[17]Touko!V15</f>
        <v>1513</v>
      </c>
      <c r="I32" s="44">
        <f>[17]Kesä!V15</f>
        <v>1756</v>
      </c>
      <c r="J32" s="44">
        <f>[17]Heinä!V15</f>
        <v>1196</v>
      </c>
      <c r="K32" s="44">
        <f>[17]Elo!V15</f>
        <v>2031</v>
      </c>
      <c r="L32" s="44">
        <f>[17]Syys!V15</f>
        <v>2164</v>
      </c>
      <c r="M32" s="44">
        <f>[17]Loka!V15</f>
        <v>1506</v>
      </c>
      <c r="N32" s="44">
        <f>[17]Marras!V15</f>
        <v>1809</v>
      </c>
      <c r="O32" s="44">
        <f>[17]Joulu!V15</f>
        <v>1152</v>
      </c>
    </row>
    <row r="33" spans="2:15" s="14" customFormat="1" x14ac:dyDescent="0.2">
      <c r="B33" s="16" t="s">
        <v>42</v>
      </c>
      <c r="C33" s="45">
        <f>[17]Tammijoulu!Y15</f>
        <v>5974</v>
      </c>
      <c r="D33" s="45">
        <f>[17]Tammi!Y15</f>
        <v>348</v>
      </c>
      <c r="E33" s="45">
        <f>[17]Helmi!Y15</f>
        <v>411</v>
      </c>
      <c r="F33" s="45">
        <f>[17]Maalis!Y15</f>
        <v>510</v>
      </c>
      <c r="G33" s="45">
        <f>[17]Huhti!Y15</f>
        <v>413</v>
      </c>
      <c r="H33" s="45">
        <f>[17]Touko!Y15</f>
        <v>477</v>
      </c>
      <c r="I33" s="45">
        <f>[17]Kesä!Y15</f>
        <v>756</v>
      </c>
      <c r="J33" s="45">
        <f>[17]Heinä!Y15</f>
        <v>583</v>
      </c>
      <c r="K33" s="45">
        <f>[17]Elo!Y15</f>
        <v>787</v>
      </c>
      <c r="L33" s="45">
        <f>[17]Syys!Y15</f>
        <v>564</v>
      </c>
      <c r="M33" s="45">
        <f>[17]Loka!Y15</f>
        <v>406</v>
      </c>
      <c r="N33" s="45">
        <f>[17]Marras!Y15</f>
        <v>397</v>
      </c>
      <c r="O33" s="45">
        <f>[17]Joulu!Y15</f>
        <v>322</v>
      </c>
    </row>
    <row r="34" spans="2:15" x14ac:dyDescent="0.2">
      <c r="B34" s="1" t="s">
        <v>3</v>
      </c>
      <c r="C34" s="44">
        <f>[17]Tammijoulu!AI15</f>
        <v>11147</v>
      </c>
      <c r="D34" s="44">
        <f>[17]Tammi!AI15</f>
        <v>1001</v>
      </c>
      <c r="E34" s="44">
        <f>[17]Helmi!AI15</f>
        <v>626</v>
      </c>
      <c r="F34" s="44">
        <f>[17]Maalis!AI15</f>
        <v>723</v>
      </c>
      <c r="G34" s="44">
        <f>[17]Huhti!AI15</f>
        <v>1006</v>
      </c>
      <c r="H34" s="44">
        <f>[17]Touko!AI15</f>
        <v>2538</v>
      </c>
      <c r="I34" s="44">
        <f>[17]Kesä!AI15</f>
        <v>757</v>
      </c>
      <c r="J34" s="44">
        <f>[17]Heinä!AI15</f>
        <v>670</v>
      </c>
      <c r="K34" s="44">
        <f>[17]Elo!AI15</f>
        <v>908</v>
      </c>
      <c r="L34" s="44">
        <f>[17]Syys!AI15</f>
        <v>708</v>
      </c>
      <c r="M34" s="44">
        <f>[17]Loka!AI15</f>
        <v>749</v>
      </c>
      <c r="N34" s="44">
        <f>[17]Marras!AI15</f>
        <v>820</v>
      </c>
      <c r="O34" s="44">
        <f>[17]Joulu!AI15</f>
        <v>641</v>
      </c>
    </row>
    <row r="35" spans="2:15" s="14" customFormat="1" x14ac:dyDescent="0.2">
      <c r="B35" s="16" t="s">
        <v>43</v>
      </c>
      <c r="C35" s="45">
        <f>[17]Tammijoulu!U15</f>
        <v>8104</v>
      </c>
      <c r="D35" s="45">
        <f>[17]Tammi!U15</f>
        <v>443</v>
      </c>
      <c r="E35" s="45">
        <f>[17]Helmi!U15</f>
        <v>399</v>
      </c>
      <c r="F35" s="45">
        <f>[17]Maalis!U15</f>
        <v>668</v>
      </c>
      <c r="G35" s="45">
        <f>[17]Huhti!U15</f>
        <v>733</v>
      </c>
      <c r="H35" s="45">
        <f>[17]Touko!U15</f>
        <v>798</v>
      </c>
      <c r="I35" s="45">
        <f>[17]Kesä!U15</f>
        <v>887</v>
      </c>
      <c r="J35" s="45">
        <f>[17]Heinä!U15</f>
        <v>674</v>
      </c>
      <c r="K35" s="45">
        <f>[17]Elo!U15</f>
        <v>1160</v>
      </c>
      <c r="L35" s="45">
        <f>[17]Syys!U15</f>
        <v>880</v>
      </c>
      <c r="M35" s="45">
        <f>[17]Loka!U15</f>
        <v>469</v>
      </c>
      <c r="N35" s="45">
        <f>[17]Marras!U15</f>
        <v>540</v>
      </c>
      <c r="O35" s="45">
        <f>[17]Joulu!U15</f>
        <v>453</v>
      </c>
    </row>
    <row r="36" spans="2:15" x14ac:dyDescent="0.2">
      <c r="B36" s="1" t="s">
        <v>44</v>
      </c>
      <c r="C36" s="44">
        <f>[17]Tammijoulu!Q15</f>
        <v>7667</v>
      </c>
      <c r="D36" s="44">
        <f>[17]Tammi!Q15</f>
        <v>353</v>
      </c>
      <c r="E36" s="44">
        <f>[17]Helmi!Q15</f>
        <v>528</v>
      </c>
      <c r="F36" s="44">
        <f>[17]Maalis!Q15</f>
        <v>712</v>
      </c>
      <c r="G36" s="44">
        <f>[17]Huhti!Q15</f>
        <v>852</v>
      </c>
      <c r="H36" s="44">
        <f>[17]Touko!Q15</f>
        <v>522</v>
      </c>
      <c r="I36" s="44">
        <f>[17]Kesä!Q15</f>
        <v>878</v>
      </c>
      <c r="J36" s="44">
        <f>[17]Heinä!Q15</f>
        <v>1009</v>
      </c>
      <c r="K36" s="44">
        <f>[17]Elo!Q15</f>
        <v>862</v>
      </c>
      <c r="L36" s="44">
        <f>[17]Syys!Q15</f>
        <v>637</v>
      </c>
      <c r="M36" s="44">
        <f>[17]Loka!Q15</f>
        <v>573</v>
      </c>
      <c r="N36" s="44">
        <f>[17]Marras!Q15</f>
        <v>408</v>
      </c>
      <c r="O36" s="44">
        <f>[17]Joulu!Q15</f>
        <v>333</v>
      </c>
    </row>
    <row r="37" spans="2:15" s="14" customFormat="1" x14ac:dyDescent="0.2">
      <c r="B37" s="16" t="s">
        <v>4</v>
      </c>
      <c r="C37" s="45">
        <f>[17]Tammijoulu!AN15</f>
        <v>6508</v>
      </c>
      <c r="D37" s="45">
        <f>[17]Tammi!AN15</f>
        <v>180</v>
      </c>
      <c r="E37" s="45">
        <f>[17]Helmi!AN15</f>
        <v>250</v>
      </c>
      <c r="F37" s="45">
        <f>[17]Maalis!AN15</f>
        <v>402</v>
      </c>
      <c r="G37" s="45">
        <f>[17]Huhti!AN15</f>
        <v>231</v>
      </c>
      <c r="H37" s="45">
        <f>[17]Touko!AN15</f>
        <v>228</v>
      </c>
      <c r="I37" s="45">
        <f>[17]Kesä!AN15</f>
        <v>421</v>
      </c>
      <c r="J37" s="45">
        <f>[17]Heinä!AN15</f>
        <v>1429</v>
      </c>
      <c r="K37" s="45">
        <f>[17]Elo!AN15</f>
        <v>1959</v>
      </c>
      <c r="L37" s="45">
        <f>[17]Syys!AN15</f>
        <v>484</v>
      </c>
      <c r="M37" s="45">
        <f>[17]Loka!AN15</f>
        <v>320</v>
      </c>
      <c r="N37" s="45">
        <f>[17]Marras!AN15</f>
        <v>344</v>
      </c>
      <c r="O37" s="45">
        <f>[17]Joulu!AN15</f>
        <v>260</v>
      </c>
    </row>
    <row r="38" spans="2:15" x14ac:dyDescent="0.2">
      <c r="B38" s="1" t="s">
        <v>45</v>
      </c>
      <c r="C38" s="44">
        <f>[17]Tammijoulu!BA15</f>
        <v>18998</v>
      </c>
      <c r="D38" s="44">
        <f>[17]Tammi!BA15</f>
        <v>862</v>
      </c>
      <c r="E38" s="44">
        <f>[17]Helmi!BA15</f>
        <v>589</v>
      </c>
      <c r="F38" s="44">
        <f>[17]Maalis!BA15</f>
        <v>758</v>
      </c>
      <c r="G38" s="44">
        <f>[17]Huhti!BA15</f>
        <v>996</v>
      </c>
      <c r="H38" s="44">
        <f>[17]Touko!BA15</f>
        <v>1901</v>
      </c>
      <c r="I38" s="44">
        <f>[17]Kesä!BA15</f>
        <v>2516</v>
      </c>
      <c r="J38" s="44">
        <f>[17]Heinä!BA15</f>
        <v>2523</v>
      </c>
      <c r="K38" s="44">
        <f>[17]Elo!BA15</f>
        <v>3054</v>
      </c>
      <c r="L38" s="44">
        <f>[17]Syys!BA15</f>
        <v>2625</v>
      </c>
      <c r="M38" s="44">
        <f>[17]Loka!BA15</f>
        <v>1466</v>
      </c>
      <c r="N38" s="44">
        <f>[17]Marras!BA15</f>
        <v>824</v>
      </c>
      <c r="O38" s="44">
        <f>[17]Joulu!BA15</f>
        <v>884</v>
      </c>
    </row>
    <row r="39" spans="2:15" s="14" customFormat="1" x14ac:dyDescent="0.2">
      <c r="B39" s="16" t="s">
        <v>46</v>
      </c>
      <c r="C39" s="45">
        <f>[17]Tammijoulu!W15</f>
        <v>9111</v>
      </c>
      <c r="D39" s="45">
        <f>[17]Tammi!W15</f>
        <v>487</v>
      </c>
      <c r="E39" s="45">
        <f>[17]Helmi!W15</f>
        <v>539</v>
      </c>
      <c r="F39" s="45">
        <f>[17]Maalis!W15</f>
        <v>757</v>
      </c>
      <c r="G39" s="45">
        <f>[17]Huhti!W15</f>
        <v>773</v>
      </c>
      <c r="H39" s="45">
        <f>[17]Touko!W15</f>
        <v>1090</v>
      </c>
      <c r="I39" s="45">
        <f>[17]Kesä!W15</f>
        <v>879</v>
      </c>
      <c r="J39" s="45">
        <f>[17]Heinä!W15</f>
        <v>771</v>
      </c>
      <c r="K39" s="45">
        <f>[17]Elo!W15</f>
        <v>1040</v>
      </c>
      <c r="L39" s="45">
        <f>[17]Syys!W15</f>
        <v>672</v>
      </c>
      <c r="M39" s="45">
        <f>[17]Loka!W15</f>
        <v>659</v>
      </c>
      <c r="N39" s="45">
        <f>[17]Marras!W15</f>
        <v>840</v>
      </c>
      <c r="O39" s="45">
        <f>[17]Joulu!W15</f>
        <v>604</v>
      </c>
    </row>
    <row r="40" spans="2:15" x14ac:dyDescent="0.2">
      <c r="B40" s="1" t="s">
        <v>47</v>
      </c>
      <c r="C40" s="44">
        <f>[17]Tammijoulu!AJ15</f>
        <v>6972</v>
      </c>
      <c r="D40" s="44">
        <f>[17]Tammi!AJ15</f>
        <v>592</v>
      </c>
      <c r="E40" s="44">
        <f>[17]Helmi!AJ15</f>
        <v>635</v>
      </c>
      <c r="F40" s="44">
        <f>[17]Maalis!AJ15</f>
        <v>500</v>
      </c>
      <c r="G40" s="44">
        <f>[17]Huhti!AJ15</f>
        <v>548</v>
      </c>
      <c r="H40" s="44">
        <f>[17]Touko!AJ15</f>
        <v>546</v>
      </c>
      <c r="I40" s="44">
        <f>[17]Kesä!AJ15</f>
        <v>584</v>
      </c>
      <c r="J40" s="44">
        <f>[17]Heinä!AJ15</f>
        <v>315</v>
      </c>
      <c r="K40" s="44">
        <f>[17]Elo!AJ15</f>
        <v>696</v>
      </c>
      <c r="L40" s="44">
        <f>[17]Syys!AJ15</f>
        <v>711</v>
      </c>
      <c r="M40" s="44">
        <f>[17]Loka!AJ15</f>
        <v>706</v>
      </c>
      <c r="N40" s="44">
        <f>[17]Marras!AJ15</f>
        <v>742</v>
      </c>
      <c r="O40" s="44">
        <f>[17]Joulu!AJ15</f>
        <v>397</v>
      </c>
    </row>
    <row r="41" spans="2:15" s="14" customFormat="1" x14ac:dyDescent="0.2">
      <c r="B41" s="16" t="s">
        <v>48</v>
      </c>
      <c r="C41" s="45">
        <f>[17]Tammijoulu!AG15</f>
        <v>11105</v>
      </c>
      <c r="D41" s="45">
        <f>[17]Tammi!AG15</f>
        <v>726</v>
      </c>
      <c r="E41" s="45">
        <f>[17]Helmi!AG15</f>
        <v>319</v>
      </c>
      <c r="F41" s="45">
        <f>[17]Maalis!AG15</f>
        <v>623</v>
      </c>
      <c r="G41" s="45">
        <f>[17]Huhti!AG15</f>
        <v>1169</v>
      </c>
      <c r="H41" s="45">
        <f>[17]Touko!AG15</f>
        <v>831</v>
      </c>
      <c r="I41" s="45">
        <f>[17]Kesä!AG15</f>
        <v>1122</v>
      </c>
      <c r="J41" s="45">
        <f>[17]Heinä!AG15</f>
        <v>1256</v>
      </c>
      <c r="K41" s="45">
        <f>[17]Elo!AG15</f>
        <v>1460</v>
      </c>
      <c r="L41" s="45">
        <f>[17]Syys!AG15</f>
        <v>1179</v>
      </c>
      <c r="M41" s="45">
        <f>[17]Loka!AG15</f>
        <v>990</v>
      </c>
      <c r="N41" s="45">
        <f>[17]Marras!AG15</f>
        <v>1033</v>
      </c>
      <c r="O41" s="45">
        <f>[17]Joulu!AG15</f>
        <v>397</v>
      </c>
    </row>
    <row r="42" spans="2:15" x14ac:dyDescent="0.2">
      <c r="B42" s="1" t="s">
        <v>49</v>
      </c>
      <c r="C42" s="44">
        <f>[17]Tammijoulu!AW15</f>
        <v>20886</v>
      </c>
      <c r="D42" s="44">
        <f>[17]Tammi!AW15</f>
        <v>1355</v>
      </c>
      <c r="E42" s="44">
        <f>[17]Helmi!AW15</f>
        <v>1271</v>
      </c>
      <c r="F42" s="44">
        <f>[17]Maalis!AW15</f>
        <v>1363</v>
      </c>
      <c r="G42" s="44">
        <f>[17]Huhti!AW15</f>
        <v>1411</v>
      </c>
      <c r="H42" s="44">
        <f>[17]Touko!AW15</f>
        <v>2513</v>
      </c>
      <c r="I42" s="44">
        <f>[17]Kesä!AW15</f>
        <v>3271</v>
      </c>
      <c r="J42" s="44">
        <f>[17]Heinä!AW15</f>
        <v>1794</v>
      </c>
      <c r="K42" s="44">
        <f>[17]Elo!AW15</f>
        <v>1989</v>
      </c>
      <c r="L42" s="44">
        <f>[17]Syys!AW15</f>
        <v>2263</v>
      </c>
      <c r="M42" s="44">
        <f>[17]Loka!AW15</f>
        <v>1348</v>
      </c>
      <c r="N42" s="44">
        <f>[17]Marras!AW15</f>
        <v>1369</v>
      </c>
      <c r="O42" s="44">
        <f>[17]Joulu!AW15</f>
        <v>939</v>
      </c>
    </row>
    <row r="43" spans="2:15" s="14" customFormat="1" x14ac:dyDescent="0.2">
      <c r="B43" s="16" t="s">
        <v>5</v>
      </c>
      <c r="C43" s="45">
        <f>[17]Tammijoulu!BC15</f>
        <v>5722</v>
      </c>
      <c r="D43" s="45">
        <f>[17]Tammi!BC15</f>
        <v>127</v>
      </c>
      <c r="E43" s="45">
        <f>[17]Helmi!BC15</f>
        <v>193</v>
      </c>
      <c r="F43" s="45">
        <f>[17]Maalis!BC15</f>
        <v>202</v>
      </c>
      <c r="G43" s="45">
        <f>[17]Huhti!BC15</f>
        <v>148</v>
      </c>
      <c r="H43" s="45">
        <f>[17]Touko!BC15</f>
        <v>495</v>
      </c>
      <c r="I43" s="45">
        <f>[17]Kesä!BC15</f>
        <v>860</v>
      </c>
      <c r="J43" s="45">
        <f>[17]Heinä!BC15</f>
        <v>1631</v>
      </c>
      <c r="K43" s="45">
        <f>[17]Elo!BC15</f>
        <v>778</v>
      </c>
      <c r="L43" s="45">
        <f>[17]Syys!BC15</f>
        <v>419</v>
      </c>
      <c r="M43" s="45">
        <f>[17]Loka!BC15</f>
        <v>423</v>
      </c>
      <c r="N43" s="45">
        <f>[17]Marras!BC15</f>
        <v>167</v>
      </c>
      <c r="O43" s="45">
        <f>[17]Joulu!BC15</f>
        <v>279</v>
      </c>
    </row>
    <row r="44" spans="2:15" x14ac:dyDescent="0.2">
      <c r="B44" s="1" t="s">
        <v>6</v>
      </c>
      <c r="C44" s="44">
        <f>[17]Tammijoulu!AS15</f>
        <v>11077</v>
      </c>
      <c r="D44" s="44">
        <f>[17]Tammi!AS15</f>
        <v>309</v>
      </c>
      <c r="E44" s="44">
        <f>[17]Helmi!AS15</f>
        <v>267</v>
      </c>
      <c r="F44" s="44">
        <f>[17]Maalis!AS15</f>
        <v>397</v>
      </c>
      <c r="G44" s="44">
        <f>[17]Huhti!AS15</f>
        <v>580</v>
      </c>
      <c r="H44" s="44">
        <f>[17]Touko!AS15</f>
        <v>953</v>
      </c>
      <c r="I44" s="44">
        <f>[17]Kesä!AS15</f>
        <v>1821</v>
      </c>
      <c r="J44" s="44">
        <f>[17]Heinä!AS15</f>
        <v>2176</v>
      </c>
      <c r="K44" s="44">
        <f>[17]Elo!AS15</f>
        <v>1673</v>
      </c>
      <c r="L44" s="44">
        <f>[17]Syys!AS15</f>
        <v>1640</v>
      </c>
      <c r="M44" s="44">
        <f>[17]Loka!AS15</f>
        <v>565</v>
      </c>
      <c r="N44" s="44">
        <f>[17]Marras!AS15</f>
        <v>359</v>
      </c>
      <c r="O44" s="44">
        <f>[17]Joulu!AS15</f>
        <v>337</v>
      </c>
    </row>
    <row r="45" spans="2:15" s="14" customFormat="1" x14ac:dyDescent="0.2">
      <c r="B45" s="16" t="s">
        <v>50</v>
      </c>
      <c r="C45" s="45">
        <f>[17]Tammijoulu!I15</f>
        <v>4995</v>
      </c>
      <c r="D45" s="45">
        <f>[17]Tammi!I15</f>
        <v>186</v>
      </c>
      <c r="E45" s="45">
        <f>[17]Helmi!I15</f>
        <v>111</v>
      </c>
      <c r="F45" s="45">
        <f>[17]Maalis!I15</f>
        <v>300</v>
      </c>
      <c r="G45" s="45">
        <f>[17]Huhti!I15</f>
        <v>324</v>
      </c>
      <c r="H45" s="45">
        <f>[17]Touko!I15</f>
        <v>776</v>
      </c>
      <c r="I45" s="45">
        <f>[17]Kesä!I15</f>
        <v>376</v>
      </c>
      <c r="J45" s="45">
        <f>[17]Heinä!I15</f>
        <v>760</v>
      </c>
      <c r="K45" s="45">
        <f>[17]Elo!I15</f>
        <v>357</v>
      </c>
      <c r="L45" s="45">
        <f>[17]Syys!I15</f>
        <v>520</v>
      </c>
      <c r="M45" s="45">
        <f>[17]Loka!I15</f>
        <v>625</v>
      </c>
      <c r="N45" s="45">
        <f>[17]Marras!I15</f>
        <v>437</v>
      </c>
      <c r="O45" s="45">
        <f>[17]Joulu!I15</f>
        <v>223</v>
      </c>
    </row>
    <row r="46" spans="2:15" x14ac:dyDescent="0.2">
      <c r="B46" s="1" t="s">
        <v>51</v>
      </c>
      <c r="C46" s="44">
        <f>[17]Tammijoulu!BH15</f>
        <v>2384</v>
      </c>
      <c r="D46" s="44">
        <f>[17]Tammi!BH15</f>
        <v>78</v>
      </c>
      <c r="E46" s="44">
        <f>[17]Helmi!BH15</f>
        <v>95</v>
      </c>
      <c r="F46" s="44">
        <f>[17]Maalis!BH15</f>
        <v>79</v>
      </c>
      <c r="G46" s="44">
        <f>[17]Huhti!BH15</f>
        <v>128</v>
      </c>
      <c r="H46" s="44">
        <f>[17]Touko!BH15</f>
        <v>137</v>
      </c>
      <c r="I46" s="44">
        <f>[17]Kesä!BH15</f>
        <v>394</v>
      </c>
      <c r="J46" s="44">
        <f>[17]Heinä!BH15</f>
        <v>403</v>
      </c>
      <c r="K46" s="44">
        <f>[17]Elo!BH15</f>
        <v>432</v>
      </c>
      <c r="L46" s="44">
        <f>[17]Syys!BH15</f>
        <v>287</v>
      </c>
      <c r="M46" s="44">
        <f>[17]Loka!BH15</f>
        <v>130</v>
      </c>
      <c r="N46" s="44">
        <f>[17]Marras!BH15</f>
        <v>87</v>
      </c>
      <c r="O46" s="44">
        <f>[17]Joulu!BH15</f>
        <v>134</v>
      </c>
    </row>
    <row r="47" spans="2:15" s="14" customFormat="1" x14ac:dyDescent="0.2">
      <c r="B47" s="46" t="s">
        <v>111</v>
      </c>
      <c r="C47" s="45">
        <f>[17]Tammijoulu!AL15</f>
        <v>4791</v>
      </c>
      <c r="D47" s="45">
        <f>[17]Tammi!AL15</f>
        <v>419</v>
      </c>
      <c r="E47" s="45">
        <f>[17]Helmi!AL15</f>
        <v>362</v>
      </c>
      <c r="F47" s="45">
        <f>[17]Maalis!AL15</f>
        <v>295</v>
      </c>
      <c r="G47" s="45">
        <f>[17]Huhti!AL15</f>
        <v>385</v>
      </c>
      <c r="H47" s="45">
        <f>[17]Touko!AL15</f>
        <v>274</v>
      </c>
      <c r="I47" s="45">
        <f>[17]Kesä!AL15</f>
        <v>545</v>
      </c>
      <c r="J47" s="45">
        <f>[17]Heinä!AL15</f>
        <v>493</v>
      </c>
      <c r="K47" s="45">
        <f>[17]Elo!AL15</f>
        <v>466</v>
      </c>
      <c r="L47" s="45">
        <f>[17]Syys!AL15</f>
        <v>576</v>
      </c>
      <c r="M47" s="45">
        <f>[17]Loka!AL15</f>
        <v>262</v>
      </c>
      <c r="N47" s="45">
        <f>[17]Marras!AL15</f>
        <v>312</v>
      </c>
      <c r="O47" s="45">
        <f>[17]Joulu!AL15</f>
        <v>402</v>
      </c>
    </row>
    <row r="48" spans="2:15" x14ac:dyDescent="0.2">
      <c r="B48" s="1" t="s">
        <v>91</v>
      </c>
      <c r="C48" s="8">
        <f t="shared" ref="C48:O48" si="0">C10-SUM(C12:C46)</f>
        <v>187412</v>
      </c>
      <c r="D48" s="8">
        <f t="shared" si="0"/>
        <v>10725</v>
      </c>
      <c r="E48" s="8">
        <f t="shared" si="0"/>
        <v>9720</v>
      </c>
      <c r="F48" s="8">
        <f t="shared" si="0"/>
        <v>11957</v>
      </c>
      <c r="G48" s="8">
        <f t="shared" si="0"/>
        <v>12078</v>
      </c>
      <c r="H48" s="8">
        <f t="shared" si="0"/>
        <v>16604</v>
      </c>
      <c r="I48" s="8">
        <f t="shared" si="0"/>
        <v>26139</v>
      </c>
      <c r="J48" s="8">
        <f t="shared" si="0"/>
        <v>19610</v>
      </c>
      <c r="K48" s="8">
        <f t="shared" si="0"/>
        <v>27881</v>
      </c>
      <c r="L48" s="8">
        <f>L10-SUM(L12:L46)</f>
        <v>19793</v>
      </c>
      <c r="M48" s="8">
        <f t="shared" si="0"/>
        <v>9680</v>
      </c>
      <c r="N48" s="8">
        <f t="shared" si="0"/>
        <v>11801</v>
      </c>
      <c r="O48" s="8">
        <f t="shared" si="0"/>
        <v>11424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M60" s="8"/>
      <c r="N60" s="8"/>
      <c r="O60" s="8"/>
    </row>
  </sheetData>
  <conditionalFormatting sqref="P1:IV1048576 A1:B1048576 C1:D6 C8:D65536 G8:G65536 G1:G6 L1:L4 L6">
    <cfRule type="cellIs" dxfId="2298" priority="633" stopIfTrue="1" operator="lessThan">
      <formula>0</formula>
    </cfRule>
  </conditionalFormatting>
  <conditionalFormatting sqref="C8">
    <cfRule type="cellIs" dxfId="2297" priority="629" stopIfTrue="1" operator="lessThan">
      <formula>0</formula>
    </cfRule>
  </conditionalFormatting>
  <conditionalFormatting sqref="Q11">
    <cfRule type="cellIs" dxfId="2296" priority="628" stopIfTrue="1" operator="lessThan">
      <formula>0</formula>
    </cfRule>
  </conditionalFormatting>
  <conditionalFormatting sqref="G1:G6 G8:G65536">
    <cfRule type="cellIs" dxfId="2295" priority="623" stopIfTrue="1" operator="lessThan">
      <formula>0</formula>
    </cfRule>
  </conditionalFormatting>
  <conditionalFormatting sqref="G1:G6 G8:G65536">
    <cfRule type="cellIs" dxfId="2294" priority="592" stopIfTrue="1" operator="lessThan">
      <formula>0</formula>
    </cfRule>
  </conditionalFormatting>
  <conditionalFormatting sqref="G1:G6 G8:G65536">
    <cfRule type="cellIs" dxfId="2293" priority="591" stopIfTrue="1" operator="lessThan">
      <formula>0</formula>
    </cfRule>
  </conditionalFormatting>
  <conditionalFormatting sqref="G1:G6 G8:G65536">
    <cfRule type="cellIs" dxfId="2292" priority="590" stopIfTrue="1" operator="lessThan">
      <formula>0</formula>
    </cfRule>
  </conditionalFormatting>
  <conditionalFormatting sqref="G1:G6 G8:G65536">
    <cfRule type="cellIs" dxfId="2291" priority="589" stopIfTrue="1" operator="lessThan">
      <formula>0</formula>
    </cfRule>
  </conditionalFormatting>
  <conditionalFormatting sqref="G1:G6 G8:G65536">
    <cfRule type="cellIs" dxfId="2290" priority="588" stopIfTrue="1" operator="lessThan">
      <formula>0</formula>
    </cfRule>
  </conditionalFormatting>
  <conditionalFormatting sqref="G1:G6 G8:G65536">
    <cfRule type="cellIs" dxfId="2289" priority="531" stopIfTrue="1" operator="lessThan">
      <formula>0</formula>
    </cfRule>
  </conditionalFormatting>
  <conditionalFormatting sqref="G1:G6 G8:G65536">
    <cfRule type="cellIs" dxfId="2288" priority="530" stopIfTrue="1" operator="lessThan">
      <formula>0</formula>
    </cfRule>
  </conditionalFormatting>
  <conditionalFormatting sqref="G1:G6 G8:G65536">
    <cfRule type="cellIs" dxfId="2287" priority="529" stopIfTrue="1" operator="lessThan">
      <formula>0</formula>
    </cfRule>
  </conditionalFormatting>
  <conditionalFormatting sqref="G1:G6 G8:G65536">
    <cfRule type="cellIs" dxfId="2286" priority="528" stopIfTrue="1" operator="lessThan">
      <formula>0</formula>
    </cfRule>
  </conditionalFormatting>
  <conditionalFormatting sqref="G1:G6 G8:G65536">
    <cfRule type="cellIs" dxfId="2285" priority="527" stopIfTrue="1" operator="lessThan">
      <formula>0</formula>
    </cfRule>
  </conditionalFormatting>
  <conditionalFormatting sqref="G1:G6 G8:G65536">
    <cfRule type="cellIs" dxfId="2284" priority="526" stopIfTrue="1" operator="lessThan">
      <formula>0</formula>
    </cfRule>
  </conditionalFormatting>
  <conditionalFormatting sqref="G1:G6 G8:G65536">
    <cfRule type="cellIs" dxfId="2283" priority="525" stopIfTrue="1" operator="lessThan">
      <formula>0</formula>
    </cfRule>
  </conditionalFormatting>
  <conditionalFormatting sqref="E1:E6 E8:E65536">
    <cfRule type="cellIs" dxfId="2282" priority="318" stopIfTrue="1" operator="lessThan">
      <formula>0</formula>
    </cfRule>
  </conditionalFormatting>
  <conditionalFormatting sqref="E1:E6 E8:E65536">
    <cfRule type="cellIs" dxfId="2281" priority="317" stopIfTrue="1" operator="lessThan">
      <formula>0</formula>
    </cfRule>
  </conditionalFormatting>
  <conditionalFormatting sqref="E1:E6 E8:E65536">
    <cfRule type="cellIs" dxfId="2280" priority="316" stopIfTrue="1" operator="lessThan">
      <formula>0</formula>
    </cfRule>
  </conditionalFormatting>
  <conditionalFormatting sqref="E1:E6 E8:E65536">
    <cfRule type="cellIs" dxfId="2279" priority="315" stopIfTrue="1" operator="lessThan">
      <formula>0</formula>
    </cfRule>
  </conditionalFormatting>
  <conditionalFormatting sqref="E1:E6 E8:E65536">
    <cfRule type="cellIs" dxfId="2278" priority="314" stopIfTrue="1" operator="lessThan">
      <formula>0</formula>
    </cfRule>
  </conditionalFormatting>
  <conditionalFormatting sqref="E1:E6 E8:E65536">
    <cfRule type="cellIs" dxfId="2277" priority="313" stopIfTrue="1" operator="lessThan">
      <formula>0</formula>
    </cfRule>
  </conditionalFormatting>
  <conditionalFormatting sqref="E1:E6 E8:E65536">
    <cfRule type="cellIs" dxfId="2276" priority="312" stopIfTrue="1" operator="lessThan">
      <formula>0</formula>
    </cfRule>
  </conditionalFormatting>
  <conditionalFormatting sqref="E1:E6 E8:E65536">
    <cfRule type="cellIs" dxfId="2275" priority="311" stopIfTrue="1" operator="lessThan">
      <formula>0</formula>
    </cfRule>
  </conditionalFormatting>
  <conditionalFormatting sqref="E1:E6 E8:E65536">
    <cfRule type="cellIs" dxfId="2274" priority="310" stopIfTrue="1" operator="lessThan">
      <formula>0</formula>
    </cfRule>
  </conditionalFormatting>
  <conditionalFormatting sqref="E1:E6 E8:E65536">
    <cfRule type="cellIs" dxfId="2273" priority="309" stopIfTrue="1" operator="lessThan">
      <formula>0</formula>
    </cfRule>
  </conditionalFormatting>
  <conditionalFormatting sqref="E1:E6 E8:E65536">
    <cfRule type="cellIs" dxfId="2272" priority="308" stopIfTrue="1" operator="lessThan">
      <formula>0</formula>
    </cfRule>
  </conditionalFormatting>
  <conditionalFormatting sqref="E1:E6 E8:E65536">
    <cfRule type="cellIs" dxfId="2271" priority="307" stopIfTrue="1" operator="lessThan">
      <formula>0</formula>
    </cfRule>
  </conditionalFormatting>
  <conditionalFormatting sqref="F1:F6 F8:F65536">
    <cfRule type="cellIs" dxfId="2270" priority="306" stopIfTrue="1" operator="lessThan">
      <formula>0</formula>
    </cfRule>
  </conditionalFormatting>
  <conditionalFormatting sqref="F1:F6 F8:F65536">
    <cfRule type="cellIs" dxfId="2269" priority="305" stopIfTrue="1" operator="lessThan">
      <formula>0</formula>
    </cfRule>
  </conditionalFormatting>
  <conditionalFormatting sqref="F1:F6 F8:F65536">
    <cfRule type="cellIs" dxfId="2268" priority="304" stopIfTrue="1" operator="lessThan">
      <formula>0</formula>
    </cfRule>
  </conditionalFormatting>
  <conditionalFormatting sqref="F1:F6 F8:F65536">
    <cfRule type="cellIs" dxfId="2267" priority="303" stopIfTrue="1" operator="lessThan">
      <formula>0</formula>
    </cfRule>
  </conditionalFormatting>
  <conditionalFormatting sqref="F1:F6 F8:F65536">
    <cfRule type="cellIs" dxfId="2266" priority="302" stopIfTrue="1" operator="lessThan">
      <formula>0</formula>
    </cfRule>
  </conditionalFormatting>
  <conditionalFormatting sqref="F1:F6 F8:F65536">
    <cfRule type="cellIs" dxfId="2265" priority="301" stopIfTrue="1" operator="lessThan">
      <formula>0</formula>
    </cfRule>
  </conditionalFormatting>
  <conditionalFormatting sqref="F1:F6 F8:F65536">
    <cfRule type="cellIs" dxfId="2264" priority="300" stopIfTrue="1" operator="lessThan">
      <formula>0</formula>
    </cfRule>
  </conditionalFormatting>
  <conditionalFormatting sqref="F1:F6 F8:F65536">
    <cfRule type="cellIs" dxfId="2263" priority="299" stopIfTrue="1" operator="lessThan">
      <formula>0</formula>
    </cfRule>
  </conditionalFormatting>
  <conditionalFormatting sqref="F1:F6 F8:F65536">
    <cfRule type="cellIs" dxfId="2262" priority="298" stopIfTrue="1" operator="lessThan">
      <formula>0</formula>
    </cfRule>
  </conditionalFormatting>
  <conditionalFormatting sqref="F1:F6 F8:F65536">
    <cfRule type="cellIs" dxfId="2261" priority="297" stopIfTrue="1" operator="lessThan">
      <formula>0</formula>
    </cfRule>
  </conditionalFormatting>
  <conditionalFormatting sqref="F1:F6 F8:F65536">
    <cfRule type="cellIs" dxfId="2260" priority="296" stopIfTrue="1" operator="lessThan">
      <formula>0</formula>
    </cfRule>
  </conditionalFormatting>
  <conditionalFormatting sqref="F1:F6 F8:F65536">
    <cfRule type="cellIs" dxfId="2259" priority="295" stopIfTrue="1" operator="lessThan">
      <formula>0</formula>
    </cfRule>
  </conditionalFormatting>
  <conditionalFormatting sqref="F1:F6 F8:F65536">
    <cfRule type="cellIs" dxfId="2258" priority="294" stopIfTrue="1" operator="lessThan">
      <formula>0</formula>
    </cfRule>
  </conditionalFormatting>
  <conditionalFormatting sqref="F1:F6 F8:F65536">
    <cfRule type="cellIs" dxfId="2257" priority="293" stopIfTrue="1" operator="lessThan">
      <formula>0</formula>
    </cfRule>
  </conditionalFormatting>
  <conditionalFormatting sqref="F1:F6 F8:F65536">
    <cfRule type="cellIs" dxfId="2256" priority="292" stopIfTrue="1" operator="lessThan">
      <formula>0</formula>
    </cfRule>
  </conditionalFormatting>
  <conditionalFormatting sqref="F1:F6 F8:F65536">
    <cfRule type="cellIs" dxfId="2255" priority="291" stopIfTrue="1" operator="lessThan">
      <formula>0</formula>
    </cfRule>
  </conditionalFormatting>
  <conditionalFormatting sqref="F1:F6 F8:F65536">
    <cfRule type="cellIs" dxfId="2254" priority="290" stopIfTrue="1" operator="lessThan">
      <formula>0</formula>
    </cfRule>
  </conditionalFormatting>
  <conditionalFormatting sqref="F1:F6 F8:F65536">
    <cfRule type="cellIs" dxfId="2253" priority="289" stopIfTrue="1" operator="lessThan">
      <formula>0</formula>
    </cfRule>
  </conditionalFormatting>
  <conditionalFormatting sqref="F1:F6 F8:F65536">
    <cfRule type="cellIs" dxfId="2252" priority="288" stopIfTrue="1" operator="lessThan">
      <formula>0</formula>
    </cfRule>
  </conditionalFormatting>
  <conditionalFormatting sqref="F1:F6 F8:F65536">
    <cfRule type="cellIs" dxfId="2251" priority="287" stopIfTrue="1" operator="lessThan">
      <formula>0</formula>
    </cfRule>
  </conditionalFormatting>
  <conditionalFormatting sqref="F1:F6 F8:F65536">
    <cfRule type="cellIs" dxfId="2250" priority="286" stopIfTrue="1" operator="lessThan">
      <formula>0</formula>
    </cfRule>
  </conditionalFormatting>
  <conditionalFormatting sqref="F1:F6 F8:F65536">
    <cfRule type="cellIs" dxfId="2249" priority="285" stopIfTrue="1" operator="lessThan">
      <formula>0</formula>
    </cfRule>
  </conditionalFormatting>
  <conditionalFormatting sqref="F1:F6 F8:F65536">
    <cfRule type="cellIs" dxfId="2248" priority="284" stopIfTrue="1" operator="lessThan">
      <formula>0</formula>
    </cfRule>
  </conditionalFormatting>
  <conditionalFormatting sqref="F1:F6 F8:F65536">
    <cfRule type="cellIs" dxfId="2247" priority="283" stopIfTrue="1" operator="lessThan">
      <formula>0</formula>
    </cfRule>
  </conditionalFormatting>
  <conditionalFormatting sqref="F1:F6 F8:F65536">
    <cfRule type="cellIs" dxfId="2246" priority="282" stopIfTrue="1" operator="lessThan">
      <formula>0</formula>
    </cfRule>
  </conditionalFormatting>
  <conditionalFormatting sqref="F1:F6 F8:F65536">
    <cfRule type="cellIs" dxfId="2245" priority="281" stopIfTrue="1" operator="lessThan">
      <formula>0</formula>
    </cfRule>
  </conditionalFormatting>
  <conditionalFormatting sqref="F1:F6 F8:F65536">
    <cfRule type="cellIs" dxfId="2244" priority="280" stopIfTrue="1" operator="lessThan">
      <formula>0</formula>
    </cfRule>
  </conditionalFormatting>
  <conditionalFormatting sqref="F1:F6 F8:F65536">
    <cfRule type="cellIs" dxfId="2243" priority="279" stopIfTrue="1" operator="lessThan">
      <formula>0</formula>
    </cfRule>
  </conditionalFormatting>
  <conditionalFormatting sqref="G1:G6 G8:G65536">
    <cfRule type="cellIs" dxfId="2242" priority="278" stopIfTrue="1" operator="lessThan">
      <formula>0</formula>
    </cfRule>
  </conditionalFormatting>
  <conditionalFormatting sqref="G1:G6 G8:G65536">
    <cfRule type="cellIs" dxfId="2241" priority="277" stopIfTrue="1" operator="lessThan">
      <formula>0</formula>
    </cfRule>
  </conditionalFormatting>
  <conditionalFormatting sqref="G1:G6 G8:G65536">
    <cfRule type="cellIs" dxfId="2240" priority="276" stopIfTrue="1" operator="lessThan">
      <formula>0</formula>
    </cfRule>
  </conditionalFormatting>
  <conditionalFormatting sqref="G1:G6 G8:G65536">
    <cfRule type="cellIs" dxfId="2239" priority="275" stopIfTrue="1" operator="lessThan">
      <formula>0</formula>
    </cfRule>
  </conditionalFormatting>
  <conditionalFormatting sqref="G1:G6 G8:G65536">
    <cfRule type="cellIs" dxfId="2238" priority="274" stopIfTrue="1" operator="lessThan">
      <formula>0</formula>
    </cfRule>
  </conditionalFormatting>
  <conditionalFormatting sqref="G1:G6 G8:G65536">
    <cfRule type="cellIs" dxfId="2237" priority="273" stopIfTrue="1" operator="lessThan">
      <formula>0</formula>
    </cfRule>
  </conditionalFormatting>
  <conditionalFormatting sqref="G1:G6 G8:G65536">
    <cfRule type="cellIs" dxfId="2236" priority="272" stopIfTrue="1" operator="lessThan">
      <formula>0</formula>
    </cfRule>
  </conditionalFormatting>
  <conditionalFormatting sqref="G1:G6 G8:G65536">
    <cfRule type="cellIs" dxfId="2235" priority="271" stopIfTrue="1" operator="lessThan">
      <formula>0</formula>
    </cfRule>
  </conditionalFormatting>
  <conditionalFormatting sqref="G1:G6 G8:G65536">
    <cfRule type="cellIs" dxfId="2234" priority="270" stopIfTrue="1" operator="lessThan">
      <formula>0</formula>
    </cfRule>
  </conditionalFormatting>
  <conditionalFormatting sqref="G1:G6 G8:G65536">
    <cfRule type="cellIs" dxfId="2233" priority="269" stopIfTrue="1" operator="lessThan">
      <formula>0</formula>
    </cfRule>
  </conditionalFormatting>
  <conditionalFormatting sqref="G1:G6 G8:G65536">
    <cfRule type="cellIs" dxfId="2232" priority="268" stopIfTrue="1" operator="lessThan">
      <formula>0</formula>
    </cfRule>
  </conditionalFormatting>
  <conditionalFormatting sqref="G1:G6 G8:G65536">
    <cfRule type="cellIs" dxfId="2231" priority="267" stopIfTrue="1" operator="lessThan">
      <formula>0</formula>
    </cfRule>
  </conditionalFormatting>
  <conditionalFormatting sqref="G1:G6 G8:G65536">
    <cfRule type="cellIs" dxfId="2230" priority="266" stopIfTrue="1" operator="lessThan">
      <formula>0</formula>
    </cfRule>
  </conditionalFormatting>
  <conditionalFormatting sqref="G1:G6 G8:G65536">
    <cfRule type="cellIs" dxfId="2229" priority="265" stopIfTrue="1" operator="lessThan">
      <formula>0</formula>
    </cfRule>
  </conditionalFormatting>
  <conditionalFormatting sqref="H1:H6 H8:H65536">
    <cfRule type="cellIs" dxfId="2228" priority="264" stopIfTrue="1" operator="lessThan">
      <formula>0</formula>
    </cfRule>
  </conditionalFormatting>
  <conditionalFormatting sqref="H1:H6 H8:H65536">
    <cfRule type="cellIs" dxfId="2227" priority="263" stopIfTrue="1" operator="lessThan">
      <formula>0</formula>
    </cfRule>
  </conditionalFormatting>
  <conditionalFormatting sqref="H1:H6 H8:H65536">
    <cfRule type="cellIs" dxfId="2226" priority="262" stopIfTrue="1" operator="lessThan">
      <formula>0</formula>
    </cfRule>
  </conditionalFormatting>
  <conditionalFormatting sqref="H1:H6 H8:H65536">
    <cfRule type="cellIs" dxfId="2225" priority="261" stopIfTrue="1" operator="lessThan">
      <formula>0</formula>
    </cfRule>
  </conditionalFormatting>
  <conditionalFormatting sqref="H1:H6 H8:H65536">
    <cfRule type="cellIs" dxfId="2224" priority="260" stopIfTrue="1" operator="lessThan">
      <formula>0</formula>
    </cfRule>
  </conditionalFormatting>
  <conditionalFormatting sqref="H1:H6 H8:H65536">
    <cfRule type="cellIs" dxfId="2223" priority="259" stopIfTrue="1" operator="lessThan">
      <formula>0</formula>
    </cfRule>
  </conditionalFormatting>
  <conditionalFormatting sqref="H1:H6 H8:H65536">
    <cfRule type="cellIs" dxfId="2222" priority="258" stopIfTrue="1" operator="lessThan">
      <formula>0</formula>
    </cfRule>
  </conditionalFormatting>
  <conditionalFormatting sqref="H1:H6 H8:H65536">
    <cfRule type="cellIs" dxfId="2221" priority="257" stopIfTrue="1" operator="lessThan">
      <formula>0</formula>
    </cfRule>
  </conditionalFormatting>
  <conditionalFormatting sqref="H1:H6 H8:H65536">
    <cfRule type="cellIs" dxfId="2220" priority="256" stopIfTrue="1" operator="lessThan">
      <formula>0</formula>
    </cfRule>
  </conditionalFormatting>
  <conditionalFormatting sqref="H1:H6 H8:H65536">
    <cfRule type="cellIs" dxfId="2219" priority="255" stopIfTrue="1" operator="lessThan">
      <formula>0</formula>
    </cfRule>
  </conditionalFormatting>
  <conditionalFormatting sqref="H1:H6 H8:H65536">
    <cfRule type="cellIs" dxfId="2218" priority="254" stopIfTrue="1" operator="lessThan">
      <formula>0</formula>
    </cfRule>
  </conditionalFormatting>
  <conditionalFormatting sqref="H1:H6 H8:H65536">
    <cfRule type="cellIs" dxfId="2217" priority="253" stopIfTrue="1" operator="lessThan">
      <formula>0</formula>
    </cfRule>
  </conditionalFormatting>
  <conditionalFormatting sqref="H1:H6 H8:H65536">
    <cfRule type="cellIs" dxfId="2216" priority="252" stopIfTrue="1" operator="lessThan">
      <formula>0</formula>
    </cfRule>
  </conditionalFormatting>
  <conditionalFormatting sqref="H1:H6 H8:H65536">
    <cfRule type="cellIs" dxfId="2215" priority="251" stopIfTrue="1" operator="lessThan">
      <formula>0</formula>
    </cfRule>
  </conditionalFormatting>
  <conditionalFormatting sqref="H1:H6 H8:H65536">
    <cfRule type="cellIs" dxfId="2214" priority="250" stopIfTrue="1" operator="lessThan">
      <formula>0</formula>
    </cfRule>
  </conditionalFormatting>
  <conditionalFormatting sqref="H1:H6 H8:H65536">
    <cfRule type="cellIs" dxfId="2213" priority="249" stopIfTrue="1" operator="lessThan">
      <formula>0</formula>
    </cfRule>
  </conditionalFormatting>
  <conditionalFormatting sqref="H1:H6 H8:H65536">
    <cfRule type="cellIs" dxfId="2212" priority="248" stopIfTrue="1" operator="lessThan">
      <formula>0</formula>
    </cfRule>
  </conditionalFormatting>
  <conditionalFormatting sqref="H1:H6 H8:H65536">
    <cfRule type="cellIs" dxfId="2211" priority="247" stopIfTrue="1" operator="lessThan">
      <formula>0</formula>
    </cfRule>
  </conditionalFormatting>
  <conditionalFormatting sqref="H1:H6 H8:H65536">
    <cfRule type="cellIs" dxfId="2210" priority="246" stopIfTrue="1" operator="lessThan">
      <formula>0</formula>
    </cfRule>
  </conditionalFormatting>
  <conditionalFormatting sqref="H1:H6 H8:H65536">
    <cfRule type="cellIs" dxfId="2209" priority="245" stopIfTrue="1" operator="lessThan">
      <formula>0</formula>
    </cfRule>
  </conditionalFormatting>
  <conditionalFormatting sqref="H1:H6 H8:H65536">
    <cfRule type="cellIs" dxfId="2208" priority="244" stopIfTrue="1" operator="lessThan">
      <formula>0</formula>
    </cfRule>
  </conditionalFormatting>
  <conditionalFormatting sqref="H1:H6 H8:H65536">
    <cfRule type="cellIs" dxfId="2207" priority="243" stopIfTrue="1" operator="lessThan">
      <formula>0</formula>
    </cfRule>
  </conditionalFormatting>
  <conditionalFormatting sqref="H1:H6 H8:H65536">
    <cfRule type="cellIs" dxfId="2206" priority="242" stopIfTrue="1" operator="lessThan">
      <formula>0</formula>
    </cfRule>
  </conditionalFormatting>
  <conditionalFormatting sqref="H1:H6 H8:H65536">
    <cfRule type="cellIs" dxfId="2205" priority="241" stopIfTrue="1" operator="lessThan">
      <formula>0</formula>
    </cfRule>
  </conditionalFormatting>
  <conditionalFormatting sqref="H1:H6 H8:H65536">
    <cfRule type="cellIs" dxfId="2204" priority="240" stopIfTrue="1" operator="lessThan">
      <formula>0</formula>
    </cfRule>
  </conditionalFormatting>
  <conditionalFormatting sqref="H1:H6 H8:H65536">
    <cfRule type="cellIs" dxfId="2203" priority="239" stopIfTrue="1" operator="lessThan">
      <formula>0</formula>
    </cfRule>
  </conditionalFormatting>
  <conditionalFormatting sqref="H1:H6 H8:H65536">
    <cfRule type="cellIs" dxfId="2202" priority="238" stopIfTrue="1" operator="lessThan">
      <formula>0</formula>
    </cfRule>
  </conditionalFormatting>
  <conditionalFormatting sqref="H1:H6 H8:H65536">
    <cfRule type="cellIs" dxfId="2201" priority="237" stopIfTrue="1" operator="lessThan">
      <formula>0</formula>
    </cfRule>
  </conditionalFormatting>
  <conditionalFormatting sqref="H1:H6 H8:H65536">
    <cfRule type="cellIs" dxfId="2200" priority="236" stopIfTrue="1" operator="lessThan">
      <formula>0</formula>
    </cfRule>
  </conditionalFormatting>
  <conditionalFormatting sqref="H1:H6 H8:H65536">
    <cfRule type="cellIs" dxfId="2199" priority="235" stopIfTrue="1" operator="lessThan">
      <formula>0</formula>
    </cfRule>
  </conditionalFormatting>
  <conditionalFormatting sqref="H1:H6 H8:H65536">
    <cfRule type="cellIs" dxfId="2198" priority="234" stopIfTrue="1" operator="lessThan">
      <formula>0</formula>
    </cfRule>
  </conditionalFormatting>
  <conditionalFormatting sqref="H1:H6 H8:H65536">
    <cfRule type="cellIs" dxfId="2197" priority="233" stopIfTrue="1" operator="lessThan">
      <formula>0</formula>
    </cfRule>
  </conditionalFormatting>
  <conditionalFormatting sqref="H1:H6 H8:H65536">
    <cfRule type="cellIs" dxfId="2196" priority="232" stopIfTrue="1" operator="lessThan">
      <formula>0</formula>
    </cfRule>
  </conditionalFormatting>
  <conditionalFormatting sqref="H1:H6 H8:H65536">
    <cfRule type="cellIs" dxfId="2195" priority="231" stopIfTrue="1" operator="lessThan">
      <formula>0</formula>
    </cfRule>
  </conditionalFormatting>
  <conditionalFormatting sqref="H1:H6 H8:H65536">
    <cfRule type="cellIs" dxfId="2194" priority="230" stopIfTrue="1" operator="lessThan">
      <formula>0</formula>
    </cfRule>
  </conditionalFormatting>
  <conditionalFormatting sqref="H1:H6 H8:H65536">
    <cfRule type="cellIs" dxfId="2193" priority="229" stopIfTrue="1" operator="lessThan">
      <formula>0</formula>
    </cfRule>
  </conditionalFormatting>
  <conditionalFormatting sqref="H1:H6 H8:H65536">
    <cfRule type="cellIs" dxfId="2192" priority="228" stopIfTrue="1" operator="lessThan">
      <formula>0</formula>
    </cfRule>
  </conditionalFormatting>
  <conditionalFormatting sqref="H1:H6 H8:H65536">
    <cfRule type="cellIs" dxfId="2191" priority="227" stopIfTrue="1" operator="lessThan">
      <formula>0</formula>
    </cfRule>
  </conditionalFormatting>
  <conditionalFormatting sqref="H1:H6 H8:H65536">
    <cfRule type="cellIs" dxfId="2190" priority="226" stopIfTrue="1" operator="lessThan">
      <formula>0</formula>
    </cfRule>
  </conditionalFormatting>
  <conditionalFormatting sqref="H1:H6 H8:H65536">
    <cfRule type="cellIs" dxfId="2189" priority="225" stopIfTrue="1" operator="lessThan">
      <formula>0</formula>
    </cfRule>
  </conditionalFormatting>
  <conditionalFormatting sqref="H1:H6 H8:H65536">
    <cfRule type="cellIs" dxfId="2188" priority="224" stopIfTrue="1" operator="lessThan">
      <formula>0</formula>
    </cfRule>
  </conditionalFormatting>
  <conditionalFormatting sqref="H1:H6 H8:H65536">
    <cfRule type="cellIs" dxfId="2187" priority="223" stopIfTrue="1" operator="lessThan">
      <formula>0</formula>
    </cfRule>
  </conditionalFormatting>
  <conditionalFormatting sqref="H1:H6 H8:H65536">
    <cfRule type="cellIs" dxfId="2186" priority="222" stopIfTrue="1" operator="lessThan">
      <formula>0</formula>
    </cfRule>
  </conditionalFormatting>
  <conditionalFormatting sqref="H1:H6 H8:H65536">
    <cfRule type="cellIs" dxfId="2185" priority="221" stopIfTrue="1" operator="lessThan">
      <formula>0</formula>
    </cfRule>
  </conditionalFormatting>
  <conditionalFormatting sqref="H1:H6 H8:H65536">
    <cfRule type="cellIs" dxfId="2184" priority="220" stopIfTrue="1" operator="lessThan">
      <formula>0</formula>
    </cfRule>
  </conditionalFormatting>
  <conditionalFormatting sqref="H1:H6 H8:H65536">
    <cfRule type="cellIs" dxfId="2183" priority="219" stopIfTrue="1" operator="lessThan">
      <formula>0</formula>
    </cfRule>
  </conditionalFormatting>
  <conditionalFormatting sqref="H1:H6 H8:H65536">
    <cfRule type="cellIs" dxfId="2182" priority="218" stopIfTrue="1" operator="lessThan">
      <formula>0</formula>
    </cfRule>
  </conditionalFormatting>
  <conditionalFormatting sqref="H1:H6 H8:H65536">
    <cfRule type="cellIs" dxfId="2181" priority="217" stopIfTrue="1" operator="lessThan">
      <formula>0</formula>
    </cfRule>
  </conditionalFormatting>
  <conditionalFormatting sqref="I1:I6 I8:I65536">
    <cfRule type="cellIs" dxfId="2180" priority="216" stopIfTrue="1" operator="lessThan">
      <formula>0</formula>
    </cfRule>
  </conditionalFormatting>
  <conditionalFormatting sqref="I1:I6 I8:I65536">
    <cfRule type="cellIs" dxfId="2179" priority="215" stopIfTrue="1" operator="lessThan">
      <formula>0</formula>
    </cfRule>
  </conditionalFormatting>
  <conditionalFormatting sqref="I1:I6 I8:I65536">
    <cfRule type="cellIs" dxfId="2178" priority="214" stopIfTrue="1" operator="lessThan">
      <formula>0</formula>
    </cfRule>
  </conditionalFormatting>
  <conditionalFormatting sqref="I1:I6 I8:I65536">
    <cfRule type="cellIs" dxfId="2177" priority="213" stopIfTrue="1" operator="lessThan">
      <formula>0</formula>
    </cfRule>
  </conditionalFormatting>
  <conditionalFormatting sqref="I1:I6 I8:I65536">
    <cfRule type="cellIs" dxfId="2176" priority="212" stopIfTrue="1" operator="lessThan">
      <formula>0</formula>
    </cfRule>
  </conditionalFormatting>
  <conditionalFormatting sqref="I1:I6 I8:I65536">
    <cfRule type="cellIs" dxfId="2175" priority="211" stopIfTrue="1" operator="lessThan">
      <formula>0</formula>
    </cfRule>
  </conditionalFormatting>
  <conditionalFormatting sqref="I1:I6 I8:I65536">
    <cfRule type="cellIs" dxfId="2174" priority="210" stopIfTrue="1" operator="lessThan">
      <formula>0</formula>
    </cfRule>
  </conditionalFormatting>
  <conditionalFormatting sqref="I1:I6 I8:I65536">
    <cfRule type="cellIs" dxfId="2173" priority="209" stopIfTrue="1" operator="lessThan">
      <formula>0</formula>
    </cfRule>
  </conditionalFormatting>
  <conditionalFormatting sqref="I1:I6 I8:I65536">
    <cfRule type="cellIs" dxfId="2172" priority="208" stopIfTrue="1" operator="lessThan">
      <formula>0</formula>
    </cfRule>
  </conditionalFormatting>
  <conditionalFormatting sqref="I1:I6 I8:I65536">
    <cfRule type="cellIs" dxfId="2171" priority="207" stopIfTrue="1" operator="lessThan">
      <formula>0</formula>
    </cfRule>
  </conditionalFormatting>
  <conditionalFormatting sqref="I1:I6 I8:I65536">
    <cfRule type="cellIs" dxfId="2170" priority="206" stopIfTrue="1" operator="lessThan">
      <formula>0</formula>
    </cfRule>
  </conditionalFormatting>
  <conditionalFormatting sqref="I1:I6 I8:I65536">
    <cfRule type="cellIs" dxfId="2169" priority="205" stopIfTrue="1" operator="lessThan">
      <formula>0</formula>
    </cfRule>
  </conditionalFormatting>
  <conditionalFormatting sqref="I1:I6 I8:I65536">
    <cfRule type="cellIs" dxfId="2168" priority="204" stopIfTrue="1" operator="lessThan">
      <formula>0</formula>
    </cfRule>
  </conditionalFormatting>
  <conditionalFormatting sqref="I1:I6 I8:I65536">
    <cfRule type="cellIs" dxfId="2167" priority="203" stopIfTrue="1" operator="lessThan">
      <formula>0</formula>
    </cfRule>
  </conditionalFormatting>
  <conditionalFormatting sqref="I1:I6 I8:I65536">
    <cfRule type="cellIs" dxfId="2166" priority="202" stopIfTrue="1" operator="lessThan">
      <formula>0</formula>
    </cfRule>
  </conditionalFormatting>
  <conditionalFormatting sqref="I1:I6 I8:I65536">
    <cfRule type="cellIs" dxfId="2165" priority="201" stopIfTrue="1" operator="lessThan">
      <formula>0</formula>
    </cfRule>
  </conditionalFormatting>
  <conditionalFormatting sqref="I1:I6 I8:I65536">
    <cfRule type="cellIs" dxfId="2164" priority="200" stopIfTrue="1" operator="lessThan">
      <formula>0</formula>
    </cfRule>
  </conditionalFormatting>
  <conditionalFormatting sqref="I1:I6 I8:I65536">
    <cfRule type="cellIs" dxfId="2163" priority="199" stopIfTrue="1" operator="lessThan">
      <formula>0</formula>
    </cfRule>
  </conditionalFormatting>
  <conditionalFormatting sqref="I1:I6 I8:I65536">
    <cfRule type="cellIs" dxfId="2162" priority="198" stopIfTrue="1" operator="lessThan">
      <formula>0</formula>
    </cfRule>
  </conditionalFormatting>
  <conditionalFormatting sqref="I1:I6 I8:I65536">
    <cfRule type="cellIs" dxfId="2161" priority="197" stopIfTrue="1" operator="lessThan">
      <formula>0</formula>
    </cfRule>
  </conditionalFormatting>
  <conditionalFormatting sqref="I1:I6 I8:I65536">
    <cfRule type="cellIs" dxfId="2160" priority="196" stopIfTrue="1" operator="lessThan">
      <formula>0</formula>
    </cfRule>
  </conditionalFormatting>
  <conditionalFormatting sqref="I1:I6 I8:I65536">
    <cfRule type="cellIs" dxfId="2159" priority="195" stopIfTrue="1" operator="lessThan">
      <formula>0</formula>
    </cfRule>
  </conditionalFormatting>
  <conditionalFormatting sqref="I1:I6 I8:I65536">
    <cfRule type="cellIs" dxfId="2158" priority="194" stopIfTrue="1" operator="lessThan">
      <formula>0</formula>
    </cfRule>
  </conditionalFormatting>
  <conditionalFormatting sqref="I1:I6 I8:I65536">
    <cfRule type="cellIs" dxfId="2157" priority="193" stopIfTrue="1" operator="lessThan">
      <formula>0</formula>
    </cfRule>
  </conditionalFormatting>
  <conditionalFormatting sqref="I1:I6 I8:I65536">
    <cfRule type="cellIs" dxfId="2156" priority="192" stopIfTrue="1" operator="lessThan">
      <formula>0</formula>
    </cfRule>
  </conditionalFormatting>
  <conditionalFormatting sqref="I1:I6 I8:I65536">
    <cfRule type="cellIs" dxfId="2155" priority="191" stopIfTrue="1" operator="lessThan">
      <formula>0</formula>
    </cfRule>
  </conditionalFormatting>
  <conditionalFormatting sqref="J1:J6 J8:J65536">
    <cfRule type="cellIs" dxfId="2154" priority="190" stopIfTrue="1" operator="lessThan">
      <formula>0</formula>
    </cfRule>
  </conditionalFormatting>
  <conditionalFormatting sqref="J1:J6 J8:J65536">
    <cfRule type="cellIs" dxfId="2153" priority="189" stopIfTrue="1" operator="lessThan">
      <formula>0</formula>
    </cfRule>
  </conditionalFormatting>
  <conditionalFormatting sqref="J1:J6 J8:J65536">
    <cfRule type="cellIs" dxfId="2152" priority="188" stopIfTrue="1" operator="lessThan">
      <formula>0</formula>
    </cfRule>
  </conditionalFormatting>
  <conditionalFormatting sqref="J1:J6 J8:J65536">
    <cfRule type="cellIs" dxfId="2151" priority="187" stopIfTrue="1" operator="lessThan">
      <formula>0</formula>
    </cfRule>
  </conditionalFormatting>
  <conditionalFormatting sqref="J1:J6 J8:J65536">
    <cfRule type="cellIs" dxfId="2150" priority="186" stopIfTrue="1" operator="lessThan">
      <formula>0</formula>
    </cfRule>
  </conditionalFormatting>
  <conditionalFormatting sqref="J1:J6 J8:J65536">
    <cfRule type="cellIs" dxfId="2149" priority="185" stopIfTrue="1" operator="lessThan">
      <formula>0</formula>
    </cfRule>
  </conditionalFormatting>
  <conditionalFormatting sqref="J1:J6 J8:J65536">
    <cfRule type="cellIs" dxfId="2148" priority="184" stopIfTrue="1" operator="lessThan">
      <formula>0</formula>
    </cfRule>
  </conditionalFormatting>
  <conditionalFormatting sqref="J1:J6 J8:J65536">
    <cfRule type="cellIs" dxfId="2147" priority="183" stopIfTrue="1" operator="lessThan">
      <formula>0</formula>
    </cfRule>
  </conditionalFormatting>
  <conditionalFormatting sqref="J1:J6 J8:J65536">
    <cfRule type="cellIs" dxfId="2146" priority="182" stopIfTrue="1" operator="lessThan">
      <formula>0</formula>
    </cfRule>
  </conditionalFormatting>
  <conditionalFormatting sqref="J1:J6 J8:J65536">
    <cfRule type="cellIs" dxfId="2145" priority="181" stopIfTrue="1" operator="lessThan">
      <formula>0</formula>
    </cfRule>
  </conditionalFormatting>
  <conditionalFormatting sqref="J1:J6 J8:J65536">
    <cfRule type="cellIs" dxfId="2144" priority="180" stopIfTrue="1" operator="lessThan">
      <formula>0</formula>
    </cfRule>
  </conditionalFormatting>
  <conditionalFormatting sqref="J1:J6 J8:J65536">
    <cfRule type="cellIs" dxfId="2143" priority="179" stopIfTrue="1" operator="lessThan">
      <formula>0</formula>
    </cfRule>
  </conditionalFormatting>
  <conditionalFormatting sqref="J1:J6 J8:J65536">
    <cfRule type="cellIs" dxfId="2142" priority="178" stopIfTrue="1" operator="lessThan">
      <formula>0</formula>
    </cfRule>
  </conditionalFormatting>
  <conditionalFormatting sqref="J1:J6 J8:J65536">
    <cfRule type="cellIs" dxfId="2141" priority="177" stopIfTrue="1" operator="lessThan">
      <formula>0</formula>
    </cfRule>
  </conditionalFormatting>
  <conditionalFormatting sqref="J1:J6 J8:J65536">
    <cfRule type="cellIs" dxfId="2140" priority="176" stopIfTrue="1" operator="lessThan">
      <formula>0</formula>
    </cfRule>
  </conditionalFormatting>
  <conditionalFormatting sqref="J1:J6 J8:J65536">
    <cfRule type="cellIs" dxfId="2139" priority="175" stopIfTrue="1" operator="lessThan">
      <formula>0</formula>
    </cfRule>
  </conditionalFormatting>
  <conditionalFormatting sqref="J1:J6 J8:J65536">
    <cfRule type="cellIs" dxfId="2138" priority="174" stopIfTrue="1" operator="lessThan">
      <formula>0</formula>
    </cfRule>
  </conditionalFormatting>
  <conditionalFormatting sqref="J1:J6 J8:J65536">
    <cfRule type="cellIs" dxfId="2137" priority="173" stopIfTrue="1" operator="lessThan">
      <formula>0</formula>
    </cfRule>
  </conditionalFormatting>
  <conditionalFormatting sqref="J1:J6 J8:J65536">
    <cfRule type="cellIs" dxfId="2136" priority="172" stopIfTrue="1" operator="lessThan">
      <formula>0</formula>
    </cfRule>
  </conditionalFormatting>
  <conditionalFormatting sqref="J1:J6 J8:J65536">
    <cfRule type="cellIs" dxfId="2135" priority="171" stopIfTrue="1" operator="lessThan">
      <formula>0</formula>
    </cfRule>
  </conditionalFormatting>
  <conditionalFormatting sqref="J1:J6 J8:J65536">
    <cfRule type="cellIs" dxfId="2134" priority="170" stopIfTrue="1" operator="lessThan">
      <formula>0</formula>
    </cfRule>
  </conditionalFormatting>
  <conditionalFormatting sqref="J1:J6 J8:J65536">
    <cfRule type="cellIs" dxfId="2133" priority="169" stopIfTrue="1" operator="lessThan">
      <formula>0</formula>
    </cfRule>
  </conditionalFormatting>
  <conditionalFormatting sqref="J1:J6 J8:J65536">
    <cfRule type="cellIs" dxfId="2132" priority="168" stopIfTrue="1" operator="lessThan">
      <formula>0</formula>
    </cfRule>
  </conditionalFormatting>
  <conditionalFormatting sqref="J1:J6 J8:J65536">
    <cfRule type="cellIs" dxfId="2131" priority="167" stopIfTrue="1" operator="lessThan">
      <formula>0</formula>
    </cfRule>
  </conditionalFormatting>
  <conditionalFormatting sqref="J1:J6 J8:J65536">
    <cfRule type="cellIs" dxfId="2130" priority="166" stopIfTrue="1" operator="lessThan">
      <formula>0</formula>
    </cfRule>
  </conditionalFormatting>
  <conditionalFormatting sqref="J1:J6 J8:J65536">
    <cfRule type="cellIs" dxfId="2129" priority="165" stopIfTrue="1" operator="lessThan">
      <formula>0</formula>
    </cfRule>
  </conditionalFormatting>
  <conditionalFormatting sqref="J1:J6 J8:J65536">
    <cfRule type="cellIs" dxfId="2128" priority="164" stopIfTrue="1" operator="lessThan">
      <formula>0</formula>
    </cfRule>
  </conditionalFormatting>
  <conditionalFormatting sqref="J1:J6 J8:J65536">
    <cfRule type="cellIs" dxfId="2127" priority="163" stopIfTrue="1" operator="lessThan">
      <formula>0</formula>
    </cfRule>
  </conditionalFormatting>
  <conditionalFormatting sqref="J1:J6 J8:J65536">
    <cfRule type="cellIs" dxfId="2126" priority="162" stopIfTrue="1" operator="lessThan">
      <formula>0</formula>
    </cfRule>
  </conditionalFormatting>
  <conditionalFormatting sqref="J1:J6 J8:J65536">
    <cfRule type="cellIs" dxfId="2125" priority="161" stopIfTrue="1" operator="lessThan">
      <formula>0</formula>
    </cfRule>
  </conditionalFormatting>
  <conditionalFormatting sqref="J1:J6 J8:J65536">
    <cfRule type="cellIs" dxfId="2124" priority="160" stopIfTrue="1" operator="lessThan">
      <formula>0</formula>
    </cfRule>
  </conditionalFormatting>
  <conditionalFormatting sqref="J1:J6 J8:J65536">
    <cfRule type="cellIs" dxfId="2123" priority="159" stopIfTrue="1" operator="lessThan">
      <formula>0</formula>
    </cfRule>
  </conditionalFormatting>
  <conditionalFormatting sqref="J1:J6 J8:J65536">
    <cfRule type="cellIs" dxfId="2122" priority="158" stopIfTrue="1" operator="lessThan">
      <formula>0</formula>
    </cfRule>
  </conditionalFormatting>
  <conditionalFormatting sqref="J1:J6 J8:J65536">
    <cfRule type="cellIs" dxfId="2121" priority="157" stopIfTrue="1" operator="lessThan">
      <formula>0</formula>
    </cfRule>
  </conditionalFormatting>
  <conditionalFormatting sqref="J1:J6 J8:J65536">
    <cfRule type="cellIs" dxfId="2120" priority="156" stopIfTrue="1" operator="lessThan">
      <formula>0</formula>
    </cfRule>
  </conditionalFormatting>
  <conditionalFormatting sqref="J1:J6 J8:J65536">
    <cfRule type="cellIs" dxfId="2119" priority="155" stopIfTrue="1" operator="lessThan">
      <formula>0</formula>
    </cfRule>
  </conditionalFormatting>
  <conditionalFormatting sqref="J1:J6 J8:J65536">
    <cfRule type="cellIs" dxfId="2118" priority="154" stopIfTrue="1" operator="lessThan">
      <formula>0</formula>
    </cfRule>
  </conditionalFormatting>
  <conditionalFormatting sqref="J1:J6 J8:J65536">
    <cfRule type="cellIs" dxfId="2117" priority="153" stopIfTrue="1" operator="lessThan">
      <formula>0</formula>
    </cfRule>
  </conditionalFormatting>
  <conditionalFormatting sqref="J1:J6 J8:J65536">
    <cfRule type="cellIs" dxfId="2116" priority="152" stopIfTrue="1" operator="lessThan">
      <formula>0</formula>
    </cfRule>
  </conditionalFormatting>
  <conditionalFormatting sqref="J1:J6 J8:J65536">
    <cfRule type="cellIs" dxfId="2115" priority="151" stopIfTrue="1" operator="lessThan">
      <formula>0</formula>
    </cfRule>
  </conditionalFormatting>
  <conditionalFormatting sqref="J1:J6 J8:J65536">
    <cfRule type="cellIs" dxfId="2114" priority="150" stopIfTrue="1" operator="lessThan">
      <formula>0</formula>
    </cfRule>
  </conditionalFormatting>
  <conditionalFormatting sqref="J1:J6 J8:J65536">
    <cfRule type="cellIs" dxfId="2113" priority="149" stopIfTrue="1" operator="lessThan">
      <formula>0</formula>
    </cfRule>
  </conditionalFormatting>
  <conditionalFormatting sqref="J1:J6 J8:J65536">
    <cfRule type="cellIs" dxfId="2112" priority="148" stopIfTrue="1" operator="lessThan">
      <formula>0</formula>
    </cfRule>
  </conditionalFormatting>
  <conditionalFormatting sqref="J1:J6 J8:J65536">
    <cfRule type="cellIs" dxfId="2111" priority="147" stopIfTrue="1" operator="lessThan">
      <formula>0</formula>
    </cfRule>
  </conditionalFormatting>
  <conditionalFormatting sqref="J1:J6 J8:J65536">
    <cfRule type="cellIs" dxfId="2110" priority="146" stopIfTrue="1" operator="lessThan">
      <formula>0</formula>
    </cfRule>
  </conditionalFormatting>
  <conditionalFormatting sqref="J1:J6 J8:J65536">
    <cfRule type="cellIs" dxfId="2109" priority="145" stopIfTrue="1" operator="lessThan">
      <formula>0</formula>
    </cfRule>
  </conditionalFormatting>
  <conditionalFormatting sqref="J1:J6 J8:J65536">
    <cfRule type="cellIs" dxfId="2108" priority="144" stopIfTrue="1" operator="lessThan">
      <formula>0</formula>
    </cfRule>
  </conditionalFormatting>
  <conditionalFormatting sqref="J1:J6 J8:J65536">
    <cfRule type="cellIs" dxfId="2107" priority="143" stopIfTrue="1" operator="lessThan">
      <formula>0</formula>
    </cfRule>
  </conditionalFormatting>
  <conditionalFormatting sqref="J1:J6 J8:J65536">
    <cfRule type="cellIs" dxfId="2106" priority="142" stopIfTrue="1" operator="lessThan">
      <formula>0</formula>
    </cfRule>
  </conditionalFormatting>
  <conditionalFormatting sqref="J1:J6 J8:J65536">
    <cfRule type="cellIs" dxfId="2105" priority="141" stopIfTrue="1" operator="lessThan">
      <formula>0</formula>
    </cfRule>
  </conditionalFormatting>
  <conditionalFormatting sqref="J1:J6 J8:J65536">
    <cfRule type="cellIs" dxfId="2104" priority="140" stopIfTrue="1" operator="lessThan">
      <formula>0</formula>
    </cfRule>
  </conditionalFormatting>
  <conditionalFormatting sqref="J1:J6 J8:J65536">
    <cfRule type="cellIs" dxfId="2103" priority="139" stopIfTrue="1" operator="lessThan">
      <formula>0</formula>
    </cfRule>
  </conditionalFormatting>
  <conditionalFormatting sqref="J1:J6 J8:J65536">
    <cfRule type="cellIs" dxfId="2102" priority="138" stopIfTrue="1" operator="lessThan">
      <formula>0</formula>
    </cfRule>
  </conditionalFormatting>
  <conditionalFormatting sqref="J1:J6 J8:J65536">
    <cfRule type="cellIs" dxfId="2101" priority="137" stopIfTrue="1" operator="lessThan">
      <formula>0</formula>
    </cfRule>
  </conditionalFormatting>
  <conditionalFormatting sqref="J1:J6 J8:J65536">
    <cfRule type="cellIs" dxfId="2100" priority="136" stopIfTrue="1" operator="lessThan">
      <formula>0</formula>
    </cfRule>
  </conditionalFormatting>
  <conditionalFormatting sqref="J1:J6 J8:J65536">
    <cfRule type="cellIs" dxfId="2099" priority="135" stopIfTrue="1" operator="lessThan">
      <formula>0</formula>
    </cfRule>
  </conditionalFormatting>
  <conditionalFormatting sqref="J1:J6 J8:J65536">
    <cfRule type="cellIs" dxfId="2098" priority="134" stopIfTrue="1" operator="lessThan">
      <formula>0</formula>
    </cfRule>
  </conditionalFormatting>
  <conditionalFormatting sqref="J1:J6 J8:J65536">
    <cfRule type="cellIs" dxfId="2097" priority="133" stopIfTrue="1" operator="lessThan">
      <formula>0</formula>
    </cfRule>
  </conditionalFormatting>
  <conditionalFormatting sqref="J1:J6 J8:J65536">
    <cfRule type="cellIs" dxfId="2096" priority="132" stopIfTrue="1" operator="lessThan">
      <formula>0</formula>
    </cfRule>
  </conditionalFormatting>
  <conditionalFormatting sqref="J1:J6 J8:J65536">
    <cfRule type="cellIs" dxfId="2095" priority="131" stopIfTrue="1" operator="lessThan">
      <formula>0</formula>
    </cfRule>
  </conditionalFormatting>
  <conditionalFormatting sqref="J1:J6 J8:J65536">
    <cfRule type="cellIs" dxfId="2094" priority="130" stopIfTrue="1" operator="lessThan">
      <formula>0</formula>
    </cfRule>
  </conditionalFormatting>
  <conditionalFormatting sqref="J1:J6 J8:J65536">
    <cfRule type="cellIs" dxfId="2093" priority="129" stopIfTrue="1" operator="lessThan">
      <formula>0</formula>
    </cfRule>
  </conditionalFormatting>
  <conditionalFormatting sqref="J1:J6 J8:J65536">
    <cfRule type="cellIs" dxfId="2092" priority="128" stopIfTrue="1" operator="lessThan">
      <formula>0</formula>
    </cfRule>
  </conditionalFormatting>
  <conditionalFormatting sqref="J1:J6 J8:J65536">
    <cfRule type="cellIs" dxfId="2091" priority="127" stopIfTrue="1" operator="lessThan">
      <formula>0</formula>
    </cfRule>
  </conditionalFormatting>
  <conditionalFormatting sqref="J1:J6 J8:J65536">
    <cfRule type="cellIs" dxfId="2090" priority="126" stopIfTrue="1" operator="lessThan">
      <formula>0</formula>
    </cfRule>
  </conditionalFormatting>
  <conditionalFormatting sqref="J1:J6 J8:J65536">
    <cfRule type="cellIs" dxfId="2089" priority="125" stopIfTrue="1" operator="lessThan">
      <formula>0</formula>
    </cfRule>
  </conditionalFormatting>
  <conditionalFormatting sqref="J1:J6 J8:J65536">
    <cfRule type="cellIs" dxfId="2088" priority="124" stopIfTrue="1" operator="lessThan">
      <formula>0</formula>
    </cfRule>
  </conditionalFormatting>
  <conditionalFormatting sqref="J1:J6 J8:J65536">
    <cfRule type="cellIs" dxfId="2087" priority="123" stopIfTrue="1" operator="lessThan">
      <formula>0</formula>
    </cfRule>
  </conditionalFormatting>
  <conditionalFormatting sqref="J4">
    <cfRule type="cellIs" dxfId="2086" priority="122" stopIfTrue="1" operator="lessThan">
      <formula>0</formula>
    </cfRule>
  </conditionalFormatting>
  <conditionalFormatting sqref="J4">
    <cfRule type="cellIs" dxfId="2085" priority="121" stopIfTrue="1" operator="lessThan">
      <formula>0</formula>
    </cfRule>
  </conditionalFormatting>
  <conditionalFormatting sqref="J4">
    <cfRule type="cellIs" dxfId="2084" priority="120" stopIfTrue="1" operator="lessThan">
      <formula>0</formula>
    </cfRule>
  </conditionalFormatting>
  <conditionalFormatting sqref="J4">
    <cfRule type="cellIs" dxfId="2083" priority="119" stopIfTrue="1" operator="lessThan">
      <formula>0</formula>
    </cfRule>
  </conditionalFormatting>
  <conditionalFormatting sqref="J4">
    <cfRule type="cellIs" dxfId="2082" priority="118" stopIfTrue="1" operator="lessThan">
      <formula>0</formula>
    </cfRule>
  </conditionalFormatting>
  <conditionalFormatting sqref="J4">
    <cfRule type="cellIs" dxfId="2081" priority="117" stopIfTrue="1" operator="lessThan">
      <formula>0</formula>
    </cfRule>
  </conditionalFormatting>
  <conditionalFormatting sqref="J4">
    <cfRule type="cellIs" dxfId="2080" priority="116" stopIfTrue="1" operator="lessThan">
      <formula>0</formula>
    </cfRule>
  </conditionalFormatting>
  <conditionalFormatting sqref="J4">
    <cfRule type="cellIs" dxfId="2079" priority="115" stopIfTrue="1" operator="lessThan">
      <formula>0</formula>
    </cfRule>
  </conditionalFormatting>
  <conditionalFormatting sqref="J4">
    <cfRule type="cellIs" dxfId="2078" priority="114" stopIfTrue="1" operator="lessThan">
      <formula>0</formula>
    </cfRule>
  </conditionalFormatting>
  <conditionalFormatting sqref="J4">
    <cfRule type="cellIs" dxfId="2077" priority="113" stopIfTrue="1" operator="lessThan">
      <formula>0</formula>
    </cfRule>
  </conditionalFormatting>
  <conditionalFormatting sqref="J4">
    <cfRule type="cellIs" dxfId="2076" priority="112" stopIfTrue="1" operator="lessThan">
      <formula>0</formula>
    </cfRule>
  </conditionalFormatting>
  <conditionalFormatting sqref="J4">
    <cfRule type="cellIs" dxfId="2075" priority="111" stopIfTrue="1" operator="lessThan">
      <formula>0</formula>
    </cfRule>
  </conditionalFormatting>
  <conditionalFormatting sqref="J4">
    <cfRule type="cellIs" dxfId="2074" priority="110" stopIfTrue="1" operator="lessThan">
      <formula>0</formula>
    </cfRule>
  </conditionalFormatting>
  <conditionalFormatting sqref="J4">
    <cfRule type="cellIs" dxfId="2073" priority="109" stopIfTrue="1" operator="lessThan">
      <formula>0</formula>
    </cfRule>
  </conditionalFormatting>
  <conditionalFormatting sqref="J4">
    <cfRule type="cellIs" dxfId="2072" priority="108" stopIfTrue="1" operator="lessThan">
      <formula>0</formula>
    </cfRule>
  </conditionalFormatting>
  <conditionalFormatting sqref="J4">
    <cfRule type="cellIs" dxfId="2071" priority="107" stopIfTrue="1" operator="lessThan">
      <formula>0</formula>
    </cfRule>
  </conditionalFormatting>
  <conditionalFormatting sqref="J4">
    <cfRule type="cellIs" dxfId="2070" priority="106" stopIfTrue="1" operator="lessThan">
      <formula>0</formula>
    </cfRule>
  </conditionalFormatting>
  <conditionalFormatting sqref="J4">
    <cfRule type="cellIs" dxfId="2069" priority="105" stopIfTrue="1" operator="lessThan">
      <formula>0</formula>
    </cfRule>
  </conditionalFormatting>
  <conditionalFormatting sqref="J4">
    <cfRule type="cellIs" dxfId="2068" priority="104" stopIfTrue="1" operator="lessThan">
      <formula>0</formula>
    </cfRule>
  </conditionalFormatting>
  <conditionalFormatting sqref="J4">
    <cfRule type="cellIs" dxfId="2067" priority="103" stopIfTrue="1" operator="lessThan">
      <formula>0</formula>
    </cfRule>
  </conditionalFormatting>
  <conditionalFormatting sqref="J1:J6 J8:J65536">
    <cfRule type="cellIs" dxfId="2066" priority="102" stopIfTrue="1" operator="lessThan">
      <formula>0</formula>
    </cfRule>
  </conditionalFormatting>
  <conditionalFormatting sqref="J1:J6 J8:J65536">
    <cfRule type="cellIs" dxfId="2065" priority="101" stopIfTrue="1" operator="lessThan">
      <formula>0</formula>
    </cfRule>
  </conditionalFormatting>
  <conditionalFormatting sqref="J1:J6 J8:J65536">
    <cfRule type="cellIs" dxfId="2064" priority="100" stopIfTrue="1" operator="lessThan">
      <formula>0</formula>
    </cfRule>
  </conditionalFormatting>
  <conditionalFormatting sqref="J1:J6 J8:J65536">
    <cfRule type="cellIs" dxfId="2063" priority="99" stopIfTrue="1" operator="lessThan">
      <formula>0</formula>
    </cfRule>
  </conditionalFormatting>
  <conditionalFormatting sqref="J1:J6 J8:J65536">
    <cfRule type="cellIs" dxfId="2062" priority="98" stopIfTrue="1" operator="lessThan">
      <formula>0</formula>
    </cfRule>
  </conditionalFormatting>
  <conditionalFormatting sqref="J1:J6 J8:J65536">
    <cfRule type="cellIs" dxfId="2061" priority="97" stopIfTrue="1" operator="lessThan">
      <formula>0</formula>
    </cfRule>
  </conditionalFormatting>
  <conditionalFormatting sqref="J1:J6 J8:J65536">
    <cfRule type="cellIs" dxfId="2060" priority="96" stopIfTrue="1" operator="lessThan">
      <formula>0</formula>
    </cfRule>
  </conditionalFormatting>
  <conditionalFormatting sqref="J1:J6 J8:J65536">
    <cfRule type="cellIs" dxfId="2059" priority="95" stopIfTrue="1" operator="lessThan">
      <formula>0</formula>
    </cfRule>
  </conditionalFormatting>
  <conditionalFormatting sqref="J1:J6 J8:J65536">
    <cfRule type="cellIs" dxfId="2058" priority="94" stopIfTrue="1" operator="lessThan">
      <formula>0</formula>
    </cfRule>
  </conditionalFormatting>
  <conditionalFormatting sqref="J1:J6 J8:J65536">
    <cfRule type="cellIs" dxfId="2057" priority="93" stopIfTrue="1" operator="lessThan">
      <formula>0</formula>
    </cfRule>
  </conditionalFormatting>
  <conditionalFormatting sqref="J1:J6 J8:J65536">
    <cfRule type="cellIs" dxfId="2056" priority="92" stopIfTrue="1" operator="lessThan">
      <formula>0</formula>
    </cfRule>
  </conditionalFormatting>
  <conditionalFormatting sqref="J1:J6 J8:J65536">
    <cfRule type="cellIs" dxfId="2055" priority="91" stopIfTrue="1" operator="lessThan">
      <formula>0</formula>
    </cfRule>
  </conditionalFormatting>
  <conditionalFormatting sqref="J1:J6 J8:J65536">
    <cfRule type="cellIs" dxfId="2054" priority="90" stopIfTrue="1" operator="lessThan">
      <formula>0</formula>
    </cfRule>
  </conditionalFormatting>
  <conditionalFormatting sqref="J1:J6 J8:J65536">
    <cfRule type="cellIs" dxfId="2053" priority="89" stopIfTrue="1" operator="lessThan">
      <formula>0</formula>
    </cfRule>
  </conditionalFormatting>
  <conditionalFormatting sqref="J1:J6 J8:J65536">
    <cfRule type="cellIs" dxfId="2052" priority="88" stopIfTrue="1" operator="lessThan">
      <formula>0</formula>
    </cfRule>
  </conditionalFormatting>
  <conditionalFormatting sqref="J1:J6 J8:J65536">
    <cfRule type="cellIs" dxfId="2051" priority="87" stopIfTrue="1" operator="lessThan">
      <formula>0</formula>
    </cfRule>
  </conditionalFormatting>
  <conditionalFormatting sqref="J1:J6 J8:J65536">
    <cfRule type="cellIs" dxfId="2050" priority="86" stopIfTrue="1" operator="lessThan">
      <formula>0</formula>
    </cfRule>
  </conditionalFormatting>
  <conditionalFormatting sqref="J1:J6 J8:J65536">
    <cfRule type="cellIs" dxfId="2049" priority="85" stopIfTrue="1" operator="lessThan">
      <formula>0</formula>
    </cfRule>
  </conditionalFormatting>
  <conditionalFormatting sqref="J1:J6 J8:J65536">
    <cfRule type="cellIs" dxfId="2048" priority="84" stopIfTrue="1" operator="lessThan">
      <formula>0</formula>
    </cfRule>
  </conditionalFormatting>
  <conditionalFormatting sqref="J1:J6 J8:J65536">
    <cfRule type="cellIs" dxfId="2047" priority="83" stopIfTrue="1" operator="lessThan">
      <formula>0</formula>
    </cfRule>
  </conditionalFormatting>
  <conditionalFormatting sqref="K1:K6 K8:K65536">
    <cfRule type="cellIs" dxfId="2046" priority="82" stopIfTrue="1" operator="lessThan">
      <formula>0</formula>
    </cfRule>
  </conditionalFormatting>
  <conditionalFormatting sqref="K1:K6 K8:K65536">
    <cfRule type="cellIs" dxfId="2045" priority="81" stopIfTrue="1" operator="lessThan">
      <formula>0</formula>
    </cfRule>
  </conditionalFormatting>
  <conditionalFormatting sqref="K1:K6 K8:K65536">
    <cfRule type="cellIs" dxfId="2044" priority="80" stopIfTrue="1" operator="lessThan">
      <formula>0</formula>
    </cfRule>
  </conditionalFormatting>
  <conditionalFormatting sqref="K1:K6 K8:K65536">
    <cfRule type="cellIs" dxfId="2043" priority="79" stopIfTrue="1" operator="lessThan">
      <formula>0</formula>
    </cfRule>
  </conditionalFormatting>
  <conditionalFormatting sqref="K1:K6 K8:K65536">
    <cfRule type="cellIs" dxfId="2042" priority="78" stopIfTrue="1" operator="lessThan">
      <formula>0</formula>
    </cfRule>
  </conditionalFormatting>
  <conditionalFormatting sqref="K1:K6 K8:K65536">
    <cfRule type="cellIs" dxfId="2041" priority="77" stopIfTrue="1" operator="lessThan">
      <formula>0</formula>
    </cfRule>
  </conditionalFormatting>
  <conditionalFormatting sqref="K1:K6 K8:K65536">
    <cfRule type="cellIs" dxfId="2040" priority="76" stopIfTrue="1" operator="lessThan">
      <formula>0</formula>
    </cfRule>
  </conditionalFormatting>
  <conditionalFormatting sqref="K1:K6 K8:K65536">
    <cfRule type="cellIs" dxfId="2039" priority="75" stopIfTrue="1" operator="lessThan">
      <formula>0</formula>
    </cfRule>
  </conditionalFormatting>
  <conditionalFormatting sqref="K1:K6 K8:K65536">
    <cfRule type="cellIs" dxfId="2038" priority="74" stopIfTrue="1" operator="lessThan">
      <formula>0</formula>
    </cfRule>
  </conditionalFormatting>
  <conditionalFormatting sqref="K1:K6 K8:K65536">
    <cfRule type="cellIs" dxfId="2037" priority="73" stopIfTrue="1" operator="lessThan">
      <formula>0</formula>
    </cfRule>
  </conditionalFormatting>
  <conditionalFormatting sqref="K1:K6 K8:K65536">
    <cfRule type="cellIs" dxfId="2036" priority="72" stopIfTrue="1" operator="lessThan">
      <formula>0</formula>
    </cfRule>
  </conditionalFormatting>
  <conditionalFormatting sqref="K1:K6 K8:K65536">
    <cfRule type="cellIs" dxfId="2035" priority="71" stopIfTrue="1" operator="lessThan">
      <formula>0</formula>
    </cfRule>
  </conditionalFormatting>
  <conditionalFormatting sqref="K1:K6 K8:K65536">
    <cfRule type="cellIs" dxfId="2034" priority="70" stopIfTrue="1" operator="lessThan">
      <formula>0</formula>
    </cfRule>
  </conditionalFormatting>
  <conditionalFormatting sqref="K1:K6 K8:K65536">
    <cfRule type="cellIs" dxfId="2033" priority="69" stopIfTrue="1" operator="lessThan">
      <formula>0</formula>
    </cfRule>
  </conditionalFormatting>
  <conditionalFormatting sqref="K1:K6 K8:K65536">
    <cfRule type="cellIs" dxfId="2032" priority="68" stopIfTrue="1" operator="lessThan">
      <formula>0</formula>
    </cfRule>
  </conditionalFormatting>
  <conditionalFormatting sqref="K1:K6 K8:K65536">
    <cfRule type="cellIs" dxfId="2031" priority="67" stopIfTrue="1" operator="lessThan">
      <formula>0</formula>
    </cfRule>
  </conditionalFormatting>
  <conditionalFormatting sqref="K1:K6 K8:K65536">
    <cfRule type="cellIs" dxfId="2030" priority="66" stopIfTrue="1" operator="lessThan">
      <formula>0</formula>
    </cfRule>
  </conditionalFormatting>
  <conditionalFormatting sqref="K1:K6 K8:K65536">
    <cfRule type="cellIs" dxfId="2029" priority="65" stopIfTrue="1" operator="lessThan">
      <formula>0</formula>
    </cfRule>
  </conditionalFormatting>
  <conditionalFormatting sqref="K1:K6 K8:K65536">
    <cfRule type="cellIs" dxfId="2028" priority="64" stopIfTrue="1" operator="lessThan">
      <formula>0</formula>
    </cfRule>
  </conditionalFormatting>
  <conditionalFormatting sqref="K1:K6 K8:K65536">
    <cfRule type="cellIs" dxfId="2027" priority="63" stopIfTrue="1" operator="lessThan">
      <formula>0</formula>
    </cfRule>
  </conditionalFormatting>
  <conditionalFormatting sqref="K1:K6 K8:K65536">
    <cfRule type="cellIs" dxfId="2026" priority="62" stopIfTrue="1" operator="lessThan">
      <formula>0</formula>
    </cfRule>
  </conditionalFormatting>
  <conditionalFormatting sqref="K1:K6 K8:K65536">
    <cfRule type="cellIs" dxfId="2025" priority="61" stopIfTrue="1" operator="lessThan">
      <formula>0</formula>
    </cfRule>
  </conditionalFormatting>
  <conditionalFormatting sqref="L9:L65535">
    <cfRule type="cellIs" dxfId="2024" priority="60" stopIfTrue="1" operator="lessThan">
      <formula>0</formula>
    </cfRule>
  </conditionalFormatting>
  <conditionalFormatting sqref="L9:L65535">
    <cfRule type="cellIs" dxfId="2023" priority="59" stopIfTrue="1" operator="lessThan">
      <formula>0</formula>
    </cfRule>
  </conditionalFormatting>
  <conditionalFormatting sqref="L9:L65535">
    <cfRule type="cellIs" dxfId="2022" priority="58" stopIfTrue="1" operator="lessThan">
      <formula>0</formula>
    </cfRule>
  </conditionalFormatting>
  <conditionalFormatting sqref="L9:L65535">
    <cfRule type="cellIs" dxfId="2021" priority="57" stopIfTrue="1" operator="lessThan">
      <formula>0</formula>
    </cfRule>
  </conditionalFormatting>
  <conditionalFormatting sqref="L9:L65535">
    <cfRule type="cellIs" dxfId="2020" priority="56" stopIfTrue="1" operator="lessThan">
      <formula>0</formula>
    </cfRule>
  </conditionalFormatting>
  <conditionalFormatting sqref="L9:L65535">
    <cfRule type="cellIs" dxfId="2019" priority="55" stopIfTrue="1" operator="lessThan">
      <formula>0</formula>
    </cfRule>
  </conditionalFormatting>
  <conditionalFormatting sqref="L9:L65535">
    <cfRule type="cellIs" dxfId="2018" priority="54" stopIfTrue="1" operator="lessThan">
      <formula>0</formula>
    </cfRule>
  </conditionalFormatting>
  <conditionalFormatting sqref="L9:L65535">
    <cfRule type="cellIs" dxfId="2017" priority="53" stopIfTrue="1" operator="lessThan">
      <formula>0</formula>
    </cfRule>
  </conditionalFormatting>
  <conditionalFormatting sqref="L9:L65535">
    <cfRule type="cellIs" dxfId="2016" priority="52" stopIfTrue="1" operator="lessThan">
      <formula>0</formula>
    </cfRule>
  </conditionalFormatting>
  <conditionalFormatting sqref="L9:L65535">
    <cfRule type="cellIs" dxfId="2015" priority="51" stopIfTrue="1" operator="lessThan">
      <formula>0</formula>
    </cfRule>
  </conditionalFormatting>
  <conditionalFormatting sqref="L9:L65535">
    <cfRule type="cellIs" dxfId="2014" priority="50" stopIfTrue="1" operator="lessThan">
      <formula>0</formula>
    </cfRule>
  </conditionalFormatting>
  <conditionalFormatting sqref="L9:L65535">
    <cfRule type="cellIs" dxfId="2013" priority="49" stopIfTrue="1" operator="lessThan">
      <formula>0</formula>
    </cfRule>
  </conditionalFormatting>
  <conditionalFormatting sqref="L9:L65535">
    <cfRule type="cellIs" dxfId="2012" priority="48" stopIfTrue="1" operator="lessThan">
      <formula>0</formula>
    </cfRule>
  </conditionalFormatting>
  <conditionalFormatting sqref="L9:L65535">
    <cfRule type="cellIs" dxfId="2011" priority="47" stopIfTrue="1" operator="lessThan">
      <formula>0</formula>
    </cfRule>
  </conditionalFormatting>
  <conditionalFormatting sqref="L9:L65535">
    <cfRule type="cellIs" dxfId="2010" priority="46" stopIfTrue="1" operator="lessThan">
      <formula>0</formula>
    </cfRule>
  </conditionalFormatting>
  <conditionalFormatting sqref="L9:L65535">
    <cfRule type="cellIs" dxfId="2009" priority="45" stopIfTrue="1" operator="lessThan">
      <formula>0</formula>
    </cfRule>
  </conditionalFormatting>
  <conditionalFormatting sqref="L9:L65535">
    <cfRule type="cellIs" dxfId="2008" priority="44" stopIfTrue="1" operator="lessThan">
      <formula>0</formula>
    </cfRule>
  </conditionalFormatting>
  <conditionalFormatting sqref="L9:L65535">
    <cfRule type="cellIs" dxfId="2007" priority="43" stopIfTrue="1" operator="lessThan">
      <formula>0</formula>
    </cfRule>
  </conditionalFormatting>
  <conditionalFormatting sqref="L9:L65535">
    <cfRule type="cellIs" dxfId="2006" priority="42" stopIfTrue="1" operator="lessThan">
      <formula>0</formula>
    </cfRule>
  </conditionalFormatting>
  <conditionalFormatting sqref="L9:L65535">
    <cfRule type="cellIs" dxfId="2005" priority="41" stopIfTrue="1" operator="lessThan">
      <formula>0</formula>
    </cfRule>
  </conditionalFormatting>
  <conditionalFormatting sqref="L9:L65535">
    <cfRule type="cellIs" dxfId="2004" priority="40" stopIfTrue="1" operator="lessThan">
      <formula>0</formula>
    </cfRule>
  </conditionalFormatting>
  <conditionalFormatting sqref="L9:L65535">
    <cfRule type="cellIs" dxfId="2003" priority="39" stopIfTrue="1" operator="lessThan">
      <formula>0</formula>
    </cfRule>
  </conditionalFormatting>
  <conditionalFormatting sqref="L9:L65535">
    <cfRule type="cellIs" dxfId="2002" priority="38" stopIfTrue="1" operator="lessThan">
      <formula>0</formula>
    </cfRule>
  </conditionalFormatting>
  <conditionalFormatting sqref="L9:L65535">
    <cfRule type="cellIs" dxfId="2001" priority="37" stopIfTrue="1" operator="lessThan">
      <formula>0</formula>
    </cfRule>
  </conditionalFormatting>
  <conditionalFormatting sqref="M1:M6 M8:M65536">
    <cfRule type="cellIs" dxfId="2000" priority="36" stopIfTrue="1" operator="lessThan">
      <formula>0</formula>
    </cfRule>
  </conditionalFormatting>
  <conditionalFormatting sqref="M1:M6 M8:M65536">
    <cfRule type="cellIs" dxfId="1999" priority="35" stopIfTrue="1" operator="lessThan">
      <formula>0</formula>
    </cfRule>
  </conditionalFormatting>
  <conditionalFormatting sqref="M1:M6 M8:M65536">
    <cfRule type="cellIs" dxfId="1998" priority="34" stopIfTrue="1" operator="lessThan">
      <formula>0</formula>
    </cfRule>
  </conditionalFormatting>
  <conditionalFormatting sqref="M1:M6 M8:M65536">
    <cfRule type="cellIs" dxfId="1997" priority="33" stopIfTrue="1" operator="lessThan">
      <formula>0</formula>
    </cfRule>
  </conditionalFormatting>
  <conditionalFormatting sqref="M1:M6 M8:M65536">
    <cfRule type="cellIs" dxfId="1996" priority="32" stopIfTrue="1" operator="lessThan">
      <formula>0</formula>
    </cfRule>
  </conditionalFormatting>
  <conditionalFormatting sqref="M1:M6 M8:M65536">
    <cfRule type="cellIs" dxfId="1995" priority="31" stopIfTrue="1" operator="lessThan">
      <formula>0</formula>
    </cfRule>
  </conditionalFormatting>
  <conditionalFormatting sqref="M1:M6 M8:M65536">
    <cfRule type="cellIs" dxfId="1994" priority="30" stopIfTrue="1" operator="lessThan">
      <formula>0</formula>
    </cfRule>
  </conditionalFormatting>
  <conditionalFormatting sqref="M1:M6 M8:M65536">
    <cfRule type="cellIs" dxfId="1993" priority="29" stopIfTrue="1" operator="lessThan">
      <formula>0</formula>
    </cfRule>
  </conditionalFormatting>
  <conditionalFormatting sqref="M1:M6 M8:M65536">
    <cfRule type="cellIs" dxfId="1992" priority="28" stopIfTrue="1" operator="lessThan">
      <formula>0</formula>
    </cfRule>
  </conditionalFormatting>
  <conditionalFormatting sqref="M1:M6 M8:M65536">
    <cfRule type="cellIs" dxfId="1991" priority="27" stopIfTrue="1" operator="lessThan">
      <formula>0</formula>
    </cfRule>
  </conditionalFormatting>
  <conditionalFormatting sqref="M1:M6 M8:M65536">
    <cfRule type="cellIs" dxfId="1990" priority="26" stopIfTrue="1" operator="lessThan">
      <formula>0</formula>
    </cfRule>
  </conditionalFormatting>
  <conditionalFormatting sqref="M1:M6 M8:M65536">
    <cfRule type="cellIs" dxfId="1989" priority="25" stopIfTrue="1" operator="lessThan">
      <formula>0</formula>
    </cfRule>
  </conditionalFormatting>
  <conditionalFormatting sqref="M1:M6 M8:M65536">
    <cfRule type="cellIs" dxfId="1988" priority="24" stopIfTrue="1" operator="lessThan">
      <formula>0</formula>
    </cfRule>
  </conditionalFormatting>
  <conditionalFormatting sqref="M1:M6 M8:M65536">
    <cfRule type="cellIs" dxfId="1987" priority="23" stopIfTrue="1" operator="lessThan">
      <formula>0</formula>
    </cfRule>
  </conditionalFormatting>
  <conditionalFormatting sqref="N1:N6 N8:N65536">
    <cfRule type="cellIs" dxfId="1986" priority="22" stopIfTrue="1" operator="lessThan">
      <formula>0</formula>
    </cfRule>
  </conditionalFormatting>
  <conditionalFormatting sqref="N1:N6 N8:N65536">
    <cfRule type="cellIs" dxfId="1985" priority="21" stopIfTrue="1" operator="lessThan">
      <formula>0</formula>
    </cfRule>
  </conditionalFormatting>
  <conditionalFormatting sqref="N1:N6 N8:N65536">
    <cfRule type="cellIs" dxfId="1984" priority="20" stopIfTrue="1" operator="lessThan">
      <formula>0</formula>
    </cfRule>
  </conditionalFormatting>
  <conditionalFormatting sqref="N1:N6 N8:N65536">
    <cfRule type="cellIs" dxfId="1983" priority="19" stopIfTrue="1" operator="lessThan">
      <formula>0</formula>
    </cfRule>
  </conditionalFormatting>
  <conditionalFormatting sqref="N1:N6 N8:N65536">
    <cfRule type="cellIs" dxfId="1982" priority="18" stopIfTrue="1" operator="lessThan">
      <formula>0</formula>
    </cfRule>
  </conditionalFormatting>
  <conditionalFormatting sqref="N1:N6 N8:N65536">
    <cfRule type="cellIs" dxfId="1981" priority="17" stopIfTrue="1" operator="lessThan">
      <formula>0</formula>
    </cfRule>
  </conditionalFormatting>
  <conditionalFormatting sqref="N1:N6 N8:N65536">
    <cfRule type="cellIs" dxfId="1980" priority="16" stopIfTrue="1" operator="lessThan">
      <formula>0</formula>
    </cfRule>
  </conditionalFormatting>
  <conditionalFormatting sqref="N1:N6 N8:N65536">
    <cfRule type="cellIs" dxfId="1979" priority="15" stopIfTrue="1" operator="lessThan">
      <formula>0</formula>
    </cfRule>
  </conditionalFormatting>
  <conditionalFormatting sqref="N1:N6 N8:N65536">
    <cfRule type="cellIs" dxfId="1978" priority="14" stopIfTrue="1" operator="lessThan">
      <formula>0</formula>
    </cfRule>
  </conditionalFormatting>
  <conditionalFormatting sqref="N1:N6 N8:N65536">
    <cfRule type="cellIs" dxfId="1977" priority="13" stopIfTrue="1" operator="lessThan">
      <formula>0</formula>
    </cfRule>
  </conditionalFormatting>
  <conditionalFormatting sqref="N1:N6 N8:N65536">
    <cfRule type="cellIs" dxfId="1976" priority="12" stopIfTrue="1" operator="lessThan">
      <formula>0</formula>
    </cfRule>
  </conditionalFormatting>
  <conditionalFormatting sqref="N1:N6 N8:N65536">
    <cfRule type="cellIs" dxfId="1975" priority="11" stopIfTrue="1" operator="lessThan">
      <formula>0</formula>
    </cfRule>
  </conditionalFormatting>
  <conditionalFormatting sqref="N1:N6 N8:N65536">
    <cfRule type="cellIs" dxfId="1974" priority="10" stopIfTrue="1" operator="lessThan">
      <formula>0</formula>
    </cfRule>
  </conditionalFormatting>
  <conditionalFormatting sqref="N1:N6 N8:N65536">
    <cfRule type="cellIs" dxfId="1973" priority="9" stopIfTrue="1" operator="lessThan">
      <formula>0</formula>
    </cfRule>
  </conditionalFormatting>
  <conditionalFormatting sqref="O1:O6 O8:O65536">
    <cfRule type="cellIs" dxfId="1972" priority="8" stopIfTrue="1" operator="lessThan">
      <formula>0</formula>
    </cfRule>
  </conditionalFormatting>
  <conditionalFormatting sqref="O1:O6 O8:O65536">
    <cfRule type="cellIs" dxfId="1971" priority="7" stopIfTrue="1" operator="lessThan">
      <formula>0</formula>
    </cfRule>
  </conditionalFormatting>
  <conditionalFormatting sqref="O1:O6 O8:O65536">
    <cfRule type="cellIs" dxfId="1970" priority="6" stopIfTrue="1" operator="lessThan">
      <formula>0</formula>
    </cfRule>
  </conditionalFormatting>
  <conditionalFormatting sqref="O1:O6 O8:O65536">
    <cfRule type="cellIs" dxfId="1969" priority="5" stopIfTrue="1" operator="lessThan">
      <formula>0</formula>
    </cfRule>
  </conditionalFormatting>
  <conditionalFormatting sqref="O1:O6 O8:O65536">
    <cfRule type="cellIs" dxfId="1968" priority="4" stopIfTrue="1" operator="lessThan">
      <formula>0</formula>
    </cfRule>
  </conditionalFormatting>
  <conditionalFormatting sqref="O1:O6 O8:O65536">
    <cfRule type="cellIs" dxfId="1967" priority="3" stopIfTrue="1" operator="lessThan">
      <formula>0</formula>
    </cfRule>
  </conditionalFormatting>
  <conditionalFormatting sqref="O1:O6 O8:O65536">
    <cfRule type="cellIs" dxfId="1966" priority="2" stopIfTrue="1" operator="lessThan">
      <formula>0</formula>
    </cfRule>
  </conditionalFormatting>
  <conditionalFormatting sqref="O1:O6 O8:O65536">
    <cfRule type="cellIs" dxfId="1965" priority="1" stopIfTrue="1" operator="less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O1" sqref="O1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92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122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[18]Tammijoulu!C15</f>
        <v>1951457</v>
      </c>
      <c r="D9" s="43">
        <f>[18]Tammi!C15</f>
        <v>136830</v>
      </c>
      <c r="E9" s="43">
        <f>[18]Helmi!C15</f>
        <v>124776</v>
      </c>
      <c r="F9" s="43">
        <f>[18]Maalis!C15</f>
        <v>143184</v>
      </c>
      <c r="G9" s="43">
        <f>[18]Huhti!C15</f>
        <v>136993</v>
      </c>
      <c r="H9" s="43">
        <f>[18]Touko!C15</f>
        <v>173811</v>
      </c>
      <c r="I9" s="43">
        <f>[18]Kesä!C15</f>
        <v>185148</v>
      </c>
      <c r="J9" s="43">
        <f>[18]Heinä!C15</f>
        <v>210639</v>
      </c>
      <c r="K9" s="43">
        <f>[18]Elo!C15</f>
        <v>211677</v>
      </c>
      <c r="L9" s="43">
        <f>[18]Syys!C15</f>
        <v>165736</v>
      </c>
      <c r="M9" s="43">
        <f>[18]Loka!C15</f>
        <v>157703</v>
      </c>
      <c r="N9" s="43">
        <f>[18]Marras!C15</f>
        <v>171497</v>
      </c>
      <c r="O9" s="43">
        <f>[18]Joulu!C15</f>
        <v>133463</v>
      </c>
    </row>
    <row r="10" spans="2:15" x14ac:dyDescent="0.2">
      <c r="B10" s="10" t="s">
        <v>21</v>
      </c>
      <c r="C10" s="44">
        <f>[18]Tammijoulu!E15</f>
        <v>929149</v>
      </c>
      <c r="D10" s="44">
        <f>[18]Tammi!E15</f>
        <v>68653</v>
      </c>
      <c r="E10" s="44">
        <f>[18]Helmi!E15</f>
        <v>56465</v>
      </c>
      <c r="F10" s="44">
        <f>[18]Maalis!E15</f>
        <v>63890</v>
      </c>
      <c r="G10" s="44">
        <f>[18]Huhti!E15</f>
        <v>62238</v>
      </c>
      <c r="H10" s="44">
        <f>[18]Touko!E15</f>
        <v>87565</v>
      </c>
      <c r="I10" s="44">
        <f>[18]Kesä!E15</f>
        <v>94763</v>
      </c>
      <c r="J10" s="44">
        <f>[18]Heinä!E15</f>
        <v>100822</v>
      </c>
      <c r="K10" s="44">
        <f>[18]Elo!E15</f>
        <v>119690</v>
      </c>
      <c r="L10" s="44">
        <f>[18]Syys!E15</f>
        <v>83017</v>
      </c>
      <c r="M10" s="44">
        <f>[18]Loka!E15</f>
        <v>63637</v>
      </c>
      <c r="N10" s="44">
        <f>[18]Marras!E15</f>
        <v>65956</v>
      </c>
      <c r="O10" s="44">
        <f>[18]Joulu!E15</f>
        <v>62453</v>
      </c>
    </row>
    <row r="11" spans="2:15" s="14" customFormat="1" x14ac:dyDescent="0.2">
      <c r="B11" s="15" t="s">
        <v>22</v>
      </c>
      <c r="C11" s="45">
        <f>[18]Tammijoulu!D15</f>
        <v>1022308</v>
      </c>
      <c r="D11" s="45">
        <f>[18]Tammi!D15</f>
        <v>68177</v>
      </c>
      <c r="E11" s="45">
        <f>[18]Helmi!D15</f>
        <v>68311</v>
      </c>
      <c r="F11" s="45">
        <f>[18]Maalis!D15</f>
        <v>79294</v>
      </c>
      <c r="G11" s="45">
        <f>[18]Huhti!D15</f>
        <v>74755</v>
      </c>
      <c r="H11" s="45">
        <f>[18]Touko!D15</f>
        <v>86246</v>
      </c>
      <c r="I11" s="45">
        <f>[18]Kesä!D15</f>
        <v>90385</v>
      </c>
      <c r="J11" s="45">
        <f>[18]Heinä!D15</f>
        <v>109817</v>
      </c>
      <c r="K11" s="45">
        <f>[18]Elo!D15</f>
        <v>91987</v>
      </c>
      <c r="L11" s="45">
        <f>[18]Syys!D15</f>
        <v>82719</v>
      </c>
      <c r="M11" s="45">
        <f>[18]Loka!D15</f>
        <v>94066</v>
      </c>
      <c r="N11" s="45">
        <f>[18]Marras!D15</f>
        <v>105541</v>
      </c>
      <c r="O11" s="45">
        <f>[18]Joulu!D15</f>
        <v>71010</v>
      </c>
    </row>
    <row r="12" spans="2:15" x14ac:dyDescent="0.2">
      <c r="B12" s="1" t="s">
        <v>23</v>
      </c>
      <c r="C12" s="44">
        <f>[18]Tammijoulu!P15</f>
        <v>65211</v>
      </c>
      <c r="D12" s="44">
        <f>[18]Tammi!P15</f>
        <v>4002</v>
      </c>
      <c r="E12" s="44">
        <f>[18]Helmi!P15</f>
        <v>4748</v>
      </c>
      <c r="F12" s="44">
        <f>[18]Maalis!P15</f>
        <v>4868</v>
      </c>
      <c r="G12" s="44">
        <f>[18]Huhti!P15</f>
        <v>5221</v>
      </c>
      <c r="H12" s="44">
        <f>[18]Touko!P15</f>
        <v>6125</v>
      </c>
      <c r="I12" s="44">
        <f>[18]Kesä!P15</f>
        <v>6533</v>
      </c>
      <c r="J12" s="44">
        <f>[18]Heinä!P15</f>
        <v>5767</v>
      </c>
      <c r="K12" s="44">
        <f>[18]Elo!P15</f>
        <v>7393</v>
      </c>
      <c r="L12" s="44">
        <f>[18]Syys!P15</f>
        <v>6248</v>
      </c>
      <c r="M12" s="44">
        <f>[18]Loka!P15</f>
        <v>4470</v>
      </c>
      <c r="N12" s="44">
        <f>[18]Marras!P15</f>
        <v>5470</v>
      </c>
      <c r="O12" s="44">
        <f>[18]Joulu!P15</f>
        <v>4366</v>
      </c>
    </row>
    <row r="13" spans="2:15" s="14" customFormat="1" x14ac:dyDescent="0.2">
      <c r="B13" s="16" t="s">
        <v>24</v>
      </c>
      <c r="C13" s="45">
        <f>[18]Tammijoulu!AK15</f>
        <v>176973</v>
      </c>
      <c r="D13" s="45">
        <f>[18]Tammi!AK15</f>
        <v>26099</v>
      </c>
      <c r="E13" s="45">
        <f>[18]Helmi!AK15</f>
        <v>10969</v>
      </c>
      <c r="F13" s="45">
        <f>[18]Maalis!AK15</f>
        <v>12883</v>
      </c>
      <c r="G13" s="45">
        <f>[18]Huhti!AK15</f>
        <v>11261</v>
      </c>
      <c r="H13" s="45">
        <f>[18]Touko!AK15</f>
        <v>17995</v>
      </c>
      <c r="I13" s="45">
        <f>[18]Kesä!AK15</f>
        <v>11507</v>
      </c>
      <c r="J13" s="45">
        <f>[18]Heinä!AK15</f>
        <v>14865</v>
      </c>
      <c r="K13" s="45">
        <f>[18]Elo!AK15</f>
        <v>15668</v>
      </c>
      <c r="L13" s="45">
        <f>[18]Syys!AK15</f>
        <v>10417</v>
      </c>
      <c r="M13" s="45">
        <f>[18]Loka!AK15</f>
        <v>11712</v>
      </c>
      <c r="N13" s="45">
        <f>[18]Marras!AK15</f>
        <v>16321</v>
      </c>
      <c r="O13" s="45">
        <f>[18]Joulu!AK15</f>
        <v>17276</v>
      </c>
    </row>
    <row r="14" spans="2:15" x14ac:dyDescent="0.2">
      <c r="B14" s="1" t="s">
        <v>25</v>
      </c>
      <c r="C14" s="44">
        <f>[18]Tammijoulu!F15</f>
        <v>76220</v>
      </c>
      <c r="D14" s="44">
        <f>[18]Tammi!F15</f>
        <v>5350</v>
      </c>
      <c r="E14" s="44">
        <f>[18]Helmi!F15</f>
        <v>5100</v>
      </c>
      <c r="F14" s="44">
        <f>[18]Maalis!F15</f>
        <v>5647</v>
      </c>
      <c r="G14" s="44">
        <f>[18]Huhti!F15</f>
        <v>6762</v>
      </c>
      <c r="H14" s="44">
        <f>[18]Touko!F15</f>
        <v>8723</v>
      </c>
      <c r="I14" s="44">
        <f>[18]Kesä!F15</f>
        <v>5897</v>
      </c>
      <c r="J14" s="44">
        <f>[18]Heinä!F15</f>
        <v>5871</v>
      </c>
      <c r="K14" s="44">
        <f>[18]Elo!F15</f>
        <v>7671</v>
      </c>
      <c r="L14" s="44">
        <f>[18]Syys!F15</f>
        <v>7109</v>
      </c>
      <c r="M14" s="44">
        <f>[18]Loka!F15</f>
        <v>6465</v>
      </c>
      <c r="N14" s="44">
        <f>[18]Marras!F15</f>
        <v>6807</v>
      </c>
      <c r="O14" s="44">
        <f>[18]Joulu!F15</f>
        <v>4818</v>
      </c>
    </row>
    <row r="15" spans="2:15" s="14" customFormat="1" x14ac:dyDescent="0.2">
      <c r="B15" s="16" t="s">
        <v>1</v>
      </c>
      <c r="C15" s="45">
        <f>[18]Tammijoulu!AP15</f>
        <v>52259</v>
      </c>
      <c r="D15" s="45">
        <f>[18]Tammi!AP15</f>
        <v>2075</v>
      </c>
      <c r="E15" s="45">
        <f>[18]Helmi!AP15</f>
        <v>2135</v>
      </c>
      <c r="F15" s="45">
        <f>[18]Maalis!AP15</f>
        <v>2878</v>
      </c>
      <c r="G15" s="45">
        <f>[18]Huhti!AP15</f>
        <v>3101</v>
      </c>
      <c r="H15" s="45">
        <f>[18]Touko!AP15</f>
        <v>5563</v>
      </c>
      <c r="I15" s="45">
        <f>[18]Kesä!AP15</f>
        <v>7405</v>
      </c>
      <c r="J15" s="45">
        <f>[18]Heinä!AP15</f>
        <v>7703</v>
      </c>
      <c r="K15" s="45">
        <f>[18]Elo!AP15</f>
        <v>8265</v>
      </c>
      <c r="L15" s="45">
        <f>[18]Syys!AP15</f>
        <v>5243</v>
      </c>
      <c r="M15" s="45">
        <f>[18]Loka!AP15</f>
        <v>3155</v>
      </c>
      <c r="N15" s="45">
        <f>[18]Marras!AP15</f>
        <v>2712</v>
      </c>
      <c r="O15" s="45">
        <f>[18]Joulu!AP15</f>
        <v>2024</v>
      </c>
    </row>
    <row r="16" spans="2:15" x14ac:dyDescent="0.2">
      <c r="B16" s="1" t="s">
        <v>26</v>
      </c>
      <c r="C16" s="44">
        <f>[18]Tammijoulu!J15</f>
        <v>74463</v>
      </c>
      <c r="D16" s="44">
        <f>[18]Tammi!J15</f>
        <v>4215</v>
      </c>
      <c r="E16" s="44">
        <f>[18]Helmi!J15</f>
        <v>4653</v>
      </c>
      <c r="F16" s="44">
        <f>[18]Maalis!J15</f>
        <v>5320</v>
      </c>
      <c r="G16" s="44">
        <f>[18]Huhti!J15</f>
        <v>5285</v>
      </c>
      <c r="H16" s="44">
        <f>[18]Touko!J15</f>
        <v>7393</v>
      </c>
      <c r="I16" s="44">
        <f>[18]Kesä!J15</f>
        <v>8543</v>
      </c>
      <c r="J16" s="44">
        <f>[18]Heinä!J15</f>
        <v>7903</v>
      </c>
      <c r="K16" s="44">
        <f>[18]Elo!J15</f>
        <v>9717</v>
      </c>
      <c r="L16" s="44">
        <f>[18]Syys!J15</f>
        <v>6524</v>
      </c>
      <c r="M16" s="44">
        <f>[18]Loka!J15</f>
        <v>5817</v>
      </c>
      <c r="N16" s="44">
        <f>[18]Marras!J15</f>
        <v>4875</v>
      </c>
      <c r="O16" s="44">
        <f>[18]Joulu!J15</f>
        <v>4218</v>
      </c>
    </row>
    <row r="17" spans="2:15" s="14" customFormat="1" x14ac:dyDescent="0.2">
      <c r="B17" s="16" t="s">
        <v>27</v>
      </c>
      <c r="C17" s="45">
        <f>[18]Tammijoulu!AV15</f>
        <v>55727</v>
      </c>
      <c r="D17" s="45">
        <f>[18]Tammi!AV15</f>
        <v>2887</v>
      </c>
      <c r="E17" s="45">
        <f>[18]Helmi!AV15</f>
        <v>4240</v>
      </c>
      <c r="F17" s="45">
        <f>[18]Maalis!AV15</f>
        <v>4306</v>
      </c>
      <c r="G17" s="45">
        <f>[18]Huhti!AV15</f>
        <v>1854</v>
      </c>
      <c r="H17" s="45">
        <f>[18]Touko!AV15</f>
        <v>3122</v>
      </c>
      <c r="I17" s="45">
        <f>[18]Kesä!AV15</f>
        <v>5248</v>
      </c>
      <c r="J17" s="45">
        <f>[18]Heinä!AV15</f>
        <v>8772</v>
      </c>
      <c r="K17" s="45">
        <f>[18]Elo!AV15</f>
        <v>9489</v>
      </c>
      <c r="L17" s="45">
        <f>[18]Syys!AV15</f>
        <v>6610</v>
      </c>
      <c r="M17" s="45">
        <f>[18]Loka!AV15</f>
        <v>3669</v>
      </c>
      <c r="N17" s="45">
        <f>[18]Marras!AV15</f>
        <v>2153</v>
      </c>
      <c r="O17" s="45">
        <f>[18]Joulu!AV15</f>
        <v>3377</v>
      </c>
    </row>
    <row r="18" spans="2:15" x14ac:dyDescent="0.2">
      <c r="B18" s="1" t="s">
        <v>28</v>
      </c>
      <c r="C18" s="44">
        <f>[18]Tammijoulu!S15</f>
        <v>21810</v>
      </c>
      <c r="D18" s="44">
        <f>[18]Tammi!S15</f>
        <v>1060</v>
      </c>
      <c r="E18" s="44">
        <f>[18]Helmi!S15</f>
        <v>1212</v>
      </c>
      <c r="F18" s="44">
        <f>[18]Maalis!S15</f>
        <v>1289</v>
      </c>
      <c r="G18" s="44">
        <f>[18]Huhti!S15</f>
        <v>1221</v>
      </c>
      <c r="H18" s="44">
        <f>[18]Touko!S15</f>
        <v>1779</v>
      </c>
      <c r="I18" s="44">
        <f>[18]Kesä!S15</f>
        <v>1933</v>
      </c>
      <c r="J18" s="44">
        <f>[18]Heinä!S15</f>
        <v>2518</v>
      </c>
      <c r="K18" s="44">
        <f>[18]Elo!S15</f>
        <v>5566</v>
      </c>
      <c r="L18" s="44">
        <f>[18]Syys!S15</f>
        <v>1538</v>
      </c>
      <c r="M18" s="44">
        <f>[18]Loka!S15</f>
        <v>1231</v>
      </c>
      <c r="N18" s="44">
        <f>[18]Marras!S15</f>
        <v>1118</v>
      </c>
      <c r="O18" s="44">
        <f>[18]Joulu!S15</f>
        <v>1345</v>
      </c>
    </row>
    <row r="19" spans="2:15" s="14" customFormat="1" x14ac:dyDescent="0.2">
      <c r="B19" s="16" t="s">
        <v>29</v>
      </c>
      <c r="C19" s="45">
        <f>[18]Tammijoulu!R15</f>
        <v>25384</v>
      </c>
      <c r="D19" s="45">
        <f>[18]Tammi!R15</f>
        <v>1331</v>
      </c>
      <c r="E19" s="45">
        <f>[18]Helmi!R15</f>
        <v>1720</v>
      </c>
      <c r="F19" s="45">
        <f>[18]Maalis!R15</f>
        <v>2069</v>
      </c>
      <c r="G19" s="45">
        <f>[18]Huhti!R15</f>
        <v>1720</v>
      </c>
      <c r="H19" s="45">
        <f>[18]Touko!R15</f>
        <v>2221</v>
      </c>
      <c r="I19" s="45">
        <f>[18]Kesä!R15</f>
        <v>3004</v>
      </c>
      <c r="J19" s="45">
        <f>[18]Heinä!R15</f>
        <v>2954</v>
      </c>
      <c r="K19" s="45">
        <f>[18]Elo!R15</f>
        <v>3571</v>
      </c>
      <c r="L19" s="45">
        <f>[18]Syys!R15</f>
        <v>1877</v>
      </c>
      <c r="M19" s="45">
        <f>[18]Loka!R15</f>
        <v>1732</v>
      </c>
      <c r="N19" s="45">
        <f>[18]Marras!R15</f>
        <v>1640</v>
      </c>
      <c r="O19" s="45">
        <f>[18]Joulu!R15</f>
        <v>1545</v>
      </c>
    </row>
    <row r="20" spans="2:15" x14ac:dyDescent="0.2">
      <c r="B20" s="1" t="s">
        <v>30</v>
      </c>
      <c r="C20" s="44">
        <f>[18]Tammijoulu!M15</f>
        <v>23909</v>
      </c>
      <c r="D20" s="44">
        <f>[18]Tammi!M15</f>
        <v>1584</v>
      </c>
      <c r="E20" s="44">
        <f>[18]Helmi!M15</f>
        <v>1754</v>
      </c>
      <c r="F20" s="44">
        <f>[18]Maalis!M15</f>
        <v>1950</v>
      </c>
      <c r="G20" s="44">
        <f>[18]Huhti!M15</f>
        <v>2033</v>
      </c>
      <c r="H20" s="44">
        <f>[18]Touko!M15</f>
        <v>2224</v>
      </c>
      <c r="I20" s="44">
        <f>[18]Kesä!M15</f>
        <v>2441</v>
      </c>
      <c r="J20" s="44">
        <f>[18]Heinä!M15</f>
        <v>2068</v>
      </c>
      <c r="K20" s="44">
        <f>[18]Elo!M15</f>
        <v>2551</v>
      </c>
      <c r="L20" s="44">
        <f>[18]Syys!M15</f>
        <v>2150</v>
      </c>
      <c r="M20" s="44">
        <f>[18]Loka!M15</f>
        <v>1959</v>
      </c>
      <c r="N20" s="44">
        <f>[18]Marras!M15</f>
        <v>1751</v>
      </c>
      <c r="O20" s="44">
        <f>[18]Joulu!M15</f>
        <v>1444</v>
      </c>
    </row>
    <row r="21" spans="2:15" s="14" customFormat="1" x14ac:dyDescent="0.2">
      <c r="B21" s="16" t="s">
        <v>31</v>
      </c>
      <c r="C21" s="45">
        <f>[18]Tammijoulu!G15</f>
        <v>25461</v>
      </c>
      <c r="D21" s="45">
        <f>[18]Tammi!G15</f>
        <v>1566</v>
      </c>
      <c r="E21" s="45">
        <f>[18]Helmi!G15</f>
        <v>1522</v>
      </c>
      <c r="F21" s="45">
        <f>[18]Maalis!G15</f>
        <v>1623</v>
      </c>
      <c r="G21" s="45">
        <f>[18]Huhti!G15</f>
        <v>2075</v>
      </c>
      <c r="H21" s="45">
        <f>[18]Touko!G15</f>
        <v>2784</v>
      </c>
      <c r="I21" s="45">
        <f>[18]Kesä!G15</f>
        <v>2439</v>
      </c>
      <c r="J21" s="45">
        <f>[18]Heinä!G15</f>
        <v>2356</v>
      </c>
      <c r="K21" s="45">
        <f>[18]Elo!G15</f>
        <v>2591</v>
      </c>
      <c r="L21" s="45">
        <f>[18]Syys!G15</f>
        <v>2501</v>
      </c>
      <c r="M21" s="45">
        <f>[18]Loka!G15</f>
        <v>2180</v>
      </c>
      <c r="N21" s="45">
        <f>[18]Marras!G15</f>
        <v>2271</v>
      </c>
      <c r="O21" s="45">
        <f>[18]Joulu!G15</f>
        <v>1553</v>
      </c>
    </row>
    <row r="22" spans="2:15" x14ac:dyDescent="0.2">
      <c r="B22" s="1" t="s">
        <v>32</v>
      </c>
      <c r="C22" s="44">
        <f>[18]Tammijoulu!H15</f>
        <v>20384</v>
      </c>
      <c r="D22" s="44">
        <f>[18]Tammi!H15</f>
        <v>1545</v>
      </c>
      <c r="E22" s="44">
        <f>[18]Helmi!H15</f>
        <v>1357</v>
      </c>
      <c r="F22" s="44">
        <f>[18]Maalis!H15</f>
        <v>1401</v>
      </c>
      <c r="G22" s="44">
        <f>[18]Huhti!H15</f>
        <v>1618</v>
      </c>
      <c r="H22" s="44">
        <f>[18]Touko!H15</f>
        <v>2005</v>
      </c>
      <c r="I22" s="44">
        <f>[18]Kesä!H15</f>
        <v>1779</v>
      </c>
      <c r="J22" s="44">
        <f>[18]Heinä!H15</f>
        <v>1381</v>
      </c>
      <c r="K22" s="44">
        <f>[18]Elo!H15</f>
        <v>2051</v>
      </c>
      <c r="L22" s="44">
        <f>[18]Syys!H15</f>
        <v>1978</v>
      </c>
      <c r="M22" s="44">
        <f>[18]Loka!H15</f>
        <v>1929</v>
      </c>
      <c r="N22" s="44">
        <f>[18]Marras!H15</f>
        <v>1986</v>
      </c>
      <c r="O22" s="44">
        <f>[18]Joulu!H15</f>
        <v>1354</v>
      </c>
    </row>
    <row r="23" spans="2:15" s="14" customFormat="1" x14ac:dyDescent="0.2">
      <c r="B23" s="16" t="s">
        <v>33</v>
      </c>
      <c r="C23" s="45">
        <f>[18]Tammijoulu!T15</f>
        <v>19843</v>
      </c>
      <c r="D23" s="45">
        <f>[18]Tammi!T15</f>
        <v>845</v>
      </c>
      <c r="E23" s="45">
        <f>[18]Helmi!T15</f>
        <v>1066</v>
      </c>
      <c r="F23" s="45">
        <f>[18]Maalis!T15</f>
        <v>1339</v>
      </c>
      <c r="G23" s="45">
        <f>[18]Huhti!T15</f>
        <v>1156</v>
      </c>
      <c r="H23" s="45">
        <f>[18]Touko!T15</f>
        <v>1664</v>
      </c>
      <c r="I23" s="45">
        <f>[18]Kesä!T15</f>
        <v>2046</v>
      </c>
      <c r="J23" s="45">
        <f>[18]Heinä!T15</f>
        <v>2722</v>
      </c>
      <c r="K23" s="45">
        <f>[18]Elo!T15</f>
        <v>4436</v>
      </c>
      <c r="L23" s="45">
        <f>[18]Syys!T15</f>
        <v>1867</v>
      </c>
      <c r="M23" s="45">
        <f>[18]Loka!T15</f>
        <v>983</v>
      </c>
      <c r="N23" s="45">
        <f>[18]Marras!T15</f>
        <v>815</v>
      </c>
      <c r="O23" s="45">
        <f>[18]Joulu!T15</f>
        <v>904</v>
      </c>
    </row>
    <row r="24" spans="2:15" x14ac:dyDescent="0.2">
      <c r="B24" s="1" t="s">
        <v>34</v>
      </c>
      <c r="C24" s="44">
        <f>[18]Tammijoulu!AH15</f>
        <v>21576</v>
      </c>
      <c r="D24" s="44">
        <f>[18]Tammi!AH15</f>
        <v>1968</v>
      </c>
      <c r="E24" s="44">
        <f>[18]Helmi!AH15</f>
        <v>1593</v>
      </c>
      <c r="F24" s="44">
        <f>[18]Maalis!AH15</f>
        <v>1572</v>
      </c>
      <c r="G24" s="44">
        <f>[18]Huhti!AH15</f>
        <v>1617</v>
      </c>
      <c r="H24" s="44">
        <f>[18]Touko!AH15</f>
        <v>1659</v>
      </c>
      <c r="I24" s="44">
        <f>[18]Kesä!AH15</f>
        <v>1661</v>
      </c>
      <c r="J24" s="44">
        <f>[18]Heinä!AH15</f>
        <v>1789</v>
      </c>
      <c r="K24" s="44">
        <f>[18]Elo!AH15</f>
        <v>2080</v>
      </c>
      <c r="L24" s="44">
        <f>[18]Syys!AH15</f>
        <v>1873</v>
      </c>
      <c r="M24" s="44">
        <f>[18]Loka!AH15</f>
        <v>1869</v>
      </c>
      <c r="N24" s="44">
        <f>[18]Marras!AH15</f>
        <v>2357</v>
      </c>
      <c r="O24" s="44">
        <f>[18]Joulu!AH15</f>
        <v>1538</v>
      </c>
    </row>
    <row r="25" spans="2:15" s="14" customFormat="1" x14ac:dyDescent="0.2">
      <c r="B25" s="16" t="s">
        <v>35</v>
      </c>
      <c r="C25" s="45">
        <f>[18]Tammijoulu!L15</f>
        <v>19160</v>
      </c>
      <c r="D25" s="45">
        <f>[18]Tammi!L15</f>
        <v>782</v>
      </c>
      <c r="E25" s="45">
        <f>[18]Helmi!L15</f>
        <v>1237</v>
      </c>
      <c r="F25" s="45">
        <f>[18]Maalis!L15</f>
        <v>1172</v>
      </c>
      <c r="G25" s="45">
        <f>[18]Huhti!L15</f>
        <v>1053</v>
      </c>
      <c r="H25" s="45">
        <f>[18]Touko!L15</f>
        <v>1893</v>
      </c>
      <c r="I25" s="45">
        <f>[18]Kesä!L15</f>
        <v>2180</v>
      </c>
      <c r="J25" s="45">
        <f>[18]Heinä!L15</f>
        <v>3594</v>
      </c>
      <c r="K25" s="45">
        <f>[18]Elo!L15</f>
        <v>2603</v>
      </c>
      <c r="L25" s="45">
        <f>[18]Syys!L15</f>
        <v>1463</v>
      </c>
      <c r="M25" s="45">
        <f>[18]Loka!L15</f>
        <v>1010</v>
      </c>
      <c r="N25" s="45">
        <f>[18]Marras!L15</f>
        <v>886</v>
      </c>
      <c r="O25" s="45">
        <f>[18]Joulu!L15</f>
        <v>1287</v>
      </c>
    </row>
    <row r="26" spans="2:15" x14ac:dyDescent="0.2">
      <c r="B26" s="1" t="s">
        <v>36</v>
      </c>
      <c r="C26" s="44">
        <f>[18]Tammijoulu!N15</f>
        <v>9536</v>
      </c>
      <c r="D26" s="44">
        <f>[18]Tammi!N15</f>
        <v>545</v>
      </c>
      <c r="E26" s="44">
        <f>[18]Helmi!N15</f>
        <v>733</v>
      </c>
      <c r="F26" s="44">
        <f>[18]Maalis!N15</f>
        <v>727</v>
      </c>
      <c r="G26" s="44">
        <f>[18]Huhti!N15</f>
        <v>736</v>
      </c>
      <c r="H26" s="44">
        <f>[18]Touko!N15</f>
        <v>1095</v>
      </c>
      <c r="I26" s="44">
        <f>[18]Kesä!N15</f>
        <v>978</v>
      </c>
      <c r="J26" s="44">
        <f>[18]Heinä!N15</f>
        <v>941</v>
      </c>
      <c r="K26" s="44">
        <f>[18]Elo!N15</f>
        <v>956</v>
      </c>
      <c r="L26" s="44">
        <f>[18]Syys!N15</f>
        <v>808</v>
      </c>
      <c r="M26" s="44">
        <f>[18]Loka!N15</f>
        <v>713</v>
      </c>
      <c r="N26" s="44">
        <f>[18]Marras!N15</f>
        <v>723</v>
      </c>
      <c r="O26" s="44">
        <f>[18]Joulu!N15</f>
        <v>581</v>
      </c>
    </row>
    <row r="27" spans="2:15" s="14" customFormat="1" x14ac:dyDescent="0.2">
      <c r="B27" s="16" t="s">
        <v>37</v>
      </c>
      <c r="C27" s="45">
        <f>[18]Tammijoulu!BK15</f>
        <v>33110</v>
      </c>
      <c r="D27" s="45">
        <f>[18]Tammi!BK15</f>
        <v>878</v>
      </c>
      <c r="E27" s="45">
        <f>[18]Helmi!BK15</f>
        <v>1365</v>
      </c>
      <c r="F27" s="45">
        <f>[18]Maalis!BK15</f>
        <v>1781</v>
      </c>
      <c r="G27" s="45">
        <f>[18]Huhti!BK15</f>
        <v>1348</v>
      </c>
      <c r="H27" s="45">
        <f>[18]Touko!BK15</f>
        <v>2006</v>
      </c>
      <c r="I27" s="45">
        <f>[18]Kesä!BK15</f>
        <v>4762</v>
      </c>
      <c r="J27" s="45">
        <f>[18]Heinä!BK15</f>
        <v>5212</v>
      </c>
      <c r="K27" s="45">
        <f>[18]Elo!BK15</f>
        <v>5743</v>
      </c>
      <c r="L27" s="45">
        <f>[18]Syys!BK15</f>
        <v>3791</v>
      </c>
      <c r="M27" s="45">
        <f>[18]Loka!BK15</f>
        <v>2280</v>
      </c>
      <c r="N27" s="45">
        <f>[18]Marras!BK15</f>
        <v>1535</v>
      </c>
      <c r="O27" s="45">
        <f>[18]Joulu!BK15</f>
        <v>2409</v>
      </c>
    </row>
    <row r="28" spans="2:15" x14ac:dyDescent="0.2">
      <c r="B28" s="1" t="s">
        <v>38</v>
      </c>
      <c r="C28" s="44">
        <f>[18]Tammijoulu!AF15</f>
        <v>2695</v>
      </c>
      <c r="D28" s="44">
        <f>[18]Tammi!AF15</f>
        <v>316</v>
      </c>
      <c r="E28" s="44">
        <f>[18]Helmi!AF15</f>
        <v>124</v>
      </c>
      <c r="F28" s="44">
        <f>[18]Maalis!AF15</f>
        <v>211</v>
      </c>
      <c r="G28" s="44">
        <f>[18]Huhti!AF15</f>
        <v>185</v>
      </c>
      <c r="H28" s="44">
        <f>[18]Touko!AF15</f>
        <v>175</v>
      </c>
      <c r="I28" s="44">
        <f>[18]Kesä!AF15</f>
        <v>295</v>
      </c>
      <c r="J28" s="44">
        <f>[18]Heinä!AF15</f>
        <v>261</v>
      </c>
      <c r="K28" s="44">
        <f>[18]Elo!AF15</f>
        <v>420</v>
      </c>
      <c r="L28" s="44">
        <f>[18]Syys!AF15</f>
        <v>133</v>
      </c>
      <c r="M28" s="44">
        <f>[18]Loka!AF15</f>
        <v>147</v>
      </c>
      <c r="N28" s="44">
        <f>[18]Marras!AF15</f>
        <v>131</v>
      </c>
      <c r="O28" s="44">
        <f>[18]Joulu!AF15</f>
        <v>297</v>
      </c>
    </row>
    <row r="29" spans="2:15" s="14" customFormat="1" x14ac:dyDescent="0.2">
      <c r="B29" s="16" t="s">
        <v>39</v>
      </c>
      <c r="C29" s="45">
        <f>[18]Tammijoulu!AQ15</f>
        <v>7480</v>
      </c>
      <c r="D29" s="45">
        <f>[18]Tammi!AQ15</f>
        <v>217</v>
      </c>
      <c r="E29" s="45">
        <f>[18]Helmi!AQ15</f>
        <v>285</v>
      </c>
      <c r="F29" s="45">
        <f>[18]Maalis!AQ15</f>
        <v>446</v>
      </c>
      <c r="G29" s="45">
        <f>[18]Huhti!AQ15</f>
        <v>544</v>
      </c>
      <c r="H29" s="45">
        <f>[18]Touko!AQ15</f>
        <v>845</v>
      </c>
      <c r="I29" s="45">
        <f>[18]Kesä!AQ15</f>
        <v>1046</v>
      </c>
      <c r="J29" s="45">
        <f>[18]Heinä!AQ15</f>
        <v>1057</v>
      </c>
      <c r="K29" s="45">
        <f>[18]Elo!AQ15</f>
        <v>1023</v>
      </c>
      <c r="L29" s="45">
        <f>[18]Syys!AQ15</f>
        <v>807</v>
      </c>
      <c r="M29" s="45">
        <f>[18]Loka!AQ15</f>
        <v>470</v>
      </c>
      <c r="N29" s="45">
        <f>[18]Marras!AQ15</f>
        <v>369</v>
      </c>
      <c r="O29" s="45">
        <f>[18]Joulu!AQ15</f>
        <v>371</v>
      </c>
    </row>
    <row r="30" spans="2:15" x14ac:dyDescent="0.2">
      <c r="B30" s="1" t="s">
        <v>40</v>
      </c>
      <c r="C30" s="44">
        <f>[18]Tammijoulu!K15</f>
        <v>7768</v>
      </c>
      <c r="D30" s="44">
        <f>[18]Tammi!K15</f>
        <v>351</v>
      </c>
      <c r="E30" s="44">
        <f>[18]Helmi!K15</f>
        <v>423</v>
      </c>
      <c r="F30" s="44">
        <f>[18]Maalis!K15</f>
        <v>475</v>
      </c>
      <c r="G30" s="44">
        <f>[18]Huhti!K15</f>
        <v>548</v>
      </c>
      <c r="H30" s="44">
        <f>[18]Touko!K15</f>
        <v>1005</v>
      </c>
      <c r="I30" s="44">
        <f>[18]Kesä!K15</f>
        <v>937</v>
      </c>
      <c r="J30" s="44">
        <f>[18]Heinä!K15</f>
        <v>931</v>
      </c>
      <c r="K30" s="44">
        <f>[18]Elo!K15</f>
        <v>1051</v>
      </c>
      <c r="L30" s="44">
        <f>[18]Syys!K15</f>
        <v>578</v>
      </c>
      <c r="M30" s="44">
        <f>[18]Loka!K15</f>
        <v>543</v>
      </c>
      <c r="N30" s="44">
        <f>[18]Marras!K15</f>
        <v>517</v>
      </c>
      <c r="O30" s="44">
        <f>[18]Joulu!K15</f>
        <v>409</v>
      </c>
    </row>
    <row r="31" spans="2:15" s="14" customFormat="1" x14ac:dyDescent="0.2">
      <c r="B31" s="16" t="s">
        <v>2</v>
      </c>
      <c r="C31" s="45">
        <f>[18]Tammijoulu!BG15</f>
        <v>13375</v>
      </c>
      <c r="D31" s="45">
        <f>[18]Tammi!BG15</f>
        <v>658</v>
      </c>
      <c r="E31" s="45">
        <f>[18]Helmi!BG15</f>
        <v>474</v>
      </c>
      <c r="F31" s="45">
        <f>[18]Maalis!BG15</f>
        <v>511</v>
      </c>
      <c r="G31" s="45">
        <f>[18]Huhti!BG15</f>
        <v>581</v>
      </c>
      <c r="H31" s="45">
        <f>[18]Touko!BG15</f>
        <v>1155</v>
      </c>
      <c r="I31" s="45">
        <f>[18]Kesä!BG15</f>
        <v>1862</v>
      </c>
      <c r="J31" s="45">
        <f>[18]Heinä!BG15</f>
        <v>2137</v>
      </c>
      <c r="K31" s="45">
        <f>[18]Elo!BG15</f>
        <v>1885</v>
      </c>
      <c r="L31" s="45">
        <f>[18]Syys!BG15</f>
        <v>1836</v>
      </c>
      <c r="M31" s="45">
        <f>[18]Loka!BG15</f>
        <v>817</v>
      </c>
      <c r="N31" s="45">
        <f>[18]Marras!BG15</f>
        <v>408</v>
      </c>
      <c r="O31" s="45">
        <f>[18]Joulu!BG15</f>
        <v>1051</v>
      </c>
    </row>
    <row r="32" spans="2:15" x14ac:dyDescent="0.2">
      <c r="B32" s="1" t="s">
        <v>41</v>
      </c>
      <c r="C32" s="44">
        <f>[18]Tammijoulu!V15</f>
        <v>8741</v>
      </c>
      <c r="D32" s="44">
        <f>[18]Tammi!V15</f>
        <v>742</v>
      </c>
      <c r="E32" s="44">
        <f>[18]Helmi!V15</f>
        <v>629</v>
      </c>
      <c r="F32" s="44">
        <f>[18]Maalis!V15</f>
        <v>600</v>
      </c>
      <c r="G32" s="44">
        <f>[18]Huhti!V15</f>
        <v>576</v>
      </c>
      <c r="H32" s="44">
        <f>[18]Touko!V15</f>
        <v>713</v>
      </c>
      <c r="I32" s="44">
        <f>[18]Kesä!V15</f>
        <v>902</v>
      </c>
      <c r="J32" s="44">
        <f>[18]Heinä!V15</f>
        <v>605</v>
      </c>
      <c r="K32" s="44">
        <f>[18]Elo!V15</f>
        <v>890</v>
      </c>
      <c r="L32" s="44">
        <f>[18]Syys!V15</f>
        <v>917</v>
      </c>
      <c r="M32" s="44">
        <f>[18]Loka!V15</f>
        <v>700</v>
      </c>
      <c r="N32" s="44">
        <f>[18]Marras!V15</f>
        <v>832</v>
      </c>
      <c r="O32" s="44">
        <f>[18]Joulu!V15</f>
        <v>635</v>
      </c>
    </row>
    <row r="33" spans="2:15" s="14" customFormat="1" x14ac:dyDescent="0.2">
      <c r="B33" s="16" t="s">
        <v>42</v>
      </c>
      <c r="C33" s="45">
        <f>[18]Tammijoulu!Y15</f>
        <v>3058</v>
      </c>
      <c r="D33" s="45">
        <f>[18]Tammi!Y15</f>
        <v>227</v>
      </c>
      <c r="E33" s="45">
        <f>[18]Helmi!Y15</f>
        <v>301</v>
      </c>
      <c r="F33" s="45">
        <f>[18]Maalis!Y15</f>
        <v>221</v>
      </c>
      <c r="G33" s="45">
        <f>[18]Huhti!Y15</f>
        <v>200</v>
      </c>
      <c r="H33" s="45">
        <f>[18]Touko!Y15</f>
        <v>240</v>
      </c>
      <c r="I33" s="45">
        <f>[18]Kesä!Y15</f>
        <v>389</v>
      </c>
      <c r="J33" s="45">
        <f>[18]Heinä!Y15</f>
        <v>260</v>
      </c>
      <c r="K33" s="45">
        <f>[18]Elo!Y15</f>
        <v>364</v>
      </c>
      <c r="L33" s="45">
        <f>[18]Syys!Y15</f>
        <v>300</v>
      </c>
      <c r="M33" s="45">
        <f>[18]Loka!Y15</f>
        <v>208</v>
      </c>
      <c r="N33" s="45">
        <f>[18]Marras!Y15</f>
        <v>184</v>
      </c>
      <c r="O33" s="45">
        <f>[18]Joulu!Y15</f>
        <v>164</v>
      </c>
    </row>
    <row r="34" spans="2:15" x14ac:dyDescent="0.2">
      <c r="B34" s="1" t="s">
        <v>3</v>
      </c>
      <c r="C34" s="44">
        <f>[18]Tammijoulu!AI15</f>
        <v>5957</v>
      </c>
      <c r="D34" s="44">
        <f>[18]Tammi!AI15</f>
        <v>530</v>
      </c>
      <c r="E34" s="44">
        <f>[18]Helmi!AI15</f>
        <v>345</v>
      </c>
      <c r="F34" s="44">
        <f>[18]Maalis!AI15</f>
        <v>405</v>
      </c>
      <c r="G34" s="44">
        <f>[18]Huhti!AI15</f>
        <v>450</v>
      </c>
      <c r="H34" s="44">
        <f>[18]Touko!AI15</f>
        <v>1121</v>
      </c>
      <c r="I34" s="44">
        <f>[18]Kesä!AI15</f>
        <v>346</v>
      </c>
      <c r="J34" s="44">
        <f>[18]Heinä!AI15</f>
        <v>376</v>
      </c>
      <c r="K34" s="44">
        <f>[18]Elo!AI15</f>
        <v>521</v>
      </c>
      <c r="L34" s="44">
        <f>[18]Syys!AI15</f>
        <v>431</v>
      </c>
      <c r="M34" s="44">
        <f>[18]Loka!AI15</f>
        <v>478</v>
      </c>
      <c r="N34" s="44">
        <f>[18]Marras!AI15</f>
        <v>509</v>
      </c>
      <c r="O34" s="44">
        <f>[18]Joulu!AI15</f>
        <v>445</v>
      </c>
    </row>
    <row r="35" spans="2:15" s="14" customFormat="1" x14ac:dyDescent="0.2">
      <c r="B35" s="16" t="s">
        <v>43</v>
      </c>
      <c r="C35" s="45">
        <f>[18]Tammijoulu!U15</f>
        <v>3420</v>
      </c>
      <c r="D35" s="45">
        <f>[18]Tammi!U15</f>
        <v>157</v>
      </c>
      <c r="E35" s="45">
        <f>[18]Helmi!U15</f>
        <v>131</v>
      </c>
      <c r="F35" s="45">
        <f>[18]Maalis!U15</f>
        <v>276</v>
      </c>
      <c r="G35" s="45">
        <f>[18]Huhti!U15</f>
        <v>185</v>
      </c>
      <c r="H35" s="45">
        <f>[18]Touko!U15</f>
        <v>344</v>
      </c>
      <c r="I35" s="45">
        <f>[18]Kesä!U15</f>
        <v>469</v>
      </c>
      <c r="J35" s="45">
        <f>[18]Heinä!U15</f>
        <v>331</v>
      </c>
      <c r="K35" s="45">
        <f>[18]Elo!U15</f>
        <v>570</v>
      </c>
      <c r="L35" s="45">
        <f>[18]Syys!U15</f>
        <v>434</v>
      </c>
      <c r="M35" s="45">
        <f>[18]Loka!U15</f>
        <v>148</v>
      </c>
      <c r="N35" s="45">
        <f>[18]Marras!U15</f>
        <v>212</v>
      </c>
      <c r="O35" s="45">
        <f>[18]Joulu!U15</f>
        <v>163</v>
      </c>
    </row>
    <row r="36" spans="2:15" x14ac:dyDescent="0.2">
      <c r="B36" s="1" t="s">
        <v>44</v>
      </c>
      <c r="C36" s="44">
        <f>[18]Tammijoulu!Q15</f>
        <v>3640</v>
      </c>
      <c r="D36" s="44">
        <f>[18]Tammi!Q15</f>
        <v>186</v>
      </c>
      <c r="E36" s="44">
        <f>[18]Helmi!Q15</f>
        <v>263</v>
      </c>
      <c r="F36" s="44">
        <f>[18]Maalis!Q15</f>
        <v>312</v>
      </c>
      <c r="G36" s="44">
        <f>[18]Huhti!Q15</f>
        <v>466</v>
      </c>
      <c r="H36" s="44">
        <f>[18]Touko!Q15</f>
        <v>259</v>
      </c>
      <c r="I36" s="44">
        <f>[18]Kesä!Q15</f>
        <v>378</v>
      </c>
      <c r="J36" s="44">
        <f>[18]Heinä!Q15</f>
        <v>410</v>
      </c>
      <c r="K36" s="44">
        <f>[18]Elo!Q15</f>
        <v>411</v>
      </c>
      <c r="L36" s="44">
        <f>[18]Syys!Q15</f>
        <v>339</v>
      </c>
      <c r="M36" s="44">
        <f>[18]Loka!Q15</f>
        <v>249</v>
      </c>
      <c r="N36" s="44">
        <f>[18]Marras!Q15</f>
        <v>197</v>
      </c>
      <c r="O36" s="44">
        <f>[18]Joulu!Q15</f>
        <v>170</v>
      </c>
    </row>
    <row r="37" spans="2:15" s="14" customFormat="1" x14ac:dyDescent="0.2">
      <c r="B37" s="16" t="s">
        <v>4</v>
      </c>
      <c r="C37" s="45">
        <f>[18]Tammijoulu!AN15</f>
        <v>3287</v>
      </c>
      <c r="D37" s="45">
        <f>[18]Tammi!AN15</f>
        <v>112</v>
      </c>
      <c r="E37" s="45">
        <f>[18]Helmi!AN15</f>
        <v>129</v>
      </c>
      <c r="F37" s="45">
        <f>[18]Maalis!AN15</f>
        <v>166</v>
      </c>
      <c r="G37" s="45">
        <f>[18]Huhti!AN15</f>
        <v>124</v>
      </c>
      <c r="H37" s="45">
        <f>[18]Touko!AN15</f>
        <v>119</v>
      </c>
      <c r="I37" s="45">
        <f>[18]Kesä!AN15</f>
        <v>224</v>
      </c>
      <c r="J37" s="45">
        <f>[18]Heinä!AN15</f>
        <v>739</v>
      </c>
      <c r="K37" s="45">
        <f>[18]Elo!AN15</f>
        <v>1007</v>
      </c>
      <c r="L37" s="45">
        <f>[18]Syys!AN15</f>
        <v>235</v>
      </c>
      <c r="M37" s="45">
        <f>[18]Loka!AN15</f>
        <v>161</v>
      </c>
      <c r="N37" s="45">
        <f>[18]Marras!AN15</f>
        <v>150</v>
      </c>
      <c r="O37" s="45">
        <f>[18]Joulu!AN15</f>
        <v>121</v>
      </c>
    </row>
    <row r="38" spans="2:15" x14ac:dyDescent="0.2">
      <c r="B38" s="1" t="s">
        <v>45</v>
      </c>
      <c r="C38" s="44">
        <f>[18]Tammijoulu!BA15</f>
        <v>10136</v>
      </c>
      <c r="D38" s="44">
        <f>[18]Tammi!BA15</f>
        <v>403</v>
      </c>
      <c r="E38" s="44">
        <f>[18]Helmi!BA15</f>
        <v>327</v>
      </c>
      <c r="F38" s="44">
        <f>[18]Maalis!BA15</f>
        <v>339</v>
      </c>
      <c r="G38" s="44">
        <f>[18]Huhti!BA15</f>
        <v>513</v>
      </c>
      <c r="H38" s="44">
        <f>[18]Touko!BA15</f>
        <v>1131</v>
      </c>
      <c r="I38" s="44">
        <f>[18]Kesä!BA15</f>
        <v>1517</v>
      </c>
      <c r="J38" s="44">
        <f>[18]Heinä!BA15</f>
        <v>1425</v>
      </c>
      <c r="K38" s="44">
        <f>[18]Elo!BA15</f>
        <v>1643</v>
      </c>
      <c r="L38" s="44">
        <f>[18]Syys!BA15</f>
        <v>1222</v>
      </c>
      <c r="M38" s="44">
        <f>[18]Loka!BA15</f>
        <v>740</v>
      </c>
      <c r="N38" s="44">
        <f>[18]Marras!BA15</f>
        <v>397</v>
      </c>
      <c r="O38" s="44">
        <f>[18]Joulu!BA15</f>
        <v>479</v>
      </c>
    </row>
    <row r="39" spans="2:15" s="14" customFormat="1" x14ac:dyDescent="0.2">
      <c r="B39" s="16" t="s">
        <v>46</v>
      </c>
      <c r="C39" s="45">
        <f>[18]Tammijoulu!W15</f>
        <v>4420</v>
      </c>
      <c r="D39" s="45">
        <f>[18]Tammi!W15</f>
        <v>243</v>
      </c>
      <c r="E39" s="45">
        <f>[18]Helmi!W15</f>
        <v>278</v>
      </c>
      <c r="F39" s="45">
        <f>[18]Maalis!W15</f>
        <v>305</v>
      </c>
      <c r="G39" s="45">
        <f>[18]Huhti!W15</f>
        <v>328</v>
      </c>
      <c r="H39" s="45">
        <f>[18]Touko!W15</f>
        <v>544</v>
      </c>
      <c r="I39" s="45">
        <f>[18]Kesä!W15</f>
        <v>444</v>
      </c>
      <c r="J39" s="45">
        <f>[18]Heinä!W15</f>
        <v>455</v>
      </c>
      <c r="K39" s="45">
        <f>[18]Elo!W15</f>
        <v>567</v>
      </c>
      <c r="L39" s="45">
        <f>[18]Syys!W15</f>
        <v>362</v>
      </c>
      <c r="M39" s="45">
        <f>[18]Loka!W15</f>
        <v>346</v>
      </c>
      <c r="N39" s="45">
        <f>[18]Marras!W15</f>
        <v>300</v>
      </c>
      <c r="O39" s="45">
        <f>[18]Joulu!W15</f>
        <v>248</v>
      </c>
    </row>
    <row r="40" spans="2:15" x14ac:dyDescent="0.2">
      <c r="B40" s="1" t="s">
        <v>47</v>
      </c>
      <c r="C40" s="44">
        <f>[18]Tammijoulu!AJ15</f>
        <v>3530</v>
      </c>
      <c r="D40" s="44">
        <f>[18]Tammi!AJ15</f>
        <v>302</v>
      </c>
      <c r="E40" s="44">
        <f>[18]Helmi!AJ15</f>
        <v>228</v>
      </c>
      <c r="F40" s="44">
        <f>[18]Maalis!AJ15</f>
        <v>285</v>
      </c>
      <c r="G40" s="44">
        <f>[18]Huhti!AJ15</f>
        <v>280</v>
      </c>
      <c r="H40" s="44">
        <f>[18]Touko!AJ15</f>
        <v>328</v>
      </c>
      <c r="I40" s="44">
        <f>[18]Kesä!AJ15</f>
        <v>360</v>
      </c>
      <c r="J40" s="44">
        <f>[18]Heinä!AJ15</f>
        <v>169</v>
      </c>
      <c r="K40" s="44">
        <f>[18]Elo!AJ15</f>
        <v>375</v>
      </c>
      <c r="L40" s="44">
        <f>[18]Syys!AJ15</f>
        <v>352</v>
      </c>
      <c r="M40" s="44">
        <f>[18]Loka!AJ15</f>
        <v>282</v>
      </c>
      <c r="N40" s="44">
        <f>[18]Marras!AJ15</f>
        <v>339</v>
      </c>
      <c r="O40" s="44">
        <f>[18]Joulu!AJ15</f>
        <v>230</v>
      </c>
    </row>
    <row r="41" spans="2:15" s="14" customFormat="1" x14ac:dyDescent="0.2">
      <c r="B41" s="16" t="s">
        <v>48</v>
      </c>
      <c r="C41" s="45">
        <f>[18]Tammijoulu!AG15</f>
        <v>6113</v>
      </c>
      <c r="D41" s="45">
        <f>[18]Tammi!AG15</f>
        <v>358</v>
      </c>
      <c r="E41" s="45">
        <f>[18]Helmi!AG15</f>
        <v>190</v>
      </c>
      <c r="F41" s="45">
        <f>[18]Maalis!AG15</f>
        <v>312</v>
      </c>
      <c r="G41" s="45">
        <f>[18]Huhti!AG15</f>
        <v>620</v>
      </c>
      <c r="H41" s="45">
        <f>[18]Touko!AG15</f>
        <v>401</v>
      </c>
      <c r="I41" s="45">
        <f>[18]Kesä!AG15</f>
        <v>767</v>
      </c>
      <c r="J41" s="45">
        <f>[18]Heinä!AG15</f>
        <v>829</v>
      </c>
      <c r="K41" s="45">
        <f>[18]Elo!AG15</f>
        <v>653</v>
      </c>
      <c r="L41" s="45">
        <f>[18]Syys!AG15</f>
        <v>519</v>
      </c>
      <c r="M41" s="45">
        <f>[18]Loka!AG15</f>
        <v>579</v>
      </c>
      <c r="N41" s="45">
        <f>[18]Marras!AG15</f>
        <v>673</v>
      </c>
      <c r="O41" s="45">
        <f>[18]Joulu!AG15</f>
        <v>212</v>
      </c>
    </row>
    <row r="42" spans="2:15" x14ac:dyDescent="0.2">
      <c r="B42" s="1" t="s">
        <v>49</v>
      </c>
      <c r="C42" s="44">
        <f>[18]Tammijoulu!AW15</f>
        <v>9501</v>
      </c>
      <c r="D42" s="44">
        <f>[18]Tammi!AW15</f>
        <v>571</v>
      </c>
      <c r="E42" s="44">
        <f>[18]Helmi!AW15</f>
        <v>430</v>
      </c>
      <c r="F42" s="44">
        <f>[18]Maalis!AW15</f>
        <v>585</v>
      </c>
      <c r="G42" s="44">
        <f>[18]Huhti!AW15</f>
        <v>637</v>
      </c>
      <c r="H42" s="44">
        <f>[18]Touko!AW15</f>
        <v>1155</v>
      </c>
      <c r="I42" s="44">
        <f>[18]Kesä!AW15</f>
        <v>1716</v>
      </c>
      <c r="J42" s="44">
        <f>[18]Heinä!AW15</f>
        <v>1236</v>
      </c>
      <c r="K42" s="44">
        <f>[18]Elo!AW15</f>
        <v>973</v>
      </c>
      <c r="L42" s="44">
        <f>[18]Syys!AW15</f>
        <v>899</v>
      </c>
      <c r="M42" s="44">
        <f>[18]Loka!AW15</f>
        <v>553</v>
      </c>
      <c r="N42" s="44">
        <f>[18]Marras!AW15</f>
        <v>436</v>
      </c>
      <c r="O42" s="44">
        <f>[18]Joulu!AW15</f>
        <v>310</v>
      </c>
    </row>
    <row r="43" spans="2:15" s="14" customFormat="1" x14ac:dyDescent="0.2">
      <c r="B43" s="16" t="s">
        <v>5</v>
      </c>
      <c r="C43" s="45">
        <f>[18]Tammijoulu!BC15</f>
        <v>3842</v>
      </c>
      <c r="D43" s="45">
        <f>[18]Tammi!BC15</f>
        <v>75</v>
      </c>
      <c r="E43" s="45">
        <f>[18]Helmi!BC15</f>
        <v>113</v>
      </c>
      <c r="F43" s="45">
        <f>[18]Maalis!BC15</f>
        <v>108</v>
      </c>
      <c r="G43" s="45">
        <f>[18]Huhti!BC15</f>
        <v>71</v>
      </c>
      <c r="H43" s="45">
        <f>[18]Touko!BC15</f>
        <v>347</v>
      </c>
      <c r="I43" s="45">
        <f>[18]Kesä!BC15</f>
        <v>552</v>
      </c>
      <c r="J43" s="45">
        <f>[18]Heinä!BC15</f>
        <v>1236</v>
      </c>
      <c r="K43" s="45">
        <f>[18]Elo!BC15</f>
        <v>533</v>
      </c>
      <c r="L43" s="45">
        <f>[18]Syys!BC15</f>
        <v>259</v>
      </c>
      <c r="M43" s="45">
        <f>[18]Loka!BC15</f>
        <v>277</v>
      </c>
      <c r="N43" s="45">
        <f>[18]Marras!BC15</f>
        <v>93</v>
      </c>
      <c r="O43" s="45">
        <f>[18]Joulu!BC15</f>
        <v>178</v>
      </c>
    </row>
    <row r="44" spans="2:15" x14ac:dyDescent="0.2">
      <c r="B44" s="1" t="s">
        <v>6</v>
      </c>
      <c r="C44" s="44">
        <f>[18]Tammijoulu!AS15</f>
        <v>5150</v>
      </c>
      <c r="D44" s="44">
        <f>[18]Tammi!AS15</f>
        <v>142</v>
      </c>
      <c r="E44" s="44">
        <f>[18]Helmi!AS15</f>
        <v>124</v>
      </c>
      <c r="F44" s="44">
        <f>[18]Maalis!AS15</f>
        <v>202</v>
      </c>
      <c r="G44" s="44">
        <f>[18]Huhti!AS15</f>
        <v>228</v>
      </c>
      <c r="H44" s="44">
        <f>[18]Touko!AS15</f>
        <v>492</v>
      </c>
      <c r="I44" s="44">
        <f>[18]Kesä!AS15</f>
        <v>891</v>
      </c>
      <c r="J44" s="44">
        <f>[18]Heinä!AS15</f>
        <v>840</v>
      </c>
      <c r="K44" s="44">
        <f>[18]Elo!AS15</f>
        <v>853</v>
      </c>
      <c r="L44" s="44">
        <f>[18]Syys!AS15</f>
        <v>801</v>
      </c>
      <c r="M44" s="44">
        <f>[18]Loka!AS15</f>
        <v>240</v>
      </c>
      <c r="N44" s="44">
        <f>[18]Marras!AS15</f>
        <v>167</v>
      </c>
      <c r="O44" s="44">
        <f>[18]Joulu!AS15</f>
        <v>170</v>
      </c>
    </row>
    <row r="45" spans="2:15" s="14" customFormat="1" x14ac:dyDescent="0.2">
      <c r="B45" s="16" t="s">
        <v>50</v>
      </c>
      <c r="C45" s="45">
        <f>[18]Tammijoulu!I15</f>
        <v>2043</v>
      </c>
      <c r="D45" s="45">
        <f>[18]Tammi!I15</f>
        <v>137</v>
      </c>
      <c r="E45" s="45">
        <f>[18]Helmi!I15</f>
        <v>67</v>
      </c>
      <c r="F45" s="45">
        <f>[18]Maalis!I15</f>
        <v>87</v>
      </c>
      <c r="G45" s="45">
        <f>[18]Huhti!I15</f>
        <v>130</v>
      </c>
      <c r="H45" s="45">
        <f>[18]Touko!I15</f>
        <v>253</v>
      </c>
      <c r="I45" s="45">
        <f>[18]Kesä!I15</f>
        <v>184</v>
      </c>
      <c r="J45" s="45">
        <f>[18]Heinä!I15</f>
        <v>168</v>
      </c>
      <c r="K45" s="45">
        <f>[18]Elo!I15</f>
        <v>164</v>
      </c>
      <c r="L45" s="45">
        <f>[18]Syys!I15</f>
        <v>219</v>
      </c>
      <c r="M45" s="45">
        <f>[18]Loka!I15</f>
        <v>371</v>
      </c>
      <c r="N45" s="45">
        <f>[18]Marras!I15</f>
        <v>196</v>
      </c>
      <c r="O45" s="45">
        <f>[18]Joulu!I15</f>
        <v>67</v>
      </c>
    </row>
    <row r="46" spans="2:15" x14ac:dyDescent="0.2">
      <c r="B46" s="1" t="s">
        <v>51</v>
      </c>
      <c r="C46" s="44">
        <f>[18]Tammijoulu!BH15</f>
        <v>1162</v>
      </c>
      <c r="D46" s="44">
        <f>[18]Tammi!BH15</f>
        <v>40</v>
      </c>
      <c r="E46" s="44">
        <f>[18]Helmi!BH15</f>
        <v>46</v>
      </c>
      <c r="F46" s="44">
        <f>[18]Maalis!BH15</f>
        <v>33</v>
      </c>
      <c r="G46" s="44">
        <f>[18]Huhti!BH15</f>
        <v>52</v>
      </c>
      <c r="H46" s="44">
        <f>[18]Touko!BH15</f>
        <v>65</v>
      </c>
      <c r="I46" s="44">
        <f>[18]Kesä!BH15</f>
        <v>198</v>
      </c>
      <c r="J46" s="44">
        <f>[18]Heinä!BH15</f>
        <v>197</v>
      </c>
      <c r="K46" s="44">
        <f>[18]Elo!BH15</f>
        <v>209</v>
      </c>
      <c r="L46" s="44">
        <f>[18]Syys!BH15</f>
        <v>133</v>
      </c>
      <c r="M46" s="44">
        <f>[18]Loka!BH15</f>
        <v>71</v>
      </c>
      <c r="N46" s="44">
        <f>[18]Marras!BH15</f>
        <v>49</v>
      </c>
      <c r="O46" s="44">
        <f>[18]Joulu!BH15</f>
        <v>69</v>
      </c>
    </row>
    <row r="47" spans="2:15" s="14" customFormat="1" x14ac:dyDescent="0.2">
      <c r="B47" s="46" t="s">
        <v>111</v>
      </c>
      <c r="C47" s="45">
        <f>[18]Tammijoulu!AL15</f>
        <v>2278</v>
      </c>
      <c r="D47" s="45">
        <f>[18]Tammi!AL15</f>
        <v>211</v>
      </c>
      <c r="E47" s="45">
        <f>[18]Helmi!AL15</f>
        <v>186</v>
      </c>
      <c r="F47" s="45">
        <f>[18]Maalis!AL15</f>
        <v>164</v>
      </c>
      <c r="G47" s="45">
        <f>[18]Huhti!AL15</f>
        <v>211</v>
      </c>
      <c r="H47" s="45">
        <f>[18]Touko!AL15</f>
        <v>174</v>
      </c>
      <c r="I47" s="45">
        <f>[18]Kesä!AL15</f>
        <v>235</v>
      </c>
      <c r="J47" s="45">
        <f>[18]Heinä!AL15</f>
        <v>224</v>
      </c>
      <c r="K47" s="45">
        <f>[18]Elo!AL15</f>
        <v>214</v>
      </c>
      <c r="L47" s="45">
        <f>[18]Syys!AL15</f>
        <v>195</v>
      </c>
      <c r="M47" s="45">
        <f>[18]Loka!AL15</f>
        <v>138</v>
      </c>
      <c r="N47" s="45">
        <f>[18]Marras!AL15</f>
        <v>141</v>
      </c>
      <c r="O47" s="45">
        <f>[18]Joulu!AL15</f>
        <v>185</v>
      </c>
    </row>
    <row r="48" spans="2:15" x14ac:dyDescent="0.2">
      <c r="B48" s="1" t="s">
        <v>91</v>
      </c>
      <c r="C48" s="8">
        <f t="shared" ref="C48:O48" si="0">C10-SUM(C12:C46)</f>
        <v>102805</v>
      </c>
      <c r="D48" s="8">
        <f t="shared" si="0"/>
        <v>6154</v>
      </c>
      <c r="E48" s="8">
        <f t="shared" si="0"/>
        <v>6154</v>
      </c>
      <c r="F48" s="8">
        <f t="shared" si="0"/>
        <v>7186</v>
      </c>
      <c r="G48" s="8">
        <f t="shared" si="0"/>
        <v>7459</v>
      </c>
      <c r="H48" s="8">
        <f t="shared" si="0"/>
        <v>8622</v>
      </c>
      <c r="I48" s="8">
        <f t="shared" si="0"/>
        <v>12930</v>
      </c>
      <c r="J48" s="8">
        <f t="shared" si="0"/>
        <v>10744</v>
      </c>
      <c r="K48" s="8">
        <f t="shared" si="0"/>
        <v>15227</v>
      </c>
      <c r="L48" s="8">
        <f t="shared" si="0"/>
        <v>10244</v>
      </c>
      <c r="M48" s="8">
        <f t="shared" si="0"/>
        <v>5083</v>
      </c>
      <c r="N48" s="8">
        <f t="shared" si="0"/>
        <v>6377</v>
      </c>
      <c r="O48" s="8">
        <f t="shared" si="0"/>
        <v>6625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A1:B1048576 C1:C6 C8:C65536 G8:G65536 G1:G6">
    <cfRule type="cellIs" dxfId="1964" priority="813" stopIfTrue="1" operator="lessThan">
      <formula>0</formula>
    </cfRule>
  </conditionalFormatting>
  <conditionalFormatting sqref="C8">
    <cfRule type="cellIs" dxfId="1963" priority="809" stopIfTrue="1" operator="lessThan">
      <formula>0</formula>
    </cfRule>
  </conditionalFormatting>
  <conditionalFormatting sqref="Q11">
    <cfRule type="cellIs" dxfId="1962" priority="808" stopIfTrue="1" operator="lessThan">
      <formula>0</formula>
    </cfRule>
  </conditionalFormatting>
  <conditionalFormatting sqref="G1:G6 G8:G65536">
    <cfRule type="cellIs" dxfId="1961" priority="803" stopIfTrue="1" operator="lessThan">
      <formula>0</formula>
    </cfRule>
  </conditionalFormatting>
  <conditionalFormatting sqref="G1:G6 G8:G65536">
    <cfRule type="cellIs" dxfId="1960" priority="772" stopIfTrue="1" operator="lessThan">
      <formula>0</formula>
    </cfRule>
  </conditionalFormatting>
  <conditionalFormatting sqref="G1:G6 G8:G65536">
    <cfRule type="cellIs" dxfId="1959" priority="771" stopIfTrue="1" operator="lessThan">
      <formula>0</formula>
    </cfRule>
  </conditionalFormatting>
  <conditionalFormatting sqref="G1:G6 G8:G65536">
    <cfRule type="cellIs" dxfId="1958" priority="770" stopIfTrue="1" operator="lessThan">
      <formula>0</formula>
    </cfRule>
  </conditionalFormatting>
  <conditionalFormatting sqref="G1:G6 G8:G65536">
    <cfRule type="cellIs" dxfId="1957" priority="769" stopIfTrue="1" operator="lessThan">
      <formula>0</formula>
    </cfRule>
  </conditionalFormatting>
  <conditionalFormatting sqref="G1:G6 G8:G65536">
    <cfRule type="cellIs" dxfId="1956" priority="768" stopIfTrue="1" operator="lessThan">
      <formula>0</formula>
    </cfRule>
  </conditionalFormatting>
  <conditionalFormatting sqref="A4:C4 P4:IV4 G4">
    <cfRule type="cellIs" dxfId="1955" priority="733" stopIfTrue="1" operator="lessThan">
      <formula>0</formula>
    </cfRule>
  </conditionalFormatting>
  <conditionalFormatting sqref="G4">
    <cfRule type="cellIs" dxfId="1954" priority="723" stopIfTrue="1" operator="lessThan">
      <formula>0</formula>
    </cfRule>
  </conditionalFormatting>
  <conditionalFormatting sqref="G4">
    <cfRule type="cellIs" dxfId="1953" priority="722" stopIfTrue="1" operator="lessThan">
      <formula>0</formula>
    </cfRule>
  </conditionalFormatting>
  <conditionalFormatting sqref="C4">
    <cfRule type="cellIs" dxfId="1952" priority="701" stopIfTrue="1" operator="lessThan">
      <formula>0</formula>
    </cfRule>
  </conditionalFormatting>
  <conditionalFormatting sqref="G4">
    <cfRule type="cellIs" dxfId="1951" priority="692" stopIfTrue="1" operator="lessThan">
      <formula>0</formula>
    </cfRule>
  </conditionalFormatting>
  <conditionalFormatting sqref="G4">
    <cfRule type="cellIs" dxfId="1950" priority="691" stopIfTrue="1" operator="lessThan">
      <formula>0</formula>
    </cfRule>
  </conditionalFormatting>
  <conditionalFormatting sqref="G4">
    <cfRule type="cellIs" dxfId="1949" priority="690" stopIfTrue="1" operator="lessThan">
      <formula>0</formula>
    </cfRule>
  </conditionalFormatting>
  <conditionalFormatting sqref="G4">
    <cfRule type="cellIs" dxfId="1948" priority="689" stopIfTrue="1" operator="lessThan">
      <formula>0</formula>
    </cfRule>
  </conditionalFormatting>
  <conditionalFormatting sqref="G4">
    <cfRule type="cellIs" dxfId="1947" priority="688" stopIfTrue="1" operator="lessThan">
      <formula>0</formula>
    </cfRule>
  </conditionalFormatting>
  <conditionalFormatting sqref="G4">
    <cfRule type="cellIs" dxfId="1946" priority="687" stopIfTrue="1" operator="lessThan">
      <formula>0</formula>
    </cfRule>
  </conditionalFormatting>
  <conditionalFormatting sqref="G4">
    <cfRule type="cellIs" dxfId="1945" priority="686" stopIfTrue="1" operator="lessThan">
      <formula>0</formula>
    </cfRule>
  </conditionalFormatting>
  <conditionalFormatting sqref="G4">
    <cfRule type="cellIs" dxfId="1944" priority="685" stopIfTrue="1" operator="lessThan">
      <formula>0</formula>
    </cfRule>
  </conditionalFormatting>
  <conditionalFormatting sqref="G1:G6 G8:G65536">
    <cfRule type="cellIs" dxfId="1943" priority="598" stopIfTrue="1" operator="lessThan">
      <formula>0</formula>
    </cfRule>
  </conditionalFormatting>
  <conditionalFormatting sqref="G1:G6 G8:G65536">
    <cfRule type="cellIs" dxfId="1942" priority="597" stopIfTrue="1" operator="lessThan">
      <formula>0</formula>
    </cfRule>
  </conditionalFormatting>
  <conditionalFormatting sqref="G1:G6 G8:G65536">
    <cfRule type="cellIs" dxfId="1941" priority="596" stopIfTrue="1" operator="lessThan">
      <formula>0</formula>
    </cfRule>
  </conditionalFormatting>
  <conditionalFormatting sqref="G1:G6 G8:G65536">
    <cfRule type="cellIs" dxfId="1940" priority="595" stopIfTrue="1" operator="lessThan">
      <formula>0</formula>
    </cfRule>
  </conditionalFormatting>
  <conditionalFormatting sqref="G1:G6 G8:G65536">
    <cfRule type="cellIs" dxfId="1939" priority="594" stopIfTrue="1" operator="lessThan">
      <formula>0</formula>
    </cfRule>
  </conditionalFormatting>
  <conditionalFormatting sqref="G1:G6 G8:G65536">
    <cfRule type="cellIs" dxfId="1938" priority="593" stopIfTrue="1" operator="lessThan">
      <formula>0</formula>
    </cfRule>
  </conditionalFormatting>
  <conditionalFormatting sqref="G1:G6 G8:G65536">
    <cfRule type="cellIs" dxfId="1937" priority="592" stopIfTrue="1" operator="lessThan">
      <formula>0</formula>
    </cfRule>
  </conditionalFormatting>
  <conditionalFormatting sqref="G1:G6 G8:G65536">
    <cfRule type="cellIs" dxfId="1936" priority="591" stopIfTrue="1" operator="lessThan">
      <formula>0</formula>
    </cfRule>
  </conditionalFormatting>
  <conditionalFormatting sqref="G1:G6 G8:G65536">
    <cfRule type="cellIs" dxfId="1935" priority="590" stopIfTrue="1" operator="lessThan">
      <formula>0</formula>
    </cfRule>
  </conditionalFormatting>
  <conditionalFormatting sqref="G1:G6 G8:G65536">
    <cfRule type="cellIs" dxfId="1934" priority="589" stopIfTrue="1" operator="lessThan">
      <formula>0</formula>
    </cfRule>
  </conditionalFormatting>
  <conditionalFormatting sqref="G1:G6 G8:G65536">
    <cfRule type="cellIs" dxfId="1933" priority="588" stopIfTrue="1" operator="lessThan">
      <formula>0</formula>
    </cfRule>
  </conditionalFormatting>
  <conditionalFormatting sqref="G1:G6 G8:G65536">
    <cfRule type="cellIs" dxfId="1932" priority="587" stopIfTrue="1" operator="lessThan">
      <formula>0</formula>
    </cfRule>
  </conditionalFormatting>
  <conditionalFormatting sqref="G1:G6 G8:G65536">
    <cfRule type="cellIs" dxfId="1931" priority="586" stopIfTrue="1" operator="lessThan">
      <formula>0</formula>
    </cfRule>
  </conditionalFormatting>
  <conditionalFormatting sqref="G1:G6 G8:G65536">
    <cfRule type="cellIs" dxfId="1930" priority="585" stopIfTrue="1" operator="lessThan">
      <formula>0</formula>
    </cfRule>
  </conditionalFormatting>
  <conditionalFormatting sqref="D1:D6 D8:D65536">
    <cfRule type="cellIs" dxfId="1929" priority="386" stopIfTrue="1" operator="lessThan">
      <formula>0</formula>
    </cfRule>
  </conditionalFormatting>
  <conditionalFormatting sqref="E1:E6 E8:E65536">
    <cfRule type="cellIs" dxfId="1928" priority="385" stopIfTrue="1" operator="lessThan">
      <formula>0</formula>
    </cfRule>
  </conditionalFormatting>
  <conditionalFormatting sqref="E1:E6 E8:E65536">
    <cfRule type="cellIs" dxfId="1927" priority="384" stopIfTrue="1" operator="lessThan">
      <formula>0</formula>
    </cfRule>
  </conditionalFormatting>
  <conditionalFormatting sqref="E1:E6 E8:E65536">
    <cfRule type="cellIs" dxfId="1926" priority="383" stopIfTrue="1" operator="lessThan">
      <formula>0</formula>
    </cfRule>
  </conditionalFormatting>
  <conditionalFormatting sqref="E1:E6 E8:E65536">
    <cfRule type="cellIs" dxfId="1925" priority="382" stopIfTrue="1" operator="lessThan">
      <formula>0</formula>
    </cfRule>
  </conditionalFormatting>
  <conditionalFormatting sqref="E1:E6 E8:E65536">
    <cfRule type="cellIs" dxfId="1924" priority="381" stopIfTrue="1" operator="lessThan">
      <formula>0</formula>
    </cfRule>
  </conditionalFormatting>
  <conditionalFormatting sqref="E1:E6 E8:E65536">
    <cfRule type="cellIs" dxfId="1923" priority="380" stopIfTrue="1" operator="lessThan">
      <formula>0</formula>
    </cfRule>
  </conditionalFormatting>
  <conditionalFormatting sqref="E1:E6 E8:E65536">
    <cfRule type="cellIs" dxfId="1922" priority="379" stopIfTrue="1" operator="lessThan">
      <formula>0</formula>
    </cfRule>
  </conditionalFormatting>
  <conditionalFormatting sqref="E1:E6 E8:E65536">
    <cfRule type="cellIs" dxfId="1921" priority="378" stopIfTrue="1" operator="lessThan">
      <formula>0</formula>
    </cfRule>
  </conditionalFormatting>
  <conditionalFormatting sqref="E1:E6 E8:E65536">
    <cfRule type="cellIs" dxfId="1920" priority="377" stopIfTrue="1" operator="lessThan">
      <formula>0</formula>
    </cfRule>
  </conditionalFormatting>
  <conditionalFormatting sqref="E1:E6 E8:E65536">
    <cfRule type="cellIs" dxfId="1919" priority="376" stopIfTrue="1" operator="lessThan">
      <formula>0</formula>
    </cfRule>
  </conditionalFormatting>
  <conditionalFormatting sqref="E1:E6 E8:E65536">
    <cfRule type="cellIs" dxfId="1918" priority="375" stopIfTrue="1" operator="lessThan">
      <formula>0</formula>
    </cfRule>
  </conditionalFormatting>
  <conditionalFormatting sqref="E1:E6 E8:E65536">
    <cfRule type="cellIs" dxfId="1917" priority="374" stopIfTrue="1" operator="lessThan">
      <formula>0</formula>
    </cfRule>
  </conditionalFormatting>
  <conditionalFormatting sqref="F1:F6 F8:F65536">
    <cfRule type="cellIs" dxfId="1916" priority="373" stopIfTrue="1" operator="lessThan">
      <formula>0</formula>
    </cfRule>
  </conditionalFormatting>
  <conditionalFormatting sqref="F1:F6 F8:F65536">
    <cfRule type="cellIs" dxfId="1915" priority="372" stopIfTrue="1" operator="lessThan">
      <formula>0</formula>
    </cfRule>
  </conditionalFormatting>
  <conditionalFormatting sqref="F1:F6 F8:F65536">
    <cfRule type="cellIs" dxfId="1914" priority="371" stopIfTrue="1" operator="lessThan">
      <formula>0</formula>
    </cfRule>
  </conditionalFormatting>
  <conditionalFormatting sqref="F1:F6 F8:F65536">
    <cfRule type="cellIs" dxfId="1913" priority="370" stopIfTrue="1" operator="lessThan">
      <formula>0</formula>
    </cfRule>
  </conditionalFormatting>
  <conditionalFormatting sqref="F1:F6 F8:F65536">
    <cfRule type="cellIs" dxfId="1912" priority="369" stopIfTrue="1" operator="lessThan">
      <formula>0</formula>
    </cfRule>
  </conditionalFormatting>
  <conditionalFormatting sqref="F1:F6 F8:F65536">
    <cfRule type="cellIs" dxfId="1911" priority="368" stopIfTrue="1" operator="lessThan">
      <formula>0</formula>
    </cfRule>
  </conditionalFormatting>
  <conditionalFormatting sqref="F1:F6 F8:F65536">
    <cfRule type="cellIs" dxfId="1910" priority="367" stopIfTrue="1" operator="lessThan">
      <formula>0</formula>
    </cfRule>
  </conditionalFormatting>
  <conditionalFormatting sqref="F1:F6 F8:F65536">
    <cfRule type="cellIs" dxfId="1909" priority="366" stopIfTrue="1" operator="lessThan">
      <formula>0</formula>
    </cfRule>
  </conditionalFormatting>
  <conditionalFormatting sqref="F1:F6 F8:F65536">
    <cfRule type="cellIs" dxfId="1908" priority="365" stopIfTrue="1" operator="lessThan">
      <formula>0</formula>
    </cfRule>
  </conditionalFormatting>
  <conditionalFormatting sqref="F1:F6 F8:F65536">
    <cfRule type="cellIs" dxfId="1907" priority="364" stopIfTrue="1" operator="lessThan">
      <formula>0</formula>
    </cfRule>
  </conditionalFormatting>
  <conditionalFormatting sqref="F1:F6 F8:F65536">
    <cfRule type="cellIs" dxfId="1906" priority="363" stopIfTrue="1" operator="lessThan">
      <formula>0</formula>
    </cfRule>
  </conditionalFormatting>
  <conditionalFormatting sqref="F1:F6 F8:F65536">
    <cfRule type="cellIs" dxfId="1905" priority="362" stopIfTrue="1" operator="lessThan">
      <formula>0</formula>
    </cfRule>
  </conditionalFormatting>
  <conditionalFormatting sqref="F1:F6 F8:F65536">
    <cfRule type="cellIs" dxfId="1904" priority="361" stopIfTrue="1" operator="lessThan">
      <formula>0</formula>
    </cfRule>
  </conditionalFormatting>
  <conditionalFormatting sqref="F1:F6 F8:F65536">
    <cfRule type="cellIs" dxfId="1903" priority="360" stopIfTrue="1" operator="lessThan">
      <formula>0</formula>
    </cfRule>
  </conditionalFormatting>
  <conditionalFormatting sqref="F1:F6 F8:F65536">
    <cfRule type="cellIs" dxfId="1902" priority="359" stopIfTrue="1" operator="lessThan">
      <formula>0</formula>
    </cfRule>
  </conditionalFormatting>
  <conditionalFormatting sqref="F1:F6 F8:F65536">
    <cfRule type="cellIs" dxfId="1901" priority="358" stopIfTrue="1" operator="lessThan">
      <formula>0</formula>
    </cfRule>
  </conditionalFormatting>
  <conditionalFormatting sqref="F1:F6 F8:F65536">
    <cfRule type="cellIs" dxfId="1900" priority="357" stopIfTrue="1" operator="lessThan">
      <formula>0</formula>
    </cfRule>
  </conditionalFormatting>
  <conditionalFormatting sqref="F1:F6 F8:F65536">
    <cfRule type="cellIs" dxfId="1899" priority="356" stopIfTrue="1" operator="lessThan">
      <formula>0</formula>
    </cfRule>
  </conditionalFormatting>
  <conditionalFormatting sqref="F1:F6 F8:F65536">
    <cfRule type="cellIs" dxfId="1898" priority="355" stopIfTrue="1" operator="lessThan">
      <formula>0</formula>
    </cfRule>
  </conditionalFormatting>
  <conditionalFormatting sqref="F1:F6 F8:F65536">
    <cfRule type="cellIs" dxfId="1897" priority="354" stopIfTrue="1" operator="lessThan">
      <formula>0</formula>
    </cfRule>
  </conditionalFormatting>
  <conditionalFormatting sqref="F1:F6 F8:F65536">
    <cfRule type="cellIs" dxfId="1896" priority="353" stopIfTrue="1" operator="lessThan">
      <formula>0</formula>
    </cfRule>
  </conditionalFormatting>
  <conditionalFormatting sqref="F1:F6 F8:F65536">
    <cfRule type="cellIs" dxfId="1895" priority="352" stopIfTrue="1" operator="lessThan">
      <formula>0</formula>
    </cfRule>
  </conditionalFormatting>
  <conditionalFormatting sqref="F1:F6 F8:F65536">
    <cfRule type="cellIs" dxfId="1894" priority="351" stopIfTrue="1" operator="lessThan">
      <formula>0</formula>
    </cfRule>
  </conditionalFormatting>
  <conditionalFormatting sqref="F1:F6 F8:F65536">
    <cfRule type="cellIs" dxfId="1893" priority="350" stopIfTrue="1" operator="lessThan">
      <formula>0</formula>
    </cfRule>
  </conditionalFormatting>
  <conditionalFormatting sqref="F1:F6 F8:F65536">
    <cfRule type="cellIs" dxfId="1892" priority="349" stopIfTrue="1" operator="lessThan">
      <formula>0</formula>
    </cfRule>
  </conditionalFormatting>
  <conditionalFormatting sqref="F1:F6 F8:F65536">
    <cfRule type="cellIs" dxfId="1891" priority="348" stopIfTrue="1" operator="lessThan">
      <formula>0</formula>
    </cfRule>
  </conditionalFormatting>
  <conditionalFormatting sqref="F1:F6 F8:F65536">
    <cfRule type="cellIs" dxfId="1890" priority="347" stopIfTrue="1" operator="lessThan">
      <formula>0</formula>
    </cfRule>
  </conditionalFormatting>
  <conditionalFormatting sqref="F1:F6 F8:F65536">
    <cfRule type="cellIs" dxfId="1889" priority="346" stopIfTrue="1" operator="lessThan">
      <formula>0</formula>
    </cfRule>
  </conditionalFormatting>
  <conditionalFormatting sqref="G8:G65536 G1:G6">
    <cfRule type="cellIs" dxfId="1888" priority="345" stopIfTrue="1" operator="lessThan">
      <formula>0</formula>
    </cfRule>
  </conditionalFormatting>
  <conditionalFormatting sqref="G1:G6 G8:G65536">
    <cfRule type="cellIs" dxfId="1887" priority="344" stopIfTrue="1" operator="lessThan">
      <formula>0</formula>
    </cfRule>
  </conditionalFormatting>
  <conditionalFormatting sqref="G1:G6 G8:G65536">
    <cfRule type="cellIs" dxfId="1886" priority="343" stopIfTrue="1" operator="lessThan">
      <formula>0</formula>
    </cfRule>
  </conditionalFormatting>
  <conditionalFormatting sqref="G1:G6 G8:G65536">
    <cfRule type="cellIs" dxfId="1885" priority="342" stopIfTrue="1" operator="lessThan">
      <formula>0</formula>
    </cfRule>
  </conditionalFormatting>
  <conditionalFormatting sqref="G1:G6 G8:G65536">
    <cfRule type="cellIs" dxfId="1884" priority="341" stopIfTrue="1" operator="lessThan">
      <formula>0</formula>
    </cfRule>
  </conditionalFormatting>
  <conditionalFormatting sqref="G1:G6 G8:G65536">
    <cfRule type="cellIs" dxfId="1883" priority="340" stopIfTrue="1" operator="lessThan">
      <formula>0</formula>
    </cfRule>
  </conditionalFormatting>
  <conditionalFormatting sqref="G1:G6 G8:G65536">
    <cfRule type="cellIs" dxfId="1882" priority="339" stopIfTrue="1" operator="lessThan">
      <formula>0</formula>
    </cfRule>
  </conditionalFormatting>
  <conditionalFormatting sqref="G4">
    <cfRule type="cellIs" dxfId="1881" priority="338" stopIfTrue="1" operator="lessThan">
      <formula>0</formula>
    </cfRule>
  </conditionalFormatting>
  <conditionalFormatting sqref="G4">
    <cfRule type="cellIs" dxfId="1880" priority="337" stopIfTrue="1" operator="lessThan">
      <formula>0</formula>
    </cfRule>
  </conditionalFormatting>
  <conditionalFormatting sqref="G4">
    <cfRule type="cellIs" dxfId="1879" priority="336" stopIfTrue="1" operator="lessThan">
      <formula>0</formula>
    </cfRule>
  </conditionalFormatting>
  <conditionalFormatting sqref="G4">
    <cfRule type="cellIs" dxfId="1878" priority="335" stopIfTrue="1" operator="lessThan">
      <formula>0</formula>
    </cfRule>
  </conditionalFormatting>
  <conditionalFormatting sqref="G4">
    <cfRule type="cellIs" dxfId="1877" priority="334" stopIfTrue="1" operator="lessThan">
      <formula>0</formula>
    </cfRule>
  </conditionalFormatting>
  <conditionalFormatting sqref="G4">
    <cfRule type="cellIs" dxfId="1876" priority="333" stopIfTrue="1" operator="lessThan">
      <formula>0</formula>
    </cfRule>
  </conditionalFormatting>
  <conditionalFormatting sqref="G4">
    <cfRule type="cellIs" dxfId="1875" priority="332" stopIfTrue="1" operator="lessThan">
      <formula>0</formula>
    </cfRule>
  </conditionalFormatting>
  <conditionalFormatting sqref="G4">
    <cfRule type="cellIs" dxfId="1874" priority="331" stopIfTrue="1" operator="lessThan">
      <formula>0</formula>
    </cfRule>
  </conditionalFormatting>
  <conditionalFormatting sqref="G4">
    <cfRule type="cellIs" dxfId="1873" priority="330" stopIfTrue="1" operator="lessThan">
      <formula>0</formula>
    </cfRule>
  </conditionalFormatting>
  <conditionalFormatting sqref="G4">
    <cfRule type="cellIs" dxfId="1872" priority="329" stopIfTrue="1" operator="lessThan">
      <formula>0</formula>
    </cfRule>
  </conditionalFormatting>
  <conditionalFormatting sqref="G4">
    <cfRule type="cellIs" dxfId="1871" priority="328" stopIfTrue="1" operator="lessThan">
      <formula>0</formula>
    </cfRule>
  </conditionalFormatting>
  <conditionalFormatting sqref="G8:G65536 G1:G6">
    <cfRule type="cellIs" dxfId="1870" priority="327" stopIfTrue="1" operator="lessThan">
      <formula>0</formula>
    </cfRule>
  </conditionalFormatting>
  <conditionalFormatting sqref="G1:G6 G8:G65536">
    <cfRule type="cellIs" dxfId="1869" priority="326" stopIfTrue="1" operator="lessThan">
      <formula>0</formula>
    </cfRule>
  </conditionalFormatting>
  <conditionalFormatting sqref="G1:G6 G8:G65536">
    <cfRule type="cellIs" dxfId="1868" priority="325" stopIfTrue="1" operator="lessThan">
      <formula>0</formula>
    </cfRule>
  </conditionalFormatting>
  <conditionalFormatting sqref="G1:G6 G8:G65536">
    <cfRule type="cellIs" dxfId="1867" priority="324" stopIfTrue="1" operator="lessThan">
      <formula>0</formula>
    </cfRule>
  </conditionalFormatting>
  <conditionalFormatting sqref="G1:G6 G8:G65536">
    <cfRule type="cellIs" dxfId="1866" priority="323" stopIfTrue="1" operator="lessThan">
      <formula>0</formula>
    </cfRule>
  </conditionalFormatting>
  <conditionalFormatting sqref="G1:G6 G8:G65536">
    <cfRule type="cellIs" dxfId="1865" priority="322" stopIfTrue="1" operator="lessThan">
      <formula>0</formula>
    </cfRule>
  </conditionalFormatting>
  <conditionalFormatting sqref="G1:G6 G8:G65536">
    <cfRule type="cellIs" dxfId="1864" priority="321" stopIfTrue="1" operator="lessThan">
      <formula>0</formula>
    </cfRule>
  </conditionalFormatting>
  <conditionalFormatting sqref="G1:G6 G8:G65536">
    <cfRule type="cellIs" dxfId="1863" priority="320" stopIfTrue="1" operator="lessThan">
      <formula>0</formula>
    </cfRule>
  </conditionalFormatting>
  <conditionalFormatting sqref="G1:G6 G8:G65536">
    <cfRule type="cellIs" dxfId="1862" priority="319" stopIfTrue="1" operator="lessThan">
      <formula>0</formula>
    </cfRule>
  </conditionalFormatting>
  <conditionalFormatting sqref="G1:G6 G8:G65536">
    <cfRule type="cellIs" dxfId="1861" priority="318" stopIfTrue="1" operator="lessThan">
      <formula>0</formula>
    </cfRule>
  </conditionalFormatting>
  <conditionalFormatting sqref="G1:G6 G8:G65536">
    <cfRule type="cellIs" dxfId="1860" priority="317" stopIfTrue="1" operator="lessThan">
      <formula>0</formula>
    </cfRule>
  </conditionalFormatting>
  <conditionalFormatting sqref="G1:G6 G8:G65536">
    <cfRule type="cellIs" dxfId="1859" priority="316" stopIfTrue="1" operator="lessThan">
      <formula>0</formula>
    </cfRule>
  </conditionalFormatting>
  <conditionalFormatting sqref="G1:G6 G8:G65536">
    <cfRule type="cellIs" dxfId="1858" priority="315" stopIfTrue="1" operator="lessThan">
      <formula>0</formula>
    </cfRule>
  </conditionalFormatting>
  <conditionalFormatting sqref="G1:G6 G8:G65536">
    <cfRule type="cellIs" dxfId="1857" priority="314" stopIfTrue="1" operator="lessThan">
      <formula>0</formula>
    </cfRule>
  </conditionalFormatting>
  <conditionalFormatting sqref="G49:G65536 G1:G4">
    <cfRule type="cellIs" dxfId="1856" priority="313" stopIfTrue="1" operator="lessThan">
      <formula>0</formula>
    </cfRule>
  </conditionalFormatting>
  <conditionalFormatting sqref="G1:G4 G49:G65536">
    <cfRule type="cellIs" dxfId="1855" priority="312" stopIfTrue="1" operator="lessThan">
      <formula>0</formula>
    </cfRule>
  </conditionalFormatting>
  <conditionalFormatting sqref="G1:G4 G49:G65536">
    <cfRule type="cellIs" dxfId="1854" priority="311" stopIfTrue="1" operator="lessThan">
      <formula>0</formula>
    </cfRule>
  </conditionalFormatting>
  <conditionalFormatting sqref="G1:G4 G49:G65536">
    <cfRule type="cellIs" dxfId="1853" priority="310" stopIfTrue="1" operator="lessThan">
      <formula>0</formula>
    </cfRule>
  </conditionalFormatting>
  <conditionalFormatting sqref="G1:G4 G49:G65536">
    <cfRule type="cellIs" dxfId="1852" priority="309" stopIfTrue="1" operator="lessThan">
      <formula>0</formula>
    </cfRule>
  </conditionalFormatting>
  <conditionalFormatting sqref="G1:G4 G49:G65536">
    <cfRule type="cellIs" dxfId="1851" priority="308" stopIfTrue="1" operator="lessThan">
      <formula>0</formula>
    </cfRule>
  </conditionalFormatting>
  <conditionalFormatting sqref="G1:G4 G49:G65536">
    <cfRule type="cellIs" dxfId="1850" priority="307" stopIfTrue="1" operator="lessThan">
      <formula>0</formula>
    </cfRule>
  </conditionalFormatting>
  <conditionalFormatting sqref="G1:G4 G49:G65536">
    <cfRule type="cellIs" dxfId="1849" priority="306" stopIfTrue="1" operator="lessThan">
      <formula>0</formula>
    </cfRule>
  </conditionalFormatting>
  <conditionalFormatting sqref="G1:G4 G49:G65536">
    <cfRule type="cellIs" dxfId="1848" priority="305" stopIfTrue="1" operator="lessThan">
      <formula>0</formula>
    </cfRule>
  </conditionalFormatting>
  <conditionalFormatting sqref="G1:G4 G49:G65536">
    <cfRule type="cellIs" dxfId="1847" priority="304" stopIfTrue="1" operator="lessThan">
      <formula>0</formula>
    </cfRule>
  </conditionalFormatting>
  <conditionalFormatting sqref="G1:G4 G49:G65536">
    <cfRule type="cellIs" dxfId="1846" priority="303" stopIfTrue="1" operator="lessThan">
      <formula>0</formula>
    </cfRule>
  </conditionalFormatting>
  <conditionalFormatting sqref="G1:G4 G49:G65536">
    <cfRule type="cellIs" dxfId="1845" priority="302" stopIfTrue="1" operator="lessThan">
      <formula>0</formula>
    </cfRule>
  </conditionalFormatting>
  <conditionalFormatting sqref="G1:G4 G49:G65536">
    <cfRule type="cellIs" dxfId="1844" priority="301" stopIfTrue="1" operator="lessThan">
      <formula>0</formula>
    </cfRule>
  </conditionalFormatting>
  <conditionalFormatting sqref="G1:G4 G49:G65536">
    <cfRule type="cellIs" dxfId="1843" priority="300" stopIfTrue="1" operator="lessThan">
      <formula>0</formula>
    </cfRule>
  </conditionalFormatting>
  <conditionalFormatting sqref="G8:G48 G5:G6">
    <cfRule type="cellIs" dxfId="1842" priority="299" stopIfTrue="1" operator="lessThan">
      <formula>0</formula>
    </cfRule>
  </conditionalFormatting>
  <conditionalFormatting sqref="G5:G6 G8:G48">
    <cfRule type="cellIs" dxfId="1841" priority="298" stopIfTrue="1" operator="lessThan">
      <formula>0</formula>
    </cfRule>
  </conditionalFormatting>
  <conditionalFormatting sqref="G5:G6 G8:G48">
    <cfRule type="cellIs" dxfId="1840" priority="297" stopIfTrue="1" operator="lessThan">
      <formula>0</formula>
    </cfRule>
  </conditionalFormatting>
  <conditionalFormatting sqref="G5:G6 G8:G48">
    <cfRule type="cellIs" dxfId="1839" priority="296" stopIfTrue="1" operator="lessThan">
      <formula>0</formula>
    </cfRule>
  </conditionalFormatting>
  <conditionalFormatting sqref="G5:G6 G8:G48">
    <cfRule type="cellIs" dxfId="1838" priority="295" stopIfTrue="1" operator="lessThan">
      <formula>0</formula>
    </cfRule>
  </conditionalFormatting>
  <conditionalFormatting sqref="G5:G6 G8:G48">
    <cfRule type="cellIs" dxfId="1837" priority="294" stopIfTrue="1" operator="lessThan">
      <formula>0</formula>
    </cfRule>
  </conditionalFormatting>
  <conditionalFormatting sqref="G5:G6 G8:G48">
    <cfRule type="cellIs" dxfId="1836" priority="293" stopIfTrue="1" operator="lessThan">
      <formula>0</formula>
    </cfRule>
  </conditionalFormatting>
  <conditionalFormatting sqref="G8:G48 G5:G6">
    <cfRule type="cellIs" dxfId="1835" priority="292" stopIfTrue="1" operator="lessThan">
      <formula>0</formula>
    </cfRule>
  </conditionalFormatting>
  <conditionalFormatting sqref="G5:G6 G8:G48">
    <cfRule type="cellIs" dxfId="1834" priority="291" stopIfTrue="1" operator="lessThan">
      <formula>0</formula>
    </cfRule>
  </conditionalFormatting>
  <conditionalFormatting sqref="G5:G6 G8:G48">
    <cfRule type="cellIs" dxfId="1833" priority="290" stopIfTrue="1" operator="lessThan">
      <formula>0</formula>
    </cfRule>
  </conditionalFormatting>
  <conditionalFormatting sqref="G5:G6 G8:G48">
    <cfRule type="cellIs" dxfId="1832" priority="289" stopIfTrue="1" operator="lessThan">
      <formula>0</formula>
    </cfRule>
  </conditionalFormatting>
  <conditionalFormatting sqref="G5:G6 G8:G48">
    <cfRule type="cellIs" dxfId="1831" priority="288" stopIfTrue="1" operator="lessThan">
      <formula>0</formula>
    </cfRule>
  </conditionalFormatting>
  <conditionalFormatting sqref="G5:G6 G8:G48">
    <cfRule type="cellIs" dxfId="1830" priority="287" stopIfTrue="1" operator="lessThan">
      <formula>0</formula>
    </cfRule>
  </conditionalFormatting>
  <conditionalFormatting sqref="G5:G6 G8:G48">
    <cfRule type="cellIs" dxfId="1829" priority="286" stopIfTrue="1" operator="lessThan">
      <formula>0</formula>
    </cfRule>
  </conditionalFormatting>
  <conditionalFormatting sqref="G5:G6 G8:G48">
    <cfRule type="cellIs" dxfId="1828" priority="285" stopIfTrue="1" operator="lessThan">
      <formula>0</formula>
    </cfRule>
  </conditionalFormatting>
  <conditionalFormatting sqref="G5:G6 G8:G48">
    <cfRule type="cellIs" dxfId="1827" priority="284" stopIfTrue="1" operator="lessThan">
      <formula>0</formula>
    </cfRule>
  </conditionalFormatting>
  <conditionalFormatting sqref="G5:G6 G8:G48">
    <cfRule type="cellIs" dxfId="1826" priority="283" stopIfTrue="1" operator="lessThan">
      <formula>0</formula>
    </cfRule>
  </conditionalFormatting>
  <conditionalFormatting sqref="G5:G6 G8:G48">
    <cfRule type="cellIs" dxfId="1825" priority="282" stopIfTrue="1" operator="lessThan">
      <formula>0</formula>
    </cfRule>
  </conditionalFormatting>
  <conditionalFormatting sqref="G5:G6 G8:G48">
    <cfRule type="cellIs" dxfId="1824" priority="281" stopIfTrue="1" operator="lessThan">
      <formula>0</formula>
    </cfRule>
  </conditionalFormatting>
  <conditionalFormatting sqref="G5:G6 G8:G48">
    <cfRule type="cellIs" dxfId="1823" priority="280" stopIfTrue="1" operator="lessThan">
      <formula>0</formula>
    </cfRule>
  </conditionalFormatting>
  <conditionalFormatting sqref="G5:G6 G8:G48">
    <cfRule type="cellIs" dxfId="1822" priority="279" stopIfTrue="1" operator="lessThan">
      <formula>0</formula>
    </cfRule>
  </conditionalFormatting>
  <conditionalFormatting sqref="G1:G6 G8:G65536">
    <cfRule type="cellIs" dxfId="1821" priority="278" stopIfTrue="1" operator="lessThan">
      <formula>0</formula>
    </cfRule>
  </conditionalFormatting>
  <conditionalFormatting sqref="G1:G6 G8:G65536">
    <cfRule type="cellIs" dxfId="1820" priority="277" stopIfTrue="1" operator="lessThan">
      <formula>0</formula>
    </cfRule>
  </conditionalFormatting>
  <conditionalFormatting sqref="G1:G6 G8:G65536">
    <cfRule type="cellIs" dxfId="1819" priority="276" stopIfTrue="1" operator="lessThan">
      <formula>0</formula>
    </cfRule>
  </conditionalFormatting>
  <conditionalFormatting sqref="G1:G6 G8:G65536">
    <cfRule type="cellIs" dxfId="1818" priority="275" stopIfTrue="1" operator="lessThan">
      <formula>0</formula>
    </cfRule>
  </conditionalFormatting>
  <conditionalFormatting sqref="G1:G6 G8:G65536">
    <cfRule type="cellIs" dxfId="1817" priority="274" stopIfTrue="1" operator="lessThan">
      <formula>0</formula>
    </cfRule>
  </conditionalFormatting>
  <conditionalFormatting sqref="G1:G6 G8:G65536">
    <cfRule type="cellIs" dxfId="1816" priority="273" stopIfTrue="1" operator="lessThan">
      <formula>0</formula>
    </cfRule>
  </conditionalFormatting>
  <conditionalFormatting sqref="G1:G6 G8:G65536">
    <cfRule type="cellIs" dxfId="1815" priority="272" stopIfTrue="1" operator="lessThan">
      <formula>0</formula>
    </cfRule>
  </conditionalFormatting>
  <conditionalFormatting sqref="G1:G6 G8:G65536">
    <cfRule type="cellIs" dxfId="1814" priority="271" stopIfTrue="1" operator="lessThan">
      <formula>0</formula>
    </cfRule>
  </conditionalFormatting>
  <conditionalFormatting sqref="G1:G6 G8:G65536">
    <cfRule type="cellIs" dxfId="1813" priority="270" stopIfTrue="1" operator="lessThan">
      <formula>0</formula>
    </cfRule>
  </conditionalFormatting>
  <conditionalFormatting sqref="G1:G6 G8:G65536">
    <cfRule type="cellIs" dxfId="1812" priority="269" stopIfTrue="1" operator="lessThan">
      <formula>0</formula>
    </cfRule>
  </conditionalFormatting>
  <conditionalFormatting sqref="G1:G6 G8:G65536">
    <cfRule type="cellIs" dxfId="1811" priority="268" stopIfTrue="1" operator="lessThan">
      <formula>0</formula>
    </cfRule>
  </conditionalFormatting>
  <conditionalFormatting sqref="G1:G6 G8:G65536">
    <cfRule type="cellIs" dxfId="1810" priority="267" stopIfTrue="1" operator="lessThan">
      <formula>0</formula>
    </cfRule>
  </conditionalFormatting>
  <conditionalFormatting sqref="G1:G6 G8:G65536">
    <cfRule type="cellIs" dxfId="1809" priority="266" stopIfTrue="1" operator="lessThan">
      <formula>0</formula>
    </cfRule>
  </conditionalFormatting>
  <conditionalFormatting sqref="G1:G6 G8:G65536">
    <cfRule type="cellIs" dxfId="1808" priority="265" stopIfTrue="1" operator="lessThan">
      <formula>0</formula>
    </cfRule>
  </conditionalFormatting>
  <conditionalFormatting sqref="H1:H6 H8:H65536">
    <cfRule type="cellIs" dxfId="1807" priority="264" stopIfTrue="1" operator="lessThan">
      <formula>0</formula>
    </cfRule>
  </conditionalFormatting>
  <conditionalFormatting sqref="H1:H6 H8:H65536">
    <cfRule type="cellIs" dxfId="1806" priority="263" stopIfTrue="1" operator="lessThan">
      <formula>0</formula>
    </cfRule>
  </conditionalFormatting>
  <conditionalFormatting sqref="H1:H6 H8:H65536">
    <cfRule type="cellIs" dxfId="1805" priority="262" stopIfTrue="1" operator="lessThan">
      <formula>0</formula>
    </cfRule>
  </conditionalFormatting>
  <conditionalFormatting sqref="H1:H6 H8:H65536">
    <cfRule type="cellIs" dxfId="1804" priority="261" stopIfTrue="1" operator="lessThan">
      <formula>0</formula>
    </cfRule>
  </conditionalFormatting>
  <conditionalFormatting sqref="H1:H6 H8:H65536">
    <cfRule type="cellIs" dxfId="1803" priority="260" stopIfTrue="1" operator="lessThan">
      <formula>0</formula>
    </cfRule>
  </conditionalFormatting>
  <conditionalFormatting sqref="H1:H6 H8:H65536">
    <cfRule type="cellIs" dxfId="1802" priority="259" stopIfTrue="1" operator="lessThan">
      <formula>0</formula>
    </cfRule>
  </conditionalFormatting>
  <conditionalFormatting sqref="H1:H6 H8:H65536">
    <cfRule type="cellIs" dxfId="1801" priority="258" stopIfTrue="1" operator="lessThan">
      <formula>0</formula>
    </cfRule>
  </conditionalFormatting>
  <conditionalFormatting sqref="H1:H6 H8:H65536">
    <cfRule type="cellIs" dxfId="1800" priority="257" stopIfTrue="1" operator="lessThan">
      <formula>0</formula>
    </cfRule>
  </conditionalFormatting>
  <conditionalFormatting sqref="H1:H6 H8:H65536">
    <cfRule type="cellIs" dxfId="1799" priority="256" stopIfTrue="1" operator="lessThan">
      <formula>0</formula>
    </cfRule>
  </conditionalFormatting>
  <conditionalFormatting sqref="H1:H6 H8:H65536">
    <cfRule type="cellIs" dxfId="1798" priority="255" stopIfTrue="1" operator="lessThan">
      <formula>0</formula>
    </cfRule>
  </conditionalFormatting>
  <conditionalFormatting sqref="H1:H6 H8:H65536">
    <cfRule type="cellIs" dxfId="1797" priority="254" stopIfTrue="1" operator="lessThan">
      <formula>0</formula>
    </cfRule>
  </conditionalFormatting>
  <conditionalFormatting sqref="H1:H6 H8:H65536">
    <cfRule type="cellIs" dxfId="1796" priority="253" stopIfTrue="1" operator="lessThan">
      <formula>0</formula>
    </cfRule>
  </conditionalFormatting>
  <conditionalFormatting sqref="H1:H6 H8:H65536">
    <cfRule type="cellIs" dxfId="1795" priority="252" stopIfTrue="1" operator="lessThan">
      <formula>0</formula>
    </cfRule>
  </conditionalFormatting>
  <conditionalFormatting sqref="H1:H6 H8:H65536">
    <cfRule type="cellIs" dxfId="1794" priority="251" stopIfTrue="1" operator="lessThan">
      <formula>0</formula>
    </cfRule>
  </conditionalFormatting>
  <conditionalFormatting sqref="H1:H6 H8:H65536">
    <cfRule type="cellIs" dxfId="1793" priority="250" stopIfTrue="1" operator="lessThan">
      <formula>0</formula>
    </cfRule>
  </conditionalFormatting>
  <conditionalFormatting sqref="H1:H6 H8:H65536">
    <cfRule type="cellIs" dxfId="1792" priority="249" stopIfTrue="1" operator="lessThan">
      <formula>0</formula>
    </cfRule>
  </conditionalFormatting>
  <conditionalFormatting sqref="H1:H6 H8:H65536">
    <cfRule type="cellIs" dxfId="1791" priority="248" stopIfTrue="1" operator="lessThan">
      <formula>0</formula>
    </cfRule>
  </conditionalFormatting>
  <conditionalFormatting sqref="H1:H6 H8:H65536">
    <cfRule type="cellIs" dxfId="1790" priority="247" stopIfTrue="1" operator="lessThan">
      <formula>0</formula>
    </cfRule>
  </conditionalFormatting>
  <conditionalFormatting sqref="H1:H6 H8:H65536">
    <cfRule type="cellIs" dxfId="1789" priority="246" stopIfTrue="1" operator="lessThan">
      <formula>0</formula>
    </cfRule>
  </conditionalFormatting>
  <conditionalFormatting sqref="H1:H6 H8:H65536">
    <cfRule type="cellIs" dxfId="1788" priority="245" stopIfTrue="1" operator="lessThan">
      <formula>0</formula>
    </cfRule>
  </conditionalFormatting>
  <conditionalFormatting sqref="H1:H6 H8:H65536">
    <cfRule type="cellIs" dxfId="1787" priority="244" stopIfTrue="1" operator="lessThan">
      <formula>0</formula>
    </cfRule>
  </conditionalFormatting>
  <conditionalFormatting sqref="H1:H6 H8:H65536">
    <cfRule type="cellIs" dxfId="1786" priority="243" stopIfTrue="1" operator="lessThan">
      <formula>0</formula>
    </cfRule>
  </conditionalFormatting>
  <conditionalFormatting sqref="H1:H6 H8:H65536">
    <cfRule type="cellIs" dxfId="1785" priority="242" stopIfTrue="1" operator="lessThan">
      <formula>0</formula>
    </cfRule>
  </conditionalFormatting>
  <conditionalFormatting sqref="H1:H6 H8:H65536">
    <cfRule type="cellIs" dxfId="1784" priority="241" stopIfTrue="1" operator="lessThan">
      <formula>0</formula>
    </cfRule>
  </conditionalFormatting>
  <conditionalFormatting sqref="H1:H6 H8:H65536">
    <cfRule type="cellIs" dxfId="1783" priority="240" stopIfTrue="1" operator="lessThan">
      <formula>0</formula>
    </cfRule>
  </conditionalFormatting>
  <conditionalFormatting sqref="H1:H6 H8:H65536">
    <cfRule type="cellIs" dxfId="1782" priority="239" stopIfTrue="1" operator="lessThan">
      <formula>0</formula>
    </cfRule>
  </conditionalFormatting>
  <conditionalFormatting sqref="H1:H6 H8:H65536">
    <cfRule type="cellIs" dxfId="1781" priority="238" stopIfTrue="1" operator="lessThan">
      <formula>0</formula>
    </cfRule>
  </conditionalFormatting>
  <conditionalFormatting sqref="H1:H6 H8:H65536">
    <cfRule type="cellIs" dxfId="1780" priority="237" stopIfTrue="1" operator="lessThan">
      <formula>0</formula>
    </cfRule>
  </conditionalFormatting>
  <conditionalFormatting sqref="H1:H6 H8:H65536">
    <cfRule type="cellIs" dxfId="1779" priority="236" stopIfTrue="1" operator="lessThan">
      <formula>0</formula>
    </cfRule>
  </conditionalFormatting>
  <conditionalFormatting sqref="H1:H6 H8:H65536">
    <cfRule type="cellIs" dxfId="1778" priority="235" stopIfTrue="1" operator="lessThan">
      <formula>0</formula>
    </cfRule>
  </conditionalFormatting>
  <conditionalFormatting sqref="H1:H6 H8:H65536">
    <cfRule type="cellIs" dxfId="1777" priority="234" stopIfTrue="1" operator="lessThan">
      <formula>0</formula>
    </cfRule>
  </conditionalFormatting>
  <conditionalFormatting sqref="H1:H6 H8:H65536">
    <cfRule type="cellIs" dxfId="1776" priority="233" stopIfTrue="1" operator="lessThan">
      <formula>0</formula>
    </cfRule>
  </conditionalFormatting>
  <conditionalFormatting sqref="H1:H6 H8:H65536">
    <cfRule type="cellIs" dxfId="1775" priority="232" stopIfTrue="1" operator="lessThan">
      <formula>0</formula>
    </cfRule>
  </conditionalFormatting>
  <conditionalFormatting sqref="H1:H6 H8:H65536">
    <cfRule type="cellIs" dxfId="1774" priority="231" stopIfTrue="1" operator="lessThan">
      <formula>0</formula>
    </cfRule>
  </conditionalFormatting>
  <conditionalFormatting sqref="H1:H6 H8:H65536">
    <cfRule type="cellIs" dxfId="1773" priority="230" stopIfTrue="1" operator="lessThan">
      <formula>0</formula>
    </cfRule>
  </conditionalFormatting>
  <conditionalFormatting sqref="H1:H6 H8:H65536">
    <cfRule type="cellIs" dxfId="1772" priority="229" stopIfTrue="1" operator="lessThan">
      <formula>0</formula>
    </cfRule>
  </conditionalFormatting>
  <conditionalFormatting sqref="H1:H6 H8:H65536">
    <cfRule type="cellIs" dxfId="1771" priority="228" stopIfTrue="1" operator="lessThan">
      <formula>0</formula>
    </cfRule>
  </conditionalFormatting>
  <conditionalFormatting sqref="H1:H6 H8:H65536">
    <cfRule type="cellIs" dxfId="1770" priority="227" stopIfTrue="1" operator="lessThan">
      <formula>0</formula>
    </cfRule>
  </conditionalFormatting>
  <conditionalFormatting sqref="H1:H6 H8:H65536">
    <cfRule type="cellIs" dxfId="1769" priority="226" stopIfTrue="1" operator="lessThan">
      <formula>0</formula>
    </cfRule>
  </conditionalFormatting>
  <conditionalFormatting sqref="H1:H6 H8:H65536">
    <cfRule type="cellIs" dxfId="1768" priority="225" stopIfTrue="1" operator="lessThan">
      <formula>0</formula>
    </cfRule>
  </conditionalFormatting>
  <conditionalFormatting sqref="H1:H6 H8:H65536">
    <cfRule type="cellIs" dxfId="1767" priority="224" stopIfTrue="1" operator="lessThan">
      <formula>0</formula>
    </cfRule>
  </conditionalFormatting>
  <conditionalFormatting sqref="H1:H6 H8:H65536">
    <cfRule type="cellIs" dxfId="1766" priority="223" stopIfTrue="1" operator="lessThan">
      <formula>0</formula>
    </cfRule>
  </conditionalFormatting>
  <conditionalFormatting sqref="H1:H6 H8:H65536">
    <cfRule type="cellIs" dxfId="1765" priority="222" stopIfTrue="1" operator="lessThan">
      <formula>0</formula>
    </cfRule>
  </conditionalFormatting>
  <conditionalFormatting sqref="H1:H6 H8:H65536">
    <cfRule type="cellIs" dxfId="1764" priority="221" stopIfTrue="1" operator="lessThan">
      <formula>0</formula>
    </cfRule>
  </conditionalFormatting>
  <conditionalFormatting sqref="H1:H6 H8:H65536">
    <cfRule type="cellIs" dxfId="1763" priority="220" stopIfTrue="1" operator="lessThan">
      <formula>0</formula>
    </cfRule>
  </conditionalFormatting>
  <conditionalFormatting sqref="H1:H6 H8:H65536">
    <cfRule type="cellIs" dxfId="1762" priority="219" stopIfTrue="1" operator="lessThan">
      <formula>0</formula>
    </cfRule>
  </conditionalFormatting>
  <conditionalFormatting sqref="H1:H6 H8:H65536">
    <cfRule type="cellIs" dxfId="1761" priority="218" stopIfTrue="1" operator="lessThan">
      <formula>0</formula>
    </cfRule>
  </conditionalFormatting>
  <conditionalFormatting sqref="H1:H6 H8:H65536">
    <cfRule type="cellIs" dxfId="1760" priority="217" stopIfTrue="1" operator="lessThan">
      <formula>0</formula>
    </cfRule>
  </conditionalFormatting>
  <conditionalFormatting sqref="I1:I6 I8:I65536">
    <cfRule type="cellIs" dxfId="1759" priority="216" stopIfTrue="1" operator="lessThan">
      <formula>0</formula>
    </cfRule>
  </conditionalFormatting>
  <conditionalFormatting sqref="I1:I6 I8:I65536">
    <cfRule type="cellIs" dxfId="1758" priority="215" stopIfTrue="1" operator="lessThan">
      <formula>0</formula>
    </cfRule>
  </conditionalFormatting>
  <conditionalFormatting sqref="I1:I6 I8:I65536">
    <cfRule type="cellIs" dxfId="1757" priority="214" stopIfTrue="1" operator="lessThan">
      <formula>0</formula>
    </cfRule>
  </conditionalFormatting>
  <conditionalFormatting sqref="I1:I6 I8:I65536">
    <cfRule type="cellIs" dxfId="1756" priority="213" stopIfTrue="1" operator="lessThan">
      <formula>0</formula>
    </cfRule>
  </conditionalFormatting>
  <conditionalFormatting sqref="I1:I6 I8:I65536">
    <cfRule type="cellIs" dxfId="1755" priority="212" stopIfTrue="1" operator="lessThan">
      <formula>0</formula>
    </cfRule>
  </conditionalFormatting>
  <conditionalFormatting sqref="I1:I6 I8:I65536">
    <cfRule type="cellIs" dxfId="1754" priority="211" stopIfTrue="1" operator="lessThan">
      <formula>0</formula>
    </cfRule>
  </conditionalFormatting>
  <conditionalFormatting sqref="I1:I6 I8:I65536">
    <cfRule type="cellIs" dxfId="1753" priority="210" stopIfTrue="1" operator="lessThan">
      <formula>0</formula>
    </cfRule>
  </conditionalFormatting>
  <conditionalFormatting sqref="I1:I6 I8:I65536">
    <cfRule type="cellIs" dxfId="1752" priority="209" stopIfTrue="1" operator="lessThan">
      <formula>0</formula>
    </cfRule>
  </conditionalFormatting>
  <conditionalFormatting sqref="I1:I6 I8:I65536">
    <cfRule type="cellIs" dxfId="1751" priority="208" stopIfTrue="1" operator="lessThan">
      <formula>0</formula>
    </cfRule>
  </conditionalFormatting>
  <conditionalFormatting sqref="I1:I6 I8:I65536">
    <cfRule type="cellIs" dxfId="1750" priority="207" stopIfTrue="1" operator="lessThan">
      <formula>0</formula>
    </cfRule>
  </conditionalFormatting>
  <conditionalFormatting sqref="I1:I6 I8:I65536">
    <cfRule type="cellIs" dxfId="1749" priority="206" stopIfTrue="1" operator="lessThan">
      <formula>0</formula>
    </cfRule>
  </conditionalFormatting>
  <conditionalFormatting sqref="I1:I6 I8:I65536">
    <cfRule type="cellIs" dxfId="1748" priority="205" stopIfTrue="1" operator="lessThan">
      <formula>0</formula>
    </cfRule>
  </conditionalFormatting>
  <conditionalFormatting sqref="I1:I6 I8:I65536">
    <cfRule type="cellIs" dxfId="1747" priority="204" stopIfTrue="1" operator="lessThan">
      <formula>0</formula>
    </cfRule>
  </conditionalFormatting>
  <conditionalFormatting sqref="I1:I6 I8:I65536">
    <cfRule type="cellIs" dxfId="1746" priority="203" stopIfTrue="1" operator="lessThan">
      <formula>0</formula>
    </cfRule>
  </conditionalFormatting>
  <conditionalFormatting sqref="I1:I6 I8:I65536">
    <cfRule type="cellIs" dxfId="1745" priority="202" stopIfTrue="1" operator="lessThan">
      <formula>0</formula>
    </cfRule>
  </conditionalFormatting>
  <conditionalFormatting sqref="I1:I6 I8:I65536">
    <cfRule type="cellIs" dxfId="1744" priority="201" stopIfTrue="1" operator="lessThan">
      <formula>0</formula>
    </cfRule>
  </conditionalFormatting>
  <conditionalFormatting sqref="I1:I6 I8:I65536">
    <cfRule type="cellIs" dxfId="1743" priority="200" stopIfTrue="1" operator="lessThan">
      <formula>0</formula>
    </cfRule>
  </conditionalFormatting>
  <conditionalFormatting sqref="I1:I6 I8:I65536">
    <cfRule type="cellIs" dxfId="1742" priority="199" stopIfTrue="1" operator="lessThan">
      <formula>0</formula>
    </cfRule>
  </conditionalFormatting>
  <conditionalFormatting sqref="I1:I6 I8:I65536">
    <cfRule type="cellIs" dxfId="1741" priority="198" stopIfTrue="1" operator="lessThan">
      <formula>0</formula>
    </cfRule>
  </conditionalFormatting>
  <conditionalFormatting sqref="I1:I6 I8:I65536">
    <cfRule type="cellIs" dxfId="1740" priority="197" stopIfTrue="1" operator="lessThan">
      <formula>0</formula>
    </cfRule>
  </conditionalFormatting>
  <conditionalFormatting sqref="I1:I6 I8:I65536">
    <cfRule type="cellIs" dxfId="1739" priority="196" stopIfTrue="1" operator="lessThan">
      <formula>0</formula>
    </cfRule>
  </conditionalFormatting>
  <conditionalFormatting sqref="I1:I6 I8:I65536">
    <cfRule type="cellIs" dxfId="1738" priority="195" stopIfTrue="1" operator="lessThan">
      <formula>0</formula>
    </cfRule>
  </conditionalFormatting>
  <conditionalFormatting sqref="I1:I6 I8:I65536">
    <cfRule type="cellIs" dxfId="1737" priority="194" stopIfTrue="1" operator="lessThan">
      <formula>0</formula>
    </cfRule>
  </conditionalFormatting>
  <conditionalFormatting sqref="I1:I6 I8:I65536">
    <cfRule type="cellIs" dxfId="1736" priority="193" stopIfTrue="1" operator="lessThan">
      <formula>0</formula>
    </cfRule>
  </conditionalFormatting>
  <conditionalFormatting sqref="I1:I6 I8:I65536">
    <cfRule type="cellIs" dxfId="1735" priority="192" stopIfTrue="1" operator="lessThan">
      <formula>0</formula>
    </cfRule>
  </conditionalFormatting>
  <conditionalFormatting sqref="I1:I6 I8:I65536">
    <cfRule type="cellIs" dxfId="1734" priority="191" stopIfTrue="1" operator="lessThan">
      <formula>0</formula>
    </cfRule>
  </conditionalFormatting>
  <conditionalFormatting sqref="J1:J6 J8:J65536">
    <cfRule type="cellIs" dxfId="1733" priority="190" stopIfTrue="1" operator="lessThan">
      <formula>0</formula>
    </cfRule>
  </conditionalFormatting>
  <conditionalFormatting sqref="J1:J6 J8:J65536">
    <cfRule type="cellIs" dxfId="1732" priority="189" stopIfTrue="1" operator="lessThan">
      <formula>0</formula>
    </cfRule>
  </conditionalFormatting>
  <conditionalFormatting sqref="J1:J6 J8:J65536">
    <cfRule type="cellIs" dxfId="1731" priority="188" stopIfTrue="1" operator="lessThan">
      <formula>0</formula>
    </cfRule>
  </conditionalFormatting>
  <conditionalFormatting sqref="J1:J6 J8:J65536">
    <cfRule type="cellIs" dxfId="1730" priority="187" stopIfTrue="1" operator="lessThan">
      <formula>0</formula>
    </cfRule>
  </conditionalFormatting>
  <conditionalFormatting sqref="J1:J6 J8:J65536">
    <cfRule type="cellIs" dxfId="1729" priority="186" stopIfTrue="1" operator="lessThan">
      <formula>0</formula>
    </cfRule>
  </conditionalFormatting>
  <conditionalFormatting sqref="J1:J6 J8:J65536">
    <cfRule type="cellIs" dxfId="1728" priority="185" stopIfTrue="1" operator="lessThan">
      <formula>0</formula>
    </cfRule>
  </conditionalFormatting>
  <conditionalFormatting sqref="J1:J6 J8:J65536">
    <cfRule type="cellIs" dxfId="1727" priority="184" stopIfTrue="1" operator="lessThan">
      <formula>0</formula>
    </cfRule>
  </conditionalFormatting>
  <conditionalFormatting sqref="J1:J6 J8:J65536">
    <cfRule type="cellIs" dxfId="1726" priority="183" stopIfTrue="1" operator="lessThan">
      <formula>0</formula>
    </cfRule>
  </conditionalFormatting>
  <conditionalFormatting sqref="J1:J6 J8:J65536">
    <cfRule type="cellIs" dxfId="1725" priority="182" stopIfTrue="1" operator="lessThan">
      <formula>0</formula>
    </cfRule>
  </conditionalFormatting>
  <conditionalFormatting sqref="J1:J6 J8:J65536">
    <cfRule type="cellIs" dxfId="1724" priority="181" stopIfTrue="1" operator="lessThan">
      <formula>0</formula>
    </cfRule>
  </conditionalFormatting>
  <conditionalFormatting sqref="J1:J6 J8:J65536">
    <cfRule type="cellIs" dxfId="1723" priority="180" stopIfTrue="1" operator="lessThan">
      <formula>0</formula>
    </cfRule>
  </conditionalFormatting>
  <conditionalFormatting sqref="J1:J6 J8:J65536">
    <cfRule type="cellIs" dxfId="1722" priority="179" stopIfTrue="1" operator="lessThan">
      <formula>0</formula>
    </cfRule>
  </conditionalFormatting>
  <conditionalFormatting sqref="J1:J6 J8:J65536">
    <cfRule type="cellIs" dxfId="1721" priority="178" stopIfTrue="1" operator="lessThan">
      <formula>0</formula>
    </cfRule>
  </conditionalFormatting>
  <conditionalFormatting sqref="J1:J6 J8:J65536">
    <cfRule type="cellIs" dxfId="1720" priority="177" stopIfTrue="1" operator="lessThan">
      <formula>0</formula>
    </cfRule>
  </conditionalFormatting>
  <conditionalFormatting sqref="J1:J6 J8:J65536">
    <cfRule type="cellIs" dxfId="1719" priority="176" stopIfTrue="1" operator="lessThan">
      <formula>0</formula>
    </cfRule>
  </conditionalFormatting>
  <conditionalFormatting sqref="J1:J6 J8:J65536">
    <cfRule type="cellIs" dxfId="1718" priority="175" stopIfTrue="1" operator="lessThan">
      <formula>0</formula>
    </cfRule>
  </conditionalFormatting>
  <conditionalFormatting sqref="J1:J6 J8:J65536">
    <cfRule type="cellIs" dxfId="1717" priority="174" stopIfTrue="1" operator="lessThan">
      <formula>0</formula>
    </cfRule>
  </conditionalFormatting>
  <conditionalFormatting sqref="J1:J6 J8:J65536">
    <cfRule type="cellIs" dxfId="1716" priority="173" stopIfTrue="1" operator="lessThan">
      <formula>0</formula>
    </cfRule>
  </conditionalFormatting>
  <conditionalFormatting sqref="J1:J6 J8:J65536">
    <cfRule type="cellIs" dxfId="1715" priority="172" stopIfTrue="1" operator="lessThan">
      <formula>0</formula>
    </cfRule>
  </conditionalFormatting>
  <conditionalFormatting sqref="J1:J6 J8:J65536">
    <cfRule type="cellIs" dxfId="1714" priority="171" stopIfTrue="1" operator="lessThan">
      <formula>0</formula>
    </cfRule>
  </conditionalFormatting>
  <conditionalFormatting sqref="J1:J6 J8:J65536">
    <cfRule type="cellIs" dxfId="1713" priority="170" stopIfTrue="1" operator="lessThan">
      <formula>0</formula>
    </cfRule>
  </conditionalFormatting>
  <conditionalFormatting sqref="J1:J6 J8:J65536">
    <cfRule type="cellIs" dxfId="1712" priority="169" stopIfTrue="1" operator="lessThan">
      <formula>0</formula>
    </cfRule>
  </conditionalFormatting>
  <conditionalFormatting sqref="J1:J6 J8:J65536">
    <cfRule type="cellIs" dxfId="1711" priority="168" stopIfTrue="1" operator="lessThan">
      <formula>0</formula>
    </cfRule>
  </conditionalFormatting>
  <conditionalFormatting sqref="J1:J6 J8:J65536">
    <cfRule type="cellIs" dxfId="1710" priority="167" stopIfTrue="1" operator="lessThan">
      <formula>0</formula>
    </cfRule>
  </conditionalFormatting>
  <conditionalFormatting sqref="J1:J6 J8:J65536">
    <cfRule type="cellIs" dxfId="1709" priority="166" stopIfTrue="1" operator="lessThan">
      <formula>0</formula>
    </cfRule>
  </conditionalFormatting>
  <conditionalFormatting sqref="J1:J6 J8:J65536">
    <cfRule type="cellIs" dxfId="1708" priority="165" stopIfTrue="1" operator="lessThan">
      <formula>0</formula>
    </cfRule>
  </conditionalFormatting>
  <conditionalFormatting sqref="J1:J6 J8:J65536">
    <cfRule type="cellIs" dxfId="1707" priority="164" stopIfTrue="1" operator="lessThan">
      <formula>0</formula>
    </cfRule>
  </conditionalFormatting>
  <conditionalFormatting sqref="J1:J6 J8:J65536">
    <cfRule type="cellIs" dxfId="1706" priority="163" stopIfTrue="1" operator="lessThan">
      <formula>0</formula>
    </cfRule>
  </conditionalFormatting>
  <conditionalFormatting sqref="J1:J6 J8:J65536">
    <cfRule type="cellIs" dxfId="1705" priority="162" stopIfTrue="1" operator="lessThan">
      <formula>0</formula>
    </cfRule>
  </conditionalFormatting>
  <conditionalFormatting sqref="J1:J6 J8:J65536">
    <cfRule type="cellIs" dxfId="1704" priority="161" stopIfTrue="1" operator="lessThan">
      <formula>0</formula>
    </cfRule>
  </conditionalFormatting>
  <conditionalFormatting sqref="J1:J6 J8:J65536">
    <cfRule type="cellIs" dxfId="1703" priority="160" stopIfTrue="1" operator="lessThan">
      <formula>0</formula>
    </cfRule>
  </conditionalFormatting>
  <conditionalFormatting sqref="J1:J6 J8:J65536">
    <cfRule type="cellIs" dxfId="1702" priority="159" stopIfTrue="1" operator="lessThan">
      <formula>0</formula>
    </cfRule>
  </conditionalFormatting>
  <conditionalFormatting sqref="J1:J6 J8:J65536">
    <cfRule type="cellIs" dxfId="1701" priority="158" stopIfTrue="1" operator="lessThan">
      <formula>0</formula>
    </cfRule>
  </conditionalFormatting>
  <conditionalFormatting sqref="J1:J6 J8:J65536">
    <cfRule type="cellIs" dxfId="1700" priority="157" stopIfTrue="1" operator="lessThan">
      <formula>0</formula>
    </cfRule>
  </conditionalFormatting>
  <conditionalFormatting sqref="J1:J6 J8:J65536">
    <cfRule type="cellIs" dxfId="1699" priority="156" stopIfTrue="1" operator="lessThan">
      <formula>0</formula>
    </cfRule>
  </conditionalFormatting>
  <conditionalFormatting sqref="J1:J6 J8:J65536">
    <cfRule type="cellIs" dxfId="1698" priority="155" stopIfTrue="1" operator="lessThan">
      <formula>0</formula>
    </cfRule>
  </conditionalFormatting>
  <conditionalFormatting sqref="J1:J6 J8:J65536">
    <cfRule type="cellIs" dxfId="1697" priority="154" stopIfTrue="1" operator="lessThan">
      <formula>0</formula>
    </cfRule>
  </conditionalFormatting>
  <conditionalFormatting sqref="J1:J6 J8:J65536">
    <cfRule type="cellIs" dxfId="1696" priority="153" stopIfTrue="1" operator="lessThan">
      <formula>0</formula>
    </cfRule>
  </conditionalFormatting>
  <conditionalFormatting sqref="J1:J6 J8:J65536">
    <cfRule type="cellIs" dxfId="1695" priority="152" stopIfTrue="1" operator="lessThan">
      <formula>0</formula>
    </cfRule>
  </conditionalFormatting>
  <conditionalFormatting sqref="J1:J6 J8:J65536">
    <cfRule type="cellIs" dxfId="1694" priority="151" stopIfTrue="1" operator="lessThan">
      <formula>0</formula>
    </cfRule>
  </conditionalFormatting>
  <conditionalFormatting sqref="J1:J6 J8:J65536">
    <cfRule type="cellIs" dxfId="1693" priority="150" stopIfTrue="1" operator="lessThan">
      <formula>0</formula>
    </cfRule>
  </conditionalFormatting>
  <conditionalFormatting sqref="J1:J6 J8:J65536">
    <cfRule type="cellIs" dxfId="1692" priority="149" stopIfTrue="1" operator="lessThan">
      <formula>0</formula>
    </cfRule>
  </conditionalFormatting>
  <conditionalFormatting sqref="J1:J6 J8:J65536">
    <cfRule type="cellIs" dxfId="1691" priority="148" stopIfTrue="1" operator="lessThan">
      <formula>0</formula>
    </cfRule>
  </conditionalFormatting>
  <conditionalFormatting sqref="J1:J6 J8:J65536">
    <cfRule type="cellIs" dxfId="1690" priority="147" stopIfTrue="1" operator="lessThan">
      <formula>0</formula>
    </cfRule>
  </conditionalFormatting>
  <conditionalFormatting sqref="J1:J6 J8:J65536">
    <cfRule type="cellIs" dxfId="1689" priority="146" stopIfTrue="1" operator="lessThan">
      <formula>0</formula>
    </cfRule>
  </conditionalFormatting>
  <conditionalFormatting sqref="J1:J6 J8:J65536">
    <cfRule type="cellIs" dxfId="1688" priority="145" stopIfTrue="1" operator="lessThan">
      <formula>0</formula>
    </cfRule>
  </conditionalFormatting>
  <conditionalFormatting sqref="J1:J6 J8:J65536">
    <cfRule type="cellIs" dxfId="1687" priority="144" stopIfTrue="1" operator="lessThan">
      <formula>0</formula>
    </cfRule>
  </conditionalFormatting>
  <conditionalFormatting sqref="J1:J6 J8:J65536">
    <cfRule type="cellIs" dxfId="1686" priority="143" stopIfTrue="1" operator="lessThan">
      <formula>0</formula>
    </cfRule>
  </conditionalFormatting>
  <conditionalFormatting sqref="J1:J6 J8:J65536">
    <cfRule type="cellIs" dxfId="1685" priority="142" stopIfTrue="1" operator="lessThan">
      <formula>0</formula>
    </cfRule>
  </conditionalFormatting>
  <conditionalFormatting sqref="J1:J6 J8:J65536">
    <cfRule type="cellIs" dxfId="1684" priority="141" stopIfTrue="1" operator="lessThan">
      <formula>0</formula>
    </cfRule>
  </conditionalFormatting>
  <conditionalFormatting sqref="J1:J6 J8:J65536">
    <cfRule type="cellIs" dxfId="1683" priority="140" stopIfTrue="1" operator="lessThan">
      <formula>0</formula>
    </cfRule>
  </conditionalFormatting>
  <conditionalFormatting sqref="J1:J6 J8:J65536">
    <cfRule type="cellIs" dxfId="1682" priority="139" stopIfTrue="1" operator="lessThan">
      <formula>0</formula>
    </cfRule>
  </conditionalFormatting>
  <conditionalFormatting sqref="J1:J6 J8:J65536">
    <cfRule type="cellIs" dxfId="1681" priority="138" stopIfTrue="1" operator="lessThan">
      <formula>0</formula>
    </cfRule>
  </conditionalFormatting>
  <conditionalFormatting sqref="J1:J6 J8:J65536">
    <cfRule type="cellIs" dxfId="1680" priority="137" stopIfTrue="1" operator="lessThan">
      <formula>0</formula>
    </cfRule>
  </conditionalFormatting>
  <conditionalFormatting sqref="J1:J6 J8:J65536">
    <cfRule type="cellIs" dxfId="1679" priority="136" stopIfTrue="1" operator="lessThan">
      <formula>0</formula>
    </cfRule>
  </conditionalFormatting>
  <conditionalFormatting sqref="J1:J6 J8:J65536">
    <cfRule type="cellIs" dxfId="1678" priority="135" stopIfTrue="1" operator="lessThan">
      <formula>0</formula>
    </cfRule>
  </conditionalFormatting>
  <conditionalFormatting sqref="J1:J6 J8:J65536">
    <cfRule type="cellIs" dxfId="1677" priority="134" stopIfTrue="1" operator="lessThan">
      <formula>0</formula>
    </cfRule>
  </conditionalFormatting>
  <conditionalFormatting sqref="J1:J6 J8:J65536">
    <cfRule type="cellIs" dxfId="1676" priority="133" stopIfTrue="1" operator="lessThan">
      <formula>0</formula>
    </cfRule>
  </conditionalFormatting>
  <conditionalFormatting sqref="J1:J6 J8:J65536">
    <cfRule type="cellIs" dxfId="1675" priority="132" stopIfTrue="1" operator="lessThan">
      <formula>0</formula>
    </cfRule>
  </conditionalFormatting>
  <conditionalFormatting sqref="J1:J6 J8:J65536">
    <cfRule type="cellIs" dxfId="1674" priority="131" stopIfTrue="1" operator="lessThan">
      <formula>0</formula>
    </cfRule>
  </conditionalFormatting>
  <conditionalFormatting sqref="J1:J6 J8:J65536">
    <cfRule type="cellIs" dxfId="1673" priority="130" stopIfTrue="1" operator="lessThan">
      <formula>0</formula>
    </cfRule>
  </conditionalFormatting>
  <conditionalFormatting sqref="J1:J6 J8:J65536">
    <cfRule type="cellIs" dxfId="1672" priority="129" stopIfTrue="1" operator="lessThan">
      <formula>0</formula>
    </cfRule>
  </conditionalFormatting>
  <conditionalFormatting sqref="J1:J6 J8:J65536">
    <cfRule type="cellIs" dxfId="1671" priority="128" stopIfTrue="1" operator="lessThan">
      <formula>0</formula>
    </cfRule>
  </conditionalFormatting>
  <conditionalFormatting sqref="J1:J6 J8:J65536">
    <cfRule type="cellIs" dxfId="1670" priority="127" stopIfTrue="1" operator="lessThan">
      <formula>0</formula>
    </cfRule>
  </conditionalFormatting>
  <conditionalFormatting sqref="J1:J6 J8:J65536">
    <cfRule type="cellIs" dxfId="1669" priority="126" stopIfTrue="1" operator="lessThan">
      <formula>0</formula>
    </cfRule>
  </conditionalFormatting>
  <conditionalFormatting sqref="J1:J6 J8:J65536">
    <cfRule type="cellIs" dxfId="1668" priority="125" stopIfTrue="1" operator="lessThan">
      <formula>0</formula>
    </cfRule>
  </conditionalFormatting>
  <conditionalFormatting sqref="J1:J6 J8:J65536">
    <cfRule type="cellIs" dxfId="1667" priority="124" stopIfTrue="1" operator="lessThan">
      <formula>0</formula>
    </cfRule>
  </conditionalFormatting>
  <conditionalFormatting sqref="J1:J6 J8:J65536">
    <cfRule type="cellIs" dxfId="1666" priority="123" stopIfTrue="1" operator="lessThan">
      <formula>0</formula>
    </cfRule>
  </conditionalFormatting>
  <conditionalFormatting sqref="J4">
    <cfRule type="cellIs" dxfId="1665" priority="122" stopIfTrue="1" operator="lessThan">
      <formula>0</formula>
    </cfRule>
  </conditionalFormatting>
  <conditionalFormatting sqref="J4">
    <cfRule type="cellIs" dxfId="1664" priority="121" stopIfTrue="1" operator="lessThan">
      <formula>0</formula>
    </cfRule>
  </conditionalFormatting>
  <conditionalFormatting sqref="J4">
    <cfRule type="cellIs" dxfId="1663" priority="120" stopIfTrue="1" operator="lessThan">
      <formula>0</formula>
    </cfRule>
  </conditionalFormatting>
  <conditionalFormatting sqref="J4">
    <cfRule type="cellIs" dxfId="1662" priority="119" stopIfTrue="1" operator="lessThan">
      <formula>0</formula>
    </cfRule>
  </conditionalFormatting>
  <conditionalFormatting sqref="J4">
    <cfRule type="cellIs" dxfId="1661" priority="118" stopIfTrue="1" operator="lessThan">
      <formula>0</formula>
    </cfRule>
  </conditionalFormatting>
  <conditionalFormatting sqref="J4">
    <cfRule type="cellIs" dxfId="1660" priority="117" stopIfTrue="1" operator="lessThan">
      <formula>0</formula>
    </cfRule>
  </conditionalFormatting>
  <conditionalFormatting sqref="J4">
    <cfRule type="cellIs" dxfId="1659" priority="116" stopIfTrue="1" operator="lessThan">
      <formula>0</formula>
    </cfRule>
  </conditionalFormatting>
  <conditionalFormatting sqref="J4">
    <cfRule type="cellIs" dxfId="1658" priority="115" stopIfTrue="1" operator="lessThan">
      <formula>0</formula>
    </cfRule>
  </conditionalFormatting>
  <conditionalFormatting sqref="J4">
    <cfRule type="cellIs" dxfId="1657" priority="114" stopIfTrue="1" operator="lessThan">
      <formula>0</formula>
    </cfRule>
  </conditionalFormatting>
  <conditionalFormatting sqref="J4">
    <cfRule type="cellIs" dxfId="1656" priority="113" stopIfTrue="1" operator="lessThan">
      <formula>0</formula>
    </cfRule>
  </conditionalFormatting>
  <conditionalFormatting sqref="J4">
    <cfRule type="cellIs" dxfId="1655" priority="112" stopIfTrue="1" operator="lessThan">
      <formula>0</formula>
    </cfRule>
  </conditionalFormatting>
  <conditionalFormatting sqref="J4">
    <cfRule type="cellIs" dxfId="1654" priority="111" stopIfTrue="1" operator="lessThan">
      <formula>0</formula>
    </cfRule>
  </conditionalFormatting>
  <conditionalFormatting sqref="J4">
    <cfRule type="cellIs" dxfId="1653" priority="110" stopIfTrue="1" operator="lessThan">
      <formula>0</formula>
    </cfRule>
  </conditionalFormatting>
  <conditionalFormatting sqref="J4">
    <cfRule type="cellIs" dxfId="1652" priority="109" stopIfTrue="1" operator="lessThan">
      <formula>0</formula>
    </cfRule>
  </conditionalFormatting>
  <conditionalFormatting sqref="J4">
    <cfRule type="cellIs" dxfId="1651" priority="108" stopIfTrue="1" operator="lessThan">
      <formula>0</formula>
    </cfRule>
  </conditionalFormatting>
  <conditionalFormatting sqref="J4">
    <cfRule type="cellIs" dxfId="1650" priority="107" stopIfTrue="1" operator="lessThan">
      <formula>0</formula>
    </cfRule>
  </conditionalFormatting>
  <conditionalFormatting sqref="J4">
    <cfRule type="cellIs" dxfId="1649" priority="106" stopIfTrue="1" operator="lessThan">
      <formula>0</formula>
    </cfRule>
  </conditionalFormatting>
  <conditionalFormatting sqref="J4">
    <cfRule type="cellIs" dxfId="1648" priority="105" stopIfTrue="1" operator="lessThan">
      <formula>0</formula>
    </cfRule>
  </conditionalFormatting>
  <conditionalFormatting sqref="J4">
    <cfRule type="cellIs" dxfId="1647" priority="104" stopIfTrue="1" operator="lessThan">
      <formula>0</formula>
    </cfRule>
  </conditionalFormatting>
  <conditionalFormatting sqref="J4">
    <cfRule type="cellIs" dxfId="1646" priority="103" stopIfTrue="1" operator="lessThan">
      <formula>0</formula>
    </cfRule>
  </conditionalFormatting>
  <conditionalFormatting sqref="J1:J6 J8:J65536">
    <cfRule type="cellIs" dxfId="1645" priority="102" stopIfTrue="1" operator="lessThan">
      <formula>0</formula>
    </cfRule>
  </conditionalFormatting>
  <conditionalFormatting sqref="J1:J6 J8:J65536">
    <cfRule type="cellIs" dxfId="1644" priority="101" stopIfTrue="1" operator="lessThan">
      <formula>0</formula>
    </cfRule>
  </conditionalFormatting>
  <conditionalFormatting sqref="J1:J6 J8:J65536">
    <cfRule type="cellIs" dxfId="1643" priority="100" stopIfTrue="1" operator="lessThan">
      <formula>0</formula>
    </cfRule>
  </conditionalFormatting>
  <conditionalFormatting sqref="J1:J6 J8:J65536">
    <cfRule type="cellIs" dxfId="1642" priority="99" stopIfTrue="1" operator="lessThan">
      <formula>0</formula>
    </cfRule>
  </conditionalFormatting>
  <conditionalFormatting sqref="J1:J6 J8:J65536">
    <cfRule type="cellIs" dxfId="1641" priority="98" stopIfTrue="1" operator="lessThan">
      <formula>0</formula>
    </cfRule>
  </conditionalFormatting>
  <conditionalFormatting sqref="J1:J6 J8:J65536">
    <cfRule type="cellIs" dxfId="1640" priority="97" stopIfTrue="1" operator="lessThan">
      <formula>0</formula>
    </cfRule>
  </conditionalFormatting>
  <conditionalFormatting sqref="J1:J6 J8:J65536">
    <cfRule type="cellIs" dxfId="1639" priority="96" stopIfTrue="1" operator="lessThan">
      <formula>0</formula>
    </cfRule>
  </conditionalFormatting>
  <conditionalFormatting sqref="J1:J6 J8:J65536">
    <cfRule type="cellIs" dxfId="1638" priority="95" stopIfTrue="1" operator="lessThan">
      <formula>0</formula>
    </cfRule>
  </conditionalFormatting>
  <conditionalFormatting sqref="J1:J6 J8:J65536">
    <cfRule type="cellIs" dxfId="1637" priority="94" stopIfTrue="1" operator="lessThan">
      <formula>0</formula>
    </cfRule>
  </conditionalFormatting>
  <conditionalFormatting sqref="J1:J6 J8:J65536">
    <cfRule type="cellIs" dxfId="1636" priority="93" stopIfTrue="1" operator="lessThan">
      <formula>0</formula>
    </cfRule>
  </conditionalFormatting>
  <conditionalFormatting sqref="J1:J6 J8:J65536">
    <cfRule type="cellIs" dxfId="1635" priority="92" stopIfTrue="1" operator="lessThan">
      <formula>0</formula>
    </cfRule>
  </conditionalFormatting>
  <conditionalFormatting sqref="J1:J6 J8:J65536">
    <cfRule type="cellIs" dxfId="1634" priority="91" stopIfTrue="1" operator="lessThan">
      <formula>0</formula>
    </cfRule>
  </conditionalFormatting>
  <conditionalFormatting sqref="J1:J6 J8:J65536">
    <cfRule type="cellIs" dxfId="1633" priority="90" stopIfTrue="1" operator="lessThan">
      <formula>0</formula>
    </cfRule>
  </conditionalFormatting>
  <conditionalFormatting sqref="J1:J6 J8:J65536">
    <cfRule type="cellIs" dxfId="1632" priority="89" stopIfTrue="1" operator="lessThan">
      <formula>0</formula>
    </cfRule>
  </conditionalFormatting>
  <conditionalFormatting sqref="J1:J6 J8:J65536">
    <cfRule type="cellIs" dxfId="1631" priority="88" stopIfTrue="1" operator="lessThan">
      <formula>0</formula>
    </cfRule>
  </conditionalFormatting>
  <conditionalFormatting sqref="J1:J6 J8:J65536">
    <cfRule type="cellIs" dxfId="1630" priority="87" stopIfTrue="1" operator="lessThan">
      <formula>0</formula>
    </cfRule>
  </conditionalFormatting>
  <conditionalFormatting sqref="J1:J6 J8:J65536">
    <cfRule type="cellIs" dxfId="1629" priority="86" stopIfTrue="1" operator="lessThan">
      <formula>0</formula>
    </cfRule>
  </conditionalFormatting>
  <conditionalFormatting sqref="J1:J6 J8:J65536">
    <cfRule type="cellIs" dxfId="1628" priority="85" stopIfTrue="1" operator="lessThan">
      <formula>0</formula>
    </cfRule>
  </conditionalFormatting>
  <conditionalFormatting sqref="J1:J6 J8:J65536">
    <cfRule type="cellIs" dxfId="1627" priority="84" stopIfTrue="1" operator="lessThan">
      <formula>0</formula>
    </cfRule>
  </conditionalFormatting>
  <conditionalFormatting sqref="J1:J6 J8:J65536">
    <cfRule type="cellIs" dxfId="1626" priority="83" stopIfTrue="1" operator="lessThan">
      <formula>0</formula>
    </cfRule>
  </conditionalFormatting>
  <conditionalFormatting sqref="K1:K6 K8:K65536">
    <cfRule type="cellIs" dxfId="1625" priority="82" stopIfTrue="1" operator="lessThan">
      <formula>0</formula>
    </cfRule>
  </conditionalFormatting>
  <conditionalFormatting sqref="K1:K6 K8:K65536">
    <cfRule type="cellIs" dxfId="1624" priority="81" stopIfTrue="1" operator="lessThan">
      <formula>0</formula>
    </cfRule>
  </conditionalFormatting>
  <conditionalFormatting sqref="K1:K6 K8:K65536">
    <cfRule type="cellIs" dxfId="1623" priority="80" stopIfTrue="1" operator="lessThan">
      <formula>0</formula>
    </cfRule>
  </conditionalFormatting>
  <conditionalFormatting sqref="K1:K6 K8:K65536">
    <cfRule type="cellIs" dxfId="1622" priority="79" stopIfTrue="1" operator="lessThan">
      <formula>0</formula>
    </cfRule>
  </conditionalFormatting>
  <conditionalFormatting sqref="K1:K6 K8:K65536">
    <cfRule type="cellIs" dxfId="1621" priority="78" stopIfTrue="1" operator="lessThan">
      <formula>0</formula>
    </cfRule>
  </conditionalFormatting>
  <conditionalFormatting sqref="K1:K6 K8:K65536">
    <cfRule type="cellIs" dxfId="1620" priority="77" stopIfTrue="1" operator="lessThan">
      <formula>0</formula>
    </cfRule>
  </conditionalFormatting>
  <conditionalFormatting sqref="K1:K6 K8:K65536">
    <cfRule type="cellIs" dxfId="1619" priority="76" stopIfTrue="1" operator="lessThan">
      <formula>0</formula>
    </cfRule>
  </conditionalFormatting>
  <conditionalFormatting sqref="K1:K6 K8:K65536">
    <cfRule type="cellIs" dxfId="1618" priority="75" stopIfTrue="1" operator="lessThan">
      <formula>0</formula>
    </cfRule>
  </conditionalFormatting>
  <conditionalFormatting sqref="K1:K6 K8:K65536">
    <cfRule type="cellIs" dxfId="1617" priority="74" stopIfTrue="1" operator="lessThan">
      <formula>0</formula>
    </cfRule>
  </conditionalFormatting>
  <conditionalFormatting sqref="K1:K6 K8:K65536">
    <cfRule type="cellIs" dxfId="1616" priority="73" stopIfTrue="1" operator="lessThan">
      <formula>0</formula>
    </cfRule>
  </conditionalFormatting>
  <conditionalFormatting sqref="K1:K6 K8:K65536">
    <cfRule type="cellIs" dxfId="1615" priority="72" stopIfTrue="1" operator="lessThan">
      <formula>0</formula>
    </cfRule>
  </conditionalFormatting>
  <conditionalFormatting sqref="K1:K6 K8:K65536">
    <cfRule type="cellIs" dxfId="1614" priority="71" stopIfTrue="1" operator="lessThan">
      <formula>0</formula>
    </cfRule>
  </conditionalFormatting>
  <conditionalFormatting sqref="K1:K6 K8:K65536">
    <cfRule type="cellIs" dxfId="1613" priority="70" stopIfTrue="1" operator="lessThan">
      <formula>0</formula>
    </cfRule>
  </conditionalFormatting>
  <conditionalFormatting sqref="K1:K6 K8:K65536">
    <cfRule type="cellIs" dxfId="1612" priority="69" stopIfTrue="1" operator="lessThan">
      <formula>0</formula>
    </cfRule>
  </conditionalFormatting>
  <conditionalFormatting sqref="K1:K6 K8:K65536">
    <cfRule type="cellIs" dxfId="1611" priority="68" stopIfTrue="1" operator="lessThan">
      <formula>0</formula>
    </cfRule>
  </conditionalFormatting>
  <conditionalFormatting sqref="K1:K6 K8:K65536">
    <cfRule type="cellIs" dxfId="1610" priority="67" stopIfTrue="1" operator="lessThan">
      <formula>0</formula>
    </cfRule>
  </conditionalFormatting>
  <conditionalFormatting sqref="K1:K6 K8:K65536">
    <cfRule type="cellIs" dxfId="1609" priority="66" stopIfTrue="1" operator="lessThan">
      <formula>0</formula>
    </cfRule>
  </conditionalFormatting>
  <conditionalFormatting sqref="K1:K6 K8:K65536">
    <cfRule type="cellIs" dxfId="1608" priority="65" stopIfTrue="1" operator="lessThan">
      <formula>0</formula>
    </cfRule>
  </conditionalFormatting>
  <conditionalFormatting sqref="K1:K6 K8:K65536">
    <cfRule type="cellIs" dxfId="1607" priority="64" stopIfTrue="1" operator="lessThan">
      <formula>0</formula>
    </cfRule>
  </conditionalFormatting>
  <conditionalFormatting sqref="K1:K6 K8:K65536">
    <cfRule type="cellIs" dxfId="1606" priority="63" stopIfTrue="1" operator="lessThan">
      <formula>0</formula>
    </cfRule>
  </conditionalFormatting>
  <conditionalFormatting sqref="K1:K6 K8:K65536">
    <cfRule type="cellIs" dxfId="1605" priority="62" stopIfTrue="1" operator="lessThan">
      <formula>0</formula>
    </cfRule>
  </conditionalFormatting>
  <conditionalFormatting sqref="K1:K6 K8:K65536">
    <cfRule type="cellIs" dxfId="1604" priority="61" stopIfTrue="1" operator="lessThan">
      <formula>0</formula>
    </cfRule>
  </conditionalFormatting>
  <conditionalFormatting sqref="L1:L6 L8:L65536">
    <cfRule type="cellIs" dxfId="1603" priority="60" stopIfTrue="1" operator="lessThan">
      <formula>0</formula>
    </cfRule>
  </conditionalFormatting>
  <conditionalFormatting sqref="L1:L6 L8:L65536">
    <cfRule type="cellIs" dxfId="1602" priority="59" stopIfTrue="1" operator="lessThan">
      <formula>0</formula>
    </cfRule>
  </conditionalFormatting>
  <conditionalFormatting sqref="L1:L6 L8:L65536">
    <cfRule type="cellIs" dxfId="1601" priority="58" stopIfTrue="1" operator="lessThan">
      <formula>0</formula>
    </cfRule>
  </conditionalFormatting>
  <conditionalFormatting sqref="L1:L6 L8:L65536">
    <cfRule type="cellIs" dxfId="1600" priority="57" stopIfTrue="1" operator="lessThan">
      <formula>0</formula>
    </cfRule>
  </conditionalFormatting>
  <conditionalFormatting sqref="L1:L6 L8:L65536">
    <cfRule type="cellIs" dxfId="1599" priority="56" stopIfTrue="1" operator="lessThan">
      <formula>0</formula>
    </cfRule>
  </conditionalFormatting>
  <conditionalFormatting sqref="L1:L6 L8:L65536">
    <cfRule type="cellIs" dxfId="1598" priority="55" stopIfTrue="1" operator="lessThan">
      <formula>0</formula>
    </cfRule>
  </conditionalFormatting>
  <conditionalFormatting sqref="L1:L6 L8:L65536">
    <cfRule type="cellIs" dxfId="1597" priority="54" stopIfTrue="1" operator="lessThan">
      <formula>0</formula>
    </cfRule>
  </conditionalFormatting>
  <conditionalFormatting sqref="L1:L6 L8:L65536">
    <cfRule type="cellIs" dxfId="1596" priority="53" stopIfTrue="1" operator="lessThan">
      <formula>0</formula>
    </cfRule>
  </conditionalFormatting>
  <conditionalFormatting sqref="L1:L6 L8:L65536">
    <cfRule type="cellIs" dxfId="1595" priority="52" stopIfTrue="1" operator="lessThan">
      <formula>0</formula>
    </cfRule>
  </conditionalFormatting>
  <conditionalFormatting sqref="L1:L6 L8:L65536">
    <cfRule type="cellIs" dxfId="1594" priority="51" stopIfTrue="1" operator="lessThan">
      <formula>0</formula>
    </cfRule>
  </conditionalFormatting>
  <conditionalFormatting sqref="L1:L6 L8:L65536">
    <cfRule type="cellIs" dxfId="1593" priority="50" stopIfTrue="1" operator="lessThan">
      <formula>0</formula>
    </cfRule>
  </conditionalFormatting>
  <conditionalFormatting sqref="L1:L6 L8:L65536">
    <cfRule type="cellIs" dxfId="1592" priority="49" stopIfTrue="1" operator="lessThan">
      <formula>0</formula>
    </cfRule>
  </conditionalFormatting>
  <conditionalFormatting sqref="L1:L6 L8:L65536">
    <cfRule type="cellIs" dxfId="1591" priority="48" stopIfTrue="1" operator="lessThan">
      <formula>0</formula>
    </cfRule>
  </conditionalFormatting>
  <conditionalFormatting sqref="L1:L6 L8:L65536">
    <cfRule type="cellIs" dxfId="1590" priority="47" stopIfTrue="1" operator="lessThan">
      <formula>0</formula>
    </cfRule>
  </conditionalFormatting>
  <conditionalFormatting sqref="L1:L6 L8:L65536">
    <cfRule type="cellIs" dxfId="1589" priority="46" stopIfTrue="1" operator="lessThan">
      <formula>0</formula>
    </cfRule>
  </conditionalFormatting>
  <conditionalFormatting sqref="L1:L6 L8:L65536">
    <cfRule type="cellIs" dxfId="1588" priority="45" stopIfTrue="1" operator="lessThan">
      <formula>0</formula>
    </cfRule>
  </conditionalFormatting>
  <conditionalFormatting sqref="L1:L6 L8:L65536">
    <cfRule type="cellIs" dxfId="1587" priority="44" stopIfTrue="1" operator="lessThan">
      <formula>0</formula>
    </cfRule>
  </conditionalFormatting>
  <conditionalFormatting sqref="L1:L6 L8:L65536">
    <cfRule type="cellIs" dxfId="1586" priority="43" stopIfTrue="1" operator="lessThan">
      <formula>0</formula>
    </cfRule>
  </conditionalFormatting>
  <conditionalFormatting sqref="L1:L6 L8:L65536">
    <cfRule type="cellIs" dxfId="1585" priority="42" stopIfTrue="1" operator="lessThan">
      <formula>0</formula>
    </cfRule>
  </conditionalFormatting>
  <conditionalFormatting sqref="L1:L6 L8:L65536">
    <cfRule type="cellIs" dxfId="1584" priority="41" stopIfTrue="1" operator="lessThan">
      <formula>0</formula>
    </cfRule>
  </conditionalFormatting>
  <conditionalFormatting sqref="L1:L6 L8:L65536">
    <cfRule type="cellIs" dxfId="1583" priority="40" stopIfTrue="1" operator="lessThan">
      <formula>0</formula>
    </cfRule>
  </conditionalFormatting>
  <conditionalFormatting sqref="L1:L6 L8:L65536">
    <cfRule type="cellIs" dxfId="1582" priority="39" stopIfTrue="1" operator="lessThan">
      <formula>0</formula>
    </cfRule>
  </conditionalFormatting>
  <conditionalFormatting sqref="L1:L6 L8:L65536">
    <cfRule type="cellIs" dxfId="1581" priority="38" stopIfTrue="1" operator="lessThan">
      <formula>0</formula>
    </cfRule>
  </conditionalFormatting>
  <conditionalFormatting sqref="L1:L6 L8:L65536">
    <cfRule type="cellIs" dxfId="1580" priority="37" stopIfTrue="1" operator="lessThan">
      <formula>0</formula>
    </cfRule>
  </conditionalFormatting>
  <conditionalFormatting sqref="M1:M6 M8:M65536">
    <cfRule type="cellIs" dxfId="1579" priority="36" stopIfTrue="1" operator="lessThan">
      <formula>0</formula>
    </cfRule>
  </conditionalFormatting>
  <conditionalFormatting sqref="M1:M6 M8:M65536">
    <cfRule type="cellIs" dxfId="1578" priority="35" stopIfTrue="1" operator="lessThan">
      <formula>0</formula>
    </cfRule>
  </conditionalFormatting>
  <conditionalFormatting sqref="M1:M6 M8:M65536">
    <cfRule type="cellIs" dxfId="1577" priority="34" stopIfTrue="1" operator="lessThan">
      <formula>0</formula>
    </cfRule>
  </conditionalFormatting>
  <conditionalFormatting sqref="M1:M6 M8:M65536">
    <cfRule type="cellIs" dxfId="1576" priority="33" stopIfTrue="1" operator="lessThan">
      <formula>0</formula>
    </cfRule>
  </conditionalFormatting>
  <conditionalFormatting sqref="M1:M6 M8:M65536">
    <cfRule type="cellIs" dxfId="1575" priority="32" stopIfTrue="1" operator="lessThan">
      <formula>0</formula>
    </cfRule>
  </conditionalFormatting>
  <conditionalFormatting sqref="M1:M6 M8:M65536">
    <cfRule type="cellIs" dxfId="1574" priority="31" stopIfTrue="1" operator="lessThan">
      <formula>0</formula>
    </cfRule>
  </conditionalFormatting>
  <conditionalFormatting sqref="M1:M6 M8:M65536">
    <cfRule type="cellIs" dxfId="1573" priority="30" stopIfTrue="1" operator="lessThan">
      <formula>0</formula>
    </cfRule>
  </conditionalFormatting>
  <conditionalFormatting sqref="M1:M6 M8:M65536">
    <cfRule type="cellIs" dxfId="1572" priority="29" stopIfTrue="1" operator="lessThan">
      <formula>0</formula>
    </cfRule>
  </conditionalFormatting>
  <conditionalFormatting sqref="M1:M6 M8:M65536">
    <cfRule type="cellIs" dxfId="1571" priority="28" stopIfTrue="1" operator="lessThan">
      <formula>0</formula>
    </cfRule>
  </conditionalFormatting>
  <conditionalFormatting sqref="M1:M6 M8:M65536">
    <cfRule type="cellIs" dxfId="1570" priority="27" stopIfTrue="1" operator="lessThan">
      <formula>0</formula>
    </cfRule>
  </conditionalFormatting>
  <conditionalFormatting sqref="M1:M6 M8:M65536">
    <cfRule type="cellIs" dxfId="1569" priority="26" stopIfTrue="1" operator="lessThan">
      <formula>0</formula>
    </cfRule>
  </conditionalFormatting>
  <conditionalFormatting sqref="M1:M6 M8:M65536">
    <cfRule type="cellIs" dxfId="1568" priority="25" stopIfTrue="1" operator="lessThan">
      <formula>0</formula>
    </cfRule>
  </conditionalFormatting>
  <conditionalFormatting sqref="M1:M6 M8:M65536">
    <cfRule type="cellIs" dxfId="1567" priority="24" stopIfTrue="1" operator="lessThan">
      <formula>0</formula>
    </cfRule>
  </conditionalFormatting>
  <conditionalFormatting sqref="M1:M6 M8:M65536">
    <cfRule type="cellIs" dxfId="1566" priority="23" stopIfTrue="1" operator="lessThan">
      <formula>0</formula>
    </cfRule>
  </conditionalFormatting>
  <conditionalFormatting sqref="N1:N6 N8:N65536">
    <cfRule type="cellIs" dxfId="1565" priority="22" stopIfTrue="1" operator="lessThan">
      <formula>0</formula>
    </cfRule>
  </conditionalFormatting>
  <conditionalFormatting sqref="N1:N6 N8:N65536">
    <cfRule type="cellIs" dxfId="1564" priority="21" stopIfTrue="1" operator="lessThan">
      <formula>0</formula>
    </cfRule>
  </conditionalFormatting>
  <conditionalFormatting sqref="N1:N6 N8:N65536">
    <cfRule type="cellIs" dxfId="1563" priority="20" stopIfTrue="1" operator="lessThan">
      <formula>0</formula>
    </cfRule>
  </conditionalFormatting>
  <conditionalFormatting sqref="N1:N6 N8:N65536">
    <cfRule type="cellIs" dxfId="1562" priority="19" stopIfTrue="1" operator="lessThan">
      <formula>0</formula>
    </cfRule>
  </conditionalFormatting>
  <conditionalFormatting sqref="N1:N6 N8:N65536">
    <cfRule type="cellIs" dxfId="1561" priority="18" stopIfTrue="1" operator="lessThan">
      <formula>0</formula>
    </cfRule>
  </conditionalFormatting>
  <conditionalFormatting sqref="N1:N6 N8:N65536">
    <cfRule type="cellIs" dxfId="1560" priority="17" stopIfTrue="1" operator="lessThan">
      <formula>0</formula>
    </cfRule>
  </conditionalFormatting>
  <conditionalFormatting sqref="N1:N6 N8:N65536">
    <cfRule type="cellIs" dxfId="1559" priority="16" stopIfTrue="1" operator="lessThan">
      <formula>0</formula>
    </cfRule>
  </conditionalFormatting>
  <conditionalFormatting sqref="N1:N6 N8:N65536">
    <cfRule type="cellIs" dxfId="1558" priority="15" stopIfTrue="1" operator="lessThan">
      <formula>0</formula>
    </cfRule>
  </conditionalFormatting>
  <conditionalFormatting sqref="N1:N6 N8:N65536">
    <cfRule type="cellIs" dxfId="1557" priority="14" stopIfTrue="1" operator="lessThan">
      <formula>0</formula>
    </cfRule>
  </conditionalFormatting>
  <conditionalFormatting sqref="N1:N6 N8:N65536">
    <cfRule type="cellIs" dxfId="1556" priority="13" stopIfTrue="1" operator="lessThan">
      <formula>0</formula>
    </cfRule>
  </conditionalFormatting>
  <conditionalFormatting sqref="N1:N6 N8:N65536">
    <cfRule type="cellIs" dxfId="1555" priority="12" stopIfTrue="1" operator="lessThan">
      <formula>0</formula>
    </cfRule>
  </conditionalFormatting>
  <conditionalFormatting sqref="N1:N6 N8:N65536">
    <cfRule type="cellIs" dxfId="1554" priority="11" stopIfTrue="1" operator="lessThan">
      <formula>0</formula>
    </cfRule>
  </conditionalFormatting>
  <conditionalFormatting sqref="N1:N6 N8:N65536">
    <cfRule type="cellIs" dxfId="1553" priority="10" stopIfTrue="1" operator="lessThan">
      <formula>0</formula>
    </cfRule>
  </conditionalFormatting>
  <conditionalFormatting sqref="N1:N6 N8:N65536">
    <cfRule type="cellIs" dxfId="1552" priority="9" stopIfTrue="1" operator="lessThan">
      <formula>0</formula>
    </cfRule>
  </conditionalFormatting>
  <conditionalFormatting sqref="O1:O6 O8:O65536">
    <cfRule type="cellIs" dxfId="1551" priority="8" stopIfTrue="1" operator="lessThan">
      <formula>0</formula>
    </cfRule>
  </conditionalFormatting>
  <conditionalFormatting sqref="O1:O6 O8:O65536">
    <cfRule type="cellIs" dxfId="1550" priority="7" stopIfTrue="1" operator="lessThan">
      <formula>0</formula>
    </cfRule>
  </conditionalFormatting>
  <conditionalFormatting sqref="O1:O6 O8:O65536">
    <cfRule type="cellIs" dxfId="1549" priority="6" stopIfTrue="1" operator="lessThan">
      <formula>0</formula>
    </cfRule>
  </conditionalFormatting>
  <conditionalFormatting sqref="O1:O6 O8:O65536">
    <cfRule type="cellIs" dxfId="1548" priority="5" stopIfTrue="1" operator="lessThan">
      <formula>0</formula>
    </cfRule>
  </conditionalFormatting>
  <conditionalFormatting sqref="O1:O6 O8:O65536">
    <cfRule type="cellIs" dxfId="1547" priority="4" stopIfTrue="1" operator="lessThan">
      <formula>0</formula>
    </cfRule>
  </conditionalFormatting>
  <conditionalFormatting sqref="O1:O6 O8:O65536">
    <cfRule type="cellIs" dxfId="1546" priority="3" stopIfTrue="1" operator="lessThan">
      <formula>0</formula>
    </cfRule>
  </conditionalFormatting>
  <conditionalFormatting sqref="O1:O6 O8:O65536">
    <cfRule type="cellIs" dxfId="1545" priority="2" stopIfTrue="1" operator="lessThan">
      <formula>0</formula>
    </cfRule>
  </conditionalFormatting>
  <conditionalFormatting sqref="O1:O6 O8:O65536">
    <cfRule type="cellIs" dxfId="1544" priority="1" stopIfTrue="1" operator="less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1" sqref="B1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125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[19]Tammijoulu!C15</f>
        <v>2253612</v>
      </c>
      <c r="D9" s="43">
        <f>[15]Tammi!C15</f>
        <v>240396</v>
      </c>
      <c r="E9" s="43">
        <f>[15]Helmi!C15</f>
        <v>200052</v>
      </c>
      <c r="F9" s="43">
        <f>[15]Maalis!C15</f>
        <v>227928</v>
      </c>
      <c r="G9" s="43">
        <f>[15]Huhti!C15</f>
        <v>217229</v>
      </c>
      <c r="H9" s="43">
        <f>[15]Touko!C15</f>
        <v>298182</v>
      </c>
      <c r="I9" s="43">
        <f>[15]Kesä!C15</f>
        <v>327128</v>
      </c>
      <c r="J9" s="43">
        <f>[15]Heinä!C15</f>
        <v>370718</v>
      </c>
      <c r="K9" s="43">
        <f>[15]Elo!C15</f>
        <v>382575</v>
      </c>
      <c r="L9" s="43">
        <f>[15]Syys!C15</f>
        <v>270695</v>
      </c>
      <c r="M9" s="43">
        <f>[15]Loka!C15</f>
        <v>282642</v>
      </c>
      <c r="N9" s="43">
        <f>[15]Marras!C15</f>
        <v>267405</v>
      </c>
      <c r="O9" s="43"/>
    </row>
    <row r="10" spans="2:15" x14ac:dyDescent="0.2">
      <c r="B10" s="10" t="s">
        <v>21</v>
      </c>
      <c r="C10" s="44">
        <f>[19]Tammijoulu!E15</f>
        <v>1213899</v>
      </c>
      <c r="D10" s="44">
        <f>[15]Tammi!E15</f>
        <v>136742</v>
      </c>
      <c r="E10" s="44">
        <f>[15]Helmi!E15</f>
        <v>88605</v>
      </c>
      <c r="F10" s="44">
        <f>[15]Maalis!E15</f>
        <v>111825</v>
      </c>
      <c r="G10" s="44">
        <f>[15]Huhti!E15</f>
        <v>112684</v>
      </c>
      <c r="H10" s="44">
        <f>[15]Touko!E15</f>
        <v>160670</v>
      </c>
      <c r="I10" s="44">
        <f>[15]Kesä!E15</f>
        <v>191321</v>
      </c>
      <c r="J10" s="44">
        <f>[15]Heinä!E15</f>
        <v>197824</v>
      </c>
      <c r="K10" s="44">
        <f>[15]Elo!E15</f>
        <v>224141</v>
      </c>
      <c r="L10" s="44">
        <f>[15]Syys!E15</f>
        <v>155163</v>
      </c>
      <c r="M10" s="44">
        <f>[15]Loka!E15</f>
        <v>129607</v>
      </c>
      <c r="N10" s="44">
        <f>[15]Marras!E15</f>
        <v>123109</v>
      </c>
      <c r="O10" s="44"/>
    </row>
    <row r="11" spans="2:15" s="14" customFormat="1" x14ac:dyDescent="0.2">
      <c r="B11" s="15" t="s">
        <v>22</v>
      </c>
      <c r="C11" s="45">
        <f>[19]Tammijoulu!D15</f>
        <v>1039713</v>
      </c>
      <c r="D11" s="45">
        <f>[15]Tammi!D15</f>
        <v>103654</v>
      </c>
      <c r="E11" s="45">
        <f>[15]Helmi!D15</f>
        <v>111447</v>
      </c>
      <c r="F11" s="45">
        <f>[15]Maalis!D15</f>
        <v>116103</v>
      </c>
      <c r="G11" s="45">
        <f>[15]Huhti!D15</f>
        <v>104545</v>
      </c>
      <c r="H11" s="45">
        <f>[15]Touko!D15</f>
        <v>137512</v>
      </c>
      <c r="I11" s="45">
        <f>[15]Kesä!D15</f>
        <v>135807</v>
      </c>
      <c r="J11" s="45">
        <f>[15]Heinä!D15</f>
        <v>172894</v>
      </c>
      <c r="K11" s="45">
        <f>[15]Elo!D15</f>
        <v>158434</v>
      </c>
      <c r="L11" s="45">
        <f>[15]Syys!D15</f>
        <v>115532</v>
      </c>
      <c r="M11" s="45">
        <f>[15]Loka!D15</f>
        <v>153035</v>
      </c>
      <c r="N11" s="45">
        <f>[15]Marras!D15</f>
        <v>144296</v>
      </c>
      <c r="O11" s="45"/>
    </row>
    <row r="12" spans="2:15" x14ac:dyDescent="0.2">
      <c r="B12" s="1" t="s">
        <v>23</v>
      </c>
      <c r="C12" s="44">
        <f>[19]Tammijoulu!P15</f>
        <v>88618</v>
      </c>
      <c r="D12" s="44">
        <f>[15]Tammi!P15</f>
        <v>7512</v>
      </c>
      <c r="E12" s="44">
        <f>[15]Helmi!P15</f>
        <v>8220</v>
      </c>
      <c r="F12" s="44">
        <f>[15]Maalis!P15</f>
        <v>8643</v>
      </c>
      <c r="G12" s="44">
        <f>[15]Huhti!P15</f>
        <v>10691</v>
      </c>
      <c r="H12" s="44">
        <f>[15]Touko!P15</f>
        <v>11931</v>
      </c>
      <c r="I12" s="44">
        <f>[15]Kesä!P15</f>
        <v>14336</v>
      </c>
      <c r="J12" s="44">
        <f>[15]Heinä!P15</f>
        <v>12195</v>
      </c>
      <c r="K12" s="44">
        <f>[15]Elo!P15</f>
        <v>15370</v>
      </c>
      <c r="L12" s="44">
        <f>[15]Syys!P15</f>
        <v>12063</v>
      </c>
      <c r="M12" s="44">
        <f>[15]Loka!P15</f>
        <v>10337</v>
      </c>
      <c r="N12" s="44">
        <f>[15]Marras!P15</f>
        <v>9700</v>
      </c>
      <c r="O12" s="44"/>
    </row>
    <row r="13" spans="2:15" s="14" customFormat="1" x14ac:dyDescent="0.2">
      <c r="B13" s="16" t="s">
        <v>24</v>
      </c>
      <c r="C13" s="45">
        <f>[19]Tammijoulu!AK15</f>
        <v>180025</v>
      </c>
      <c r="D13" s="45">
        <f>[15]Tammi!AK15</f>
        <v>53915</v>
      </c>
      <c r="E13" s="45">
        <f>[15]Helmi!AK15</f>
        <v>13797</v>
      </c>
      <c r="F13" s="45">
        <f>[15]Maalis!AK15</f>
        <v>17674</v>
      </c>
      <c r="G13" s="45">
        <f>[15]Huhti!AK15</f>
        <v>15081</v>
      </c>
      <c r="H13" s="45">
        <f>[15]Touko!AK15</f>
        <v>20802</v>
      </c>
      <c r="I13" s="45">
        <f>[15]Kesä!AK15</f>
        <v>17092</v>
      </c>
      <c r="J13" s="45">
        <f>[15]Heinä!AK15</f>
        <v>22264</v>
      </c>
      <c r="K13" s="45">
        <f>[15]Elo!AK15</f>
        <v>20737</v>
      </c>
      <c r="L13" s="45">
        <f>[15]Syys!AK15</f>
        <v>14619</v>
      </c>
      <c r="M13" s="45">
        <f>[15]Loka!AK15</f>
        <v>14732</v>
      </c>
      <c r="N13" s="45">
        <f>[15]Marras!AK15</f>
        <v>20634</v>
      </c>
      <c r="O13" s="45"/>
    </row>
    <row r="14" spans="2:15" x14ac:dyDescent="0.2">
      <c r="B14" s="1" t="s">
        <v>25</v>
      </c>
      <c r="C14" s="44">
        <f>[19]Tammijoulu!F15</f>
        <v>82503</v>
      </c>
      <c r="D14" s="44">
        <f>[15]Tammi!F15</f>
        <v>8231</v>
      </c>
      <c r="E14" s="44">
        <f>[15]Helmi!F15</f>
        <v>6822</v>
      </c>
      <c r="F14" s="44">
        <f>[15]Maalis!F15</f>
        <v>8608</v>
      </c>
      <c r="G14" s="44">
        <f>[15]Huhti!F15</f>
        <v>9763</v>
      </c>
      <c r="H14" s="44">
        <f>[15]Touko!F15</f>
        <v>13137</v>
      </c>
      <c r="I14" s="44">
        <f>[15]Kesä!F15</f>
        <v>9825</v>
      </c>
      <c r="J14" s="44">
        <f>[15]Heinä!F15</f>
        <v>11760</v>
      </c>
      <c r="K14" s="44">
        <f>[15]Elo!F15</f>
        <v>14504</v>
      </c>
      <c r="L14" s="44">
        <f>[15]Syys!F15</f>
        <v>11379</v>
      </c>
      <c r="M14" s="44">
        <f>[15]Loka!F15</f>
        <v>11717</v>
      </c>
      <c r="N14" s="44">
        <f>[15]Marras!F15</f>
        <v>10366</v>
      </c>
      <c r="O14" s="44"/>
    </row>
    <row r="15" spans="2:15" s="14" customFormat="1" x14ac:dyDescent="0.2">
      <c r="B15" s="16" t="s">
        <v>1</v>
      </c>
      <c r="C15" s="45">
        <f>[19]Tammijoulu!AP15</f>
        <v>89560</v>
      </c>
      <c r="D15" s="45">
        <f>[15]Tammi!AP15</f>
        <v>4720</v>
      </c>
      <c r="E15" s="45">
        <f>[15]Helmi!AP15</f>
        <v>4188</v>
      </c>
      <c r="F15" s="45">
        <f>[15]Maalis!AP15</f>
        <v>6514</v>
      </c>
      <c r="G15" s="45">
        <f>[15]Huhti!AP15</f>
        <v>6581</v>
      </c>
      <c r="H15" s="45">
        <f>[15]Touko!AP15</f>
        <v>12367</v>
      </c>
      <c r="I15" s="45">
        <f>[15]Kesä!AP15</f>
        <v>20951</v>
      </c>
      <c r="J15" s="45">
        <f>[15]Heinä!AP15</f>
        <v>17415</v>
      </c>
      <c r="K15" s="45">
        <f>[15]Elo!AP15</f>
        <v>17429</v>
      </c>
      <c r="L15" s="45">
        <f>[15]Syys!AP15</f>
        <v>12758</v>
      </c>
      <c r="M15" s="45">
        <f>[15]Loka!AP15</f>
        <v>7253</v>
      </c>
      <c r="N15" s="45">
        <f>[15]Marras!AP15</f>
        <v>6428</v>
      </c>
      <c r="O15" s="45"/>
    </row>
    <row r="16" spans="2:15" x14ac:dyDescent="0.2">
      <c r="B16" s="1" t="s">
        <v>26</v>
      </c>
      <c r="C16" s="44">
        <f>[19]Tammijoulu!J15</f>
        <v>107301</v>
      </c>
      <c r="D16" s="44">
        <f>[15]Tammi!J15</f>
        <v>7771</v>
      </c>
      <c r="E16" s="44">
        <f>[15]Helmi!J15</f>
        <v>7219</v>
      </c>
      <c r="F16" s="44">
        <f>[15]Maalis!J15</f>
        <v>9404</v>
      </c>
      <c r="G16" s="44">
        <f>[15]Huhti!J15</f>
        <v>10482</v>
      </c>
      <c r="H16" s="44">
        <f>[15]Touko!J15</f>
        <v>14063</v>
      </c>
      <c r="I16" s="44">
        <f>[15]Kesä!J15</f>
        <v>19678</v>
      </c>
      <c r="J16" s="44">
        <f>[15]Heinä!J15</f>
        <v>17579</v>
      </c>
      <c r="K16" s="44">
        <f>[15]Elo!J15</f>
        <v>22363</v>
      </c>
      <c r="L16" s="44">
        <f>[15]Syys!J15</f>
        <v>12886</v>
      </c>
      <c r="M16" s="44">
        <f>[15]Loka!J15</f>
        <v>10871</v>
      </c>
      <c r="N16" s="44">
        <f>[15]Marras!J15</f>
        <v>8499</v>
      </c>
      <c r="O16" s="44"/>
    </row>
    <row r="17" spans="2:15" s="14" customFormat="1" x14ac:dyDescent="0.2">
      <c r="B17" s="16" t="s">
        <v>27</v>
      </c>
      <c r="C17" s="45">
        <f>[19]Tammijoulu!AV15</f>
        <v>77409</v>
      </c>
      <c r="D17" s="45">
        <f>[15]Tammi!AV15</f>
        <v>5003</v>
      </c>
      <c r="E17" s="45">
        <f>[15]Helmi!AV15</f>
        <v>6317</v>
      </c>
      <c r="F17" s="45">
        <f>[15]Maalis!AV15</f>
        <v>7762</v>
      </c>
      <c r="G17" s="45">
        <f>[15]Huhti!AV15</f>
        <v>3806</v>
      </c>
      <c r="H17" s="45">
        <f>[15]Touko!AV15</f>
        <v>7988</v>
      </c>
      <c r="I17" s="45">
        <f>[15]Kesä!AV15</f>
        <v>11844</v>
      </c>
      <c r="J17" s="45">
        <f>[15]Heinä!AV15</f>
        <v>16356</v>
      </c>
      <c r="K17" s="45">
        <f>[15]Elo!AV15</f>
        <v>18728</v>
      </c>
      <c r="L17" s="45">
        <f>[15]Syys!AV15</f>
        <v>12686</v>
      </c>
      <c r="M17" s="45">
        <f>[15]Loka!AV15</f>
        <v>7297</v>
      </c>
      <c r="N17" s="45">
        <f>[15]Marras!AV15</f>
        <v>4073</v>
      </c>
      <c r="O17" s="45"/>
    </row>
    <row r="18" spans="2:15" x14ac:dyDescent="0.2">
      <c r="B18" s="1" t="s">
        <v>28</v>
      </c>
      <c r="C18" s="44">
        <f>[19]Tammijoulu!S15</f>
        <v>34760</v>
      </c>
      <c r="D18" s="44">
        <f>[15]Tammi!S15</f>
        <v>2331</v>
      </c>
      <c r="E18" s="44">
        <f>[15]Helmi!S15</f>
        <v>2010</v>
      </c>
      <c r="F18" s="44">
        <f>[15]Maalis!S15</f>
        <v>3007</v>
      </c>
      <c r="G18" s="44">
        <f>[15]Huhti!S15</f>
        <v>2865</v>
      </c>
      <c r="H18" s="44">
        <f>[15]Touko!S15</f>
        <v>3757</v>
      </c>
      <c r="I18" s="44">
        <f>[15]Kesä!S15</f>
        <v>4553</v>
      </c>
      <c r="J18" s="44">
        <f>[15]Heinä!S15</f>
        <v>5324</v>
      </c>
      <c r="K18" s="44">
        <f>[15]Elo!S15</f>
        <v>10988</v>
      </c>
      <c r="L18" s="44">
        <f>[15]Syys!S15</f>
        <v>3631</v>
      </c>
      <c r="M18" s="44">
        <f>[15]Loka!S15</f>
        <v>2533</v>
      </c>
      <c r="N18" s="44">
        <f>[15]Marras!S15</f>
        <v>3023</v>
      </c>
      <c r="O18" s="44"/>
    </row>
    <row r="19" spans="2:15" s="14" customFormat="1" x14ac:dyDescent="0.2">
      <c r="B19" s="16" t="s">
        <v>29</v>
      </c>
      <c r="C19" s="45">
        <f>[19]Tammijoulu!R15</f>
        <v>36432</v>
      </c>
      <c r="D19" s="45">
        <f>[15]Tammi!R15</f>
        <v>2583</v>
      </c>
      <c r="E19" s="45">
        <f>[15]Helmi!R15</f>
        <v>3372</v>
      </c>
      <c r="F19" s="45">
        <f>[15]Maalis!R15</f>
        <v>3444</v>
      </c>
      <c r="G19" s="45">
        <f>[15]Huhti!R15</f>
        <v>3186</v>
      </c>
      <c r="H19" s="45">
        <f>[15]Touko!R15</f>
        <v>4414</v>
      </c>
      <c r="I19" s="45">
        <f>[15]Kesä!R15</f>
        <v>5989</v>
      </c>
      <c r="J19" s="45">
        <f>[15]Heinä!R15</f>
        <v>6535</v>
      </c>
      <c r="K19" s="45">
        <f>[15]Elo!R15</f>
        <v>6939</v>
      </c>
      <c r="L19" s="45">
        <f>[15]Syys!R15</f>
        <v>3475</v>
      </c>
      <c r="M19" s="45">
        <f>[15]Loka!R15</f>
        <v>3294</v>
      </c>
      <c r="N19" s="45">
        <f>[15]Marras!R15</f>
        <v>2991</v>
      </c>
      <c r="O19" s="45"/>
    </row>
    <row r="20" spans="2:15" x14ac:dyDescent="0.2">
      <c r="B20" s="1" t="s">
        <v>30</v>
      </c>
      <c r="C20" s="44">
        <f>[19]Tammijoulu!M15</f>
        <v>31188</v>
      </c>
      <c r="D20" s="44">
        <f>[15]Tammi!M15</f>
        <v>2646</v>
      </c>
      <c r="E20" s="44">
        <f>[15]Helmi!M15</f>
        <v>2830</v>
      </c>
      <c r="F20" s="44">
        <f>[15]Maalis!M15</f>
        <v>3240</v>
      </c>
      <c r="G20" s="44">
        <f>[15]Huhti!M15</f>
        <v>3513</v>
      </c>
      <c r="H20" s="44">
        <f>[15]Touko!M15</f>
        <v>4440</v>
      </c>
      <c r="I20" s="44">
        <f>[15]Kesä!M15</f>
        <v>4949</v>
      </c>
      <c r="J20" s="44">
        <f>[15]Heinä!M15</f>
        <v>4697</v>
      </c>
      <c r="K20" s="44">
        <f>[15]Elo!M15</f>
        <v>5039</v>
      </c>
      <c r="L20" s="44">
        <f>[15]Syys!M15</f>
        <v>3563</v>
      </c>
      <c r="M20" s="44">
        <f>[15]Loka!M15</f>
        <v>3602</v>
      </c>
      <c r="N20" s="44">
        <f>[15]Marras!M15</f>
        <v>3307</v>
      </c>
      <c r="O20" s="44"/>
    </row>
    <row r="21" spans="2:15" s="14" customFormat="1" x14ac:dyDescent="0.2">
      <c r="B21" s="16" t="s">
        <v>31</v>
      </c>
      <c r="C21" s="45">
        <f>[19]Tammijoulu!G15</f>
        <v>33113</v>
      </c>
      <c r="D21" s="45">
        <f>[15]Tammi!G15</f>
        <v>2534</v>
      </c>
      <c r="E21" s="45">
        <f>[15]Helmi!G15</f>
        <v>2695</v>
      </c>
      <c r="F21" s="45">
        <f>[15]Maalis!G15</f>
        <v>3271</v>
      </c>
      <c r="G21" s="45">
        <f>[15]Huhti!G15</f>
        <v>4095</v>
      </c>
      <c r="H21" s="45">
        <f>[15]Touko!G15</f>
        <v>5269</v>
      </c>
      <c r="I21" s="45">
        <f>[15]Kesä!G15</f>
        <v>5005</v>
      </c>
      <c r="J21" s="45">
        <f>[15]Heinä!G15</f>
        <v>4742</v>
      </c>
      <c r="K21" s="45">
        <f>[15]Elo!G15</f>
        <v>5486</v>
      </c>
      <c r="L21" s="45">
        <f>[15]Syys!G15</f>
        <v>5754</v>
      </c>
      <c r="M21" s="45">
        <f>[15]Loka!G15</f>
        <v>5074</v>
      </c>
      <c r="N21" s="45">
        <f>[15]Marras!G15</f>
        <v>4439</v>
      </c>
      <c r="O21" s="45"/>
    </row>
    <row r="22" spans="2:15" x14ac:dyDescent="0.2">
      <c r="B22" s="1" t="s">
        <v>32</v>
      </c>
      <c r="C22" s="44">
        <f>[19]Tammijoulu!H15</f>
        <v>25749</v>
      </c>
      <c r="D22" s="44">
        <f>[15]Tammi!H15</f>
        <v>2564</v>
      </c>
      <c r="E22" s="44">
        <f>[15]Helmi!H15</f>
        <v>2234</v>
      </c>
      <c r="F22" s="44">
        <f>[15]Maalis!H15</f>
        <v>3211</v>
      </c>
      <c r="G22" s="44">
        <f>[15]Huhti!H15</f>
        <v>3022</v>
      </c>
      <c r="H22" s="44">
        <f>[15]Touko!H15</f>
        <v>4249</v>
      </c>
      <c r="I22" s="44">
        <f>[15]Kesä!H15</f>
        <v>3661</v>
      </c>
      <c r="J22" s="44">
        <f>[15]Heinä!H15</f>
        <v>3034</v>
      </c>
      <c r="K22" s="44">
        <f>[15]Elo!H15</f>
        <v>3828</v>
      </c>
      <c r="L22" s="44">
        <f>[15]Syys!H15</f>
        <v>3774</v>
      </c>
      <c r="M22" s="44">
        <f>[15]Loka!H15</f>
        <v>3660</v>
      </c>
      <c r="N22" s="44">
        <f>[15]Marras!H15</f>
        <v>3278</v>
      </c>
      <c r="O22" s="44"/>
    </row>
    <row r="23" spans="2:15" s="14" customFormat="1" x14ac:dyDescent="0.2">
      <c r="B23" s="16" t="s">
        <v>33</v>
      </c>
      <c r="C23" s="45">
        <f>[19]Tammijoulu!T15</f>
        <v>30582</v>
      </c>
      <c r="D23" s="45">
        <f>[15]Tammi!T15</f>
        <v>1762</v>
      </c>
      <c r="E23" s="45">
        <f>[15]Helmi!T15</f>
        <v>1650</v>
      </c>
      <c r="F23" s="45">
        <f>[15]Maalis!T15</f>
        <v>2157</v>
      </c>
      <c r="G23" s="45">
        <f>[15]Huhti!T15</f>
        <v>3012</v>
      </c>
      <c r="H23" s="45">
        <f>[15]Touko!T15</f>
        <v>3546</v>
      </c>
      <c r="I23" s="45">
        <f>[15]Kesä!T15</f>
        <v>4228</v>
      </c>
      <c r="J23" s="45">
        <f>[15]Heinä!T15</f>
        <v>5413</v>
      </c>
      <c r="K23" s="45">
        <f>[15]Elo!T15</f>
        <v>9304</v>
      </c>
      <c r="L23" s="45">
        <f>[15]Syys!T15</f>
        <v>3660</v>
      </c>
      <c r="M23" s="45">
        <f>[15]Loka!T15</f>
        <v>2465</v>
      </c>
      <c r="N23" s="45">
        <f>[15]Marras!T15</f>
        <v>2220</v>
      </c>
      <c r="O23" s="45"/>
    </row>
    <row r="24" spans="2:15" x14ac:dyDescent="0.2">
      <c r="B24" s="1" t="s">
        <v>34</v>
      </c>
      <c r="C24" s="44">
        <f>[19]Tammijoulu!AH15</f>
        <v>24355</v>
      </c>
      <c r="D24" s="44">
        <f>[15]Tammi!AH15</f>
        <v>2979</v>
      </c>
      <c r="E24" s="44">
        <f>[15]Helmi!AH15</f>
        <v>2676</v>
      </c>
      <c r="F24" s="44">
        <f>[15]Maalis!AH15</f>
        <v>3268</v>
      </c>
      <c r="G24" s="44">
        <f>[15]Huhti!AH15</f>
        <v>3154</v>
      </c>
      <c r="H24" s="44">
        <f>[15]Touko!AH15</f>
        <v>3384</v>
      </c>
      <c r="I24" s="44">
        <f>[15]Kesä!AH15</f>
        <v>2611</v>
      </c>
      <c r="J24" s="44">
        <f>[15]Heinä!AH15</f>
        <v>2783</v>
      </c>
      <c r="K24" s="44">
        <f>[15]Elo!AH15</f>
        <v>3008</v>
      </c>
      <c r="L24" s="44">
        <f>[15]Syys!AH15</f>
        <v>2851</v>
      </c>
      <c r="M24" s="44">
        <f>[15]Loka!AH15</f>
        <v>5280</v>
      </c>
      <c r="N24" s="44">
        <f>[15]Marras!AH15</f>
        <v>3426</v>
      </c>
      <c r="O24" s="44"/>
    </row>
    <row r="25" spans="2:15" s="14" customFormat="1" x14ac:dyDescent="0.2">
      <c r="B25" s="16" t="s">
        <v>35</v>
      </c>
      <c r="C25" s="45">
        <f>[19]Tammijoulu!L15</f>
        <v>30289</v>
      </c>
      <c r="D25" s="45">
        <f>[15]Tammi!L15</f>
        <v>1768</v>
      </c>
      <c r="E25" s="45">
        <f>[15]Helmi!L15</f>
        <v>1785</v>
      </c>
      <c r="F25" s="45">
        <f>[15]Maalis!L15</f>
        <v>1701</v>
      </c>
      <c r="G25" s="45">
        <f>[15]Huhti!L15</f>
        <v>2335</v>
      </c>
      <c r="H25" s="45">
        <f>[15]Touko!L15</f>
        <v>3569</v>
      </c>
      <c r="I25" s="45">
        <f>[15]Kesä!L15</f>
        <v>5310</v>
      </c>
      <c r="J25" s="45">
        <f>[15]Heinä!L15</f>
        <v>8044</v>
      </c>
      <c r="K25" s="45">
        <f>[15]Elo!L15</f>
        <v>5869</v>
      </c>
      <c r="L25" s="45">
        <f>[15]Syys!L15</f>
        <v>2720</v>
      </c>
      <c r="M25" s="45">
        <f>[15]Loka!L15</f>
        <v>2168</v>
      </c>
      <c r="N25" s="45">
        <f>[15]Marras!L15</f>
        <v>2057</v>
      </c>
      <c r="O25" s="45"/>
    </row>
    <row r="26" spans="2:15" x14ac:dyDescent="0.2">
      <c r="B26" s="1" t="s">
        <v>36</v>
      </c>
      <c r="C26" s="44">
        <f>[19]Tammijoulu!N15</f>
        <v>13198</v>
      </c>
      <c r="D26" s="44">
        <f>[15]Tammi!N15</f>
        <v>1006</v>
      </c>
      <c r="E26" s="44">
        <f>[15]Helmi!N15</f>
        <v>1167</v>
      </c>
      <c r="F26" s="44">
        <f>[15]Maalis!N15</f>
        <v>1472</v>
      </c>
      <c r="G26" s="44">
        <f>[15]Huhti!N15</f>
        <v>1598</v>
      </c>
      <c r="H26" s="44">
        <f>[15]Touko!N15</f>
        <v>2006</v>
      </c>
      <c r="I26" s="44">
        <f>[15]Kesä!N15</f>
        <v>2071</v>
      </c>
      <c r="J26" s="44">
        <f>[15]Heinä!N15</f>
        <v>1972</v>
      </c>
      <c r="K26" s="44">
        <f>[15]Elo!N15</f>
        <v>1891</v>
      </c>
      <c r="L26" s="44">
        <f>[15]Syys!N15</f>
        <v>1709</v>
      </c>
      <c r="M26" s="44">
        <f>[15]Loka!N15</f>
        <v>2057</v>
      </c>
      <c r="N26" s="44">
        <f>[15]Marras!N15</f>
        <v>1360</v>
      </c>
      <c r="O26" s="44"/>
    </row>
    <row r="27" spans="2:15" s="14" customFormat="1" x14ac:dyDescent="0.2">
      <c r="B27" s="16" t="s">
        <v>37</v>
      </c>
      <c r="C27" s="45">
        <f>[19]Tammijoulu!BK15</f>
        <v>38877</v>
      </c>
      <c r="D27" s="45">
        <f>[15]Tammi!BK15</f>
        <v>2272</v>
      </c>
      <c r="E27" s="45">
        <f>[15]Helmi!BK15</f>
        <v>2236</v>
      </c>
      <c r="F27" s="45">
        <f>[15]Maalis!BK15</f>
        <v>3928</v>
      </c>
      <c r="G27" s="45">
        <f>[15]Huhti!BK15</f>
        <v>2232</v>
      </c>
      <c r="H27" s="45">
        <f>[15]Touko!BK15</f>
        <v>3698</v>
      </c>
      <c r="I27" s="45">
        <f>[15]Kesä!BK15</f>
        <v>8784</v>
      </c>
      <c r="J27" s="45">
        <f>[15]Heinä!BK15</f>
        <v>8324</v>
      </c>
      <c r="K27" s="45">
        <f>[15]Elo!BK15</f>
        <v>7633</v>
      </c>
      <c r="L27" s="45">
        <f>[15]Syys!BK15</f>
        <v>6429</v>
      </c>
      <c r="M27" s="45">
        <f>[15]Loka!BK15</f>
        <v>4620</v>
      </c>
      <c r="N27" s="45">
        <f>[15]Marras!BK15</f>
        <v>3840</v>
      </c>
      <c r="O27" s="45"/>
    </row>
    <row r="28" spans="2:15" x14ac:dyDescent="0.2">
      <c r="B28" s="1" t="s">
        <v>38</v>
      </c>
      <c r="C28" s="44">
        <f>[19]Tammijoulu!AF15</f>
        <v>5359</v>
      </c>
      <c r="D28" s="44">
        <f>[15]Tammi!AF15</f>
        <v>716</v>
      </c>
      <c r="E28" s="44">
        <f>[15]Helmi!AF15</f>
        <v>293</v>
      </c>
      <c r="F28" s="44">
        <f>[15]Maalis!AF15</f>
        <v>718</v>
      </c>
      <c r="G28" s="44">
        <f>[15]Huhti!AF15</f>
        <v>518</v>
      </c>
      <c r="H28" s="44">
        <f>[15]Touko!AF15</f>
        <v>739</v>
      </c>
      <c r="I28" s="44">
        <f>[15]Kesä!AF15</f>
        <v>802</v>
      </c>
      <c r="J28" s="44">
        <f>[15]Heinä!AF15</f>
        <v>805</v>
      </c>
      <c r="K28" s="44">
        <f>[15]Elo!AF15</f>
        <v>730</v>
      </c>
      <c r="L28" s="44">
        <f>[15]Syys!AF15</f>
        <v>598</v>
      </c>
      <c r="M28" s="44">
        <f>[15]Loka!AF15</f>
        <v>1014</v>
      </c>
      <c r="N28" s="44">
        <f>[15]Marras!AF15</f>
        <v>318</v>
      </c>
      <c r="O28" s="44"/>
    </row>
    <row r="29" spans="2:15" s="14" customFormat="1" x14ac:dyDescent="0.2">
      <c r="B29" s="16" t="s">
        <v>39</v>
      </c>
      <c r="C29" s="45">
        <f>[19]Tammijoulu!AQ15</f>
        <v>14947</v>
      </c>
      <c r="D29" s="45">
        <f>[15]Tammi!AQ15</f>
        <v>615</v>
      </c>
      <c r="E29" s="45">
        <f>[15]Helmi!AQ15</f>
        <v>552</v>
      </c>
      <c r="F29" s="45">
        <f>[15]Maalis!AQ15</f>
        <v>1280</v>
      </c>
      <c r="G29" s="45">
        <f>[15]Huhti!AQ15</f>
        <v>1549</v>
      </c>
      <c r="H29" s="45">
        <f>[15]Touko!AQ15</f>
        <v>2184</v>
      </c>
      <c r="I29" s="45">
        <f>[15]Kesä!AQ15</f>
        <v>2970</v>
      </c>
      <c r="J29" s="45">
        <f>[15]Heinä!AQ15</f>
        <v>2791</v>
      </c>
      <c r="K29" s="45">
        <f>[15]Elo!AQ15</f>
        <v>3208</v>
      </c>
      <c r="L29" s="45">
        <f>[15]Syys!AQ15</f>
        <v>1645</v>
      </c>
      <c r="M29" s="45">
        <f>[15]Loka!AQ15</f>
        <v>1046</v>
      </c>
      <c r="N29" s="45">
        <f>[15]Marras!AQ15</f>
        <v>711</v>
      </c>
      <c r="O29" s="45"/>
    </row>
    <row r="30" spans="2:15" x14ac:dyDescent="0.2">
      <c r="B30" s="1" t="s">
        <v>40</v>
      </c>
      <c r="C30" s="44">
        <f>[19]Tammijoulu!K15</f>
        <v>13639</v>
      </c>
      <c r="D30" s="44">
        <f>[15]Tammi!K15</f>
        <v>745</v>
      </c>
      <c r="E30" s="44">
        <f>[15]Helmi!K15</f>
        <v>1074</v>
      </c>
      <c r="F30" s="44">
        <f>[15]Maalis!K15</f>
        <v>838</v>
      </c>
      <c r="G30" s="44">
        <f>[15]Huhti!K15</f>
        <v>1256</v>
      </c>
      <c r="H30" s="44">
        <f>[15]Touko!K15</f>
        <v>1810</v>
      </c>
      <c r="I30" s="44">
        <f>[15]Kesä!K15</f>
        <v>2383</v>
      </c>
      <c r="J30" s="44">
        <f>[15]Heinä!K15</f>
        <v>2784</v>
      </c>
      <c r="K30" s="44">
        <f>[15]Elo!K15</f>
        <v>2757</v>
      </c>
      <c r="L30" s="44">
        <f>[15]Syys!K15</f>
        <v>1347</v>
      </c>
      <c r="M30" s="44">
        <f>[15]Loka!K15</f>
        <v>1075</v>
      </c>
      <c r="N30" s="44">
        <f>[15]Marras!K15</f>
        <v>834</v>
      </c>
      <c r="O30" s="44"/>
    </row>
    <row r="31" spans="2:15" s="14" customFormat="1" x14ac:dyDescent="0.2">
      <c r="B31" s="16" t="s">
        <v>2</v>
      </c>
      <c r="C31" s="45">
        <f>[19]Tammijoulu!BG15</f>
        <v>23229</v>
      </c>
      <c r="D31" s="45">
        <f>[15]Tammi!BG15</f>
        <v>1661</v>
      </c>
      <c r="E31" s="45">
        <f>[15]Helmi!BG15</f>
        <v>1010</v>
      </c>
      <c r="F31" s="45">
        <f>[15]Maalis!BG15</f>
        <v>1331</v>
      </c>
      <c r="G31" s="45">
        <f>[15]Huhti!BG15</f>
        <v>1139</v>
      </c>
      <c r="H31" s="45">
        <f>[15]Touko!BG15</f>
        <v>2953</v>
      </c>
      <c r="I31" s="45">
        <f>[15]Kesä!BG15</f>
        <v>4841</v>
      </c>
      <c r="J31" s="45">
        <f>[15]Heinä!BG15</f>
        <v>5613</v>
      </c>
      <c r="K31" s="45">
        <f>[15]Elo!BG15</f>
        <v>5008</v>
      </c>
      <c r="L31" s="45">
        <f>[15]Syys!BG15</f>
        <v>3790</v>
      </c>
      <c r="M31" s="45">
        <f>[15]Loka!BG15</f>
        <v>1907</v>
      </c>
      <c r="N31" s="45">
        <f>[15]Marras!BG15</f>
        <v>977</v>
      </c>
      <c r="O31" s="45"/>
    </row>
    <row r="32" spans="2:15" x14ac:dyDescent="0.2">
      <c r="B32" s="1" t="s">
        <v>41</v>
      </c>
      <c r="C32" s="44">
        <f>[19]Tammijoulu!V15</f>
        <v>12636</v>
      </c>
      <c r="D32" s="44">
        <f>[15]Tammi!V15</f>
        <v>1117</v>
      </c>
      <c r="E32" s="44">
        <f>[15]Helmi!V15</f>
        <v>996</v>
      </c>
      <c r="F32" s="44">
        <f>[15]Maalis!V15</f>
        <v>1439</v>
      </c>
      <c r="G32" s="44">
        <f>[15]Huhti!V15</f>
        <v>1481</v>
      </c>
      <c r="H32" s="44">
        <f>[15]Touko!V15</f>
        <v>2001</v>
      </c>
      <c r="I32" s="44">
        <f>[15]Kesä!V15</f>
        <v>1752</v>
      </c>
      <c r="J32" s="44">
        <f>[15]Heinä!V15</f>
        <v>1568</v>
      </c>
      <c r="K32" s="44">
        <f>[15]Elo!V15</f>
        <v>2260</v>
      </c>
      <c r="L32" s="44">
        <f>[15]Syys!V15</f>
        <v>1980</v>
      </c>
      <c r="M32" s="44">
        <f>[15]Loka!V15</f>
        <v>1630</v>
      </c>
      <c r="N32" s="44">
        <f>[15]Marras!V15</f>
        <v>1397</v>
      </c>
      <c r="O32" s="44"/>
    </row>
    <row r="33" spans="2:15" s="14" customFormat="1" x14ac:dyDescent="0.2">
      <c r="B33" s="16" t="s">
        <v>42</v>
      </c>
      <c r="C33" s="45">
        <f>[19]Tammijoulu!Y15</f>
        <v>4365</v>
      </c>
      <c r="D33" s="45">
        <f>[15]Tammi!Y15</f>
        <v>301</v>
      </c>
      <c r="E33" s="45">
        <f>[15]Helmi!Y15</f>
        <v>324</v>
      </c>
      <c r="F33" s="45">
        <f>[15]Maalis!Y15</f>
        <v>530</v>
      </c>
      <c r="G33" s="45">
        <f>[15]Huhti!Y15</f>
        <v>463</v>
      </c>
      <c r="H33" s="45">
        <f>[15]Touko!Y15</f>
        <v>723</v>
      </c>
      <c r="I33" s="45">
        <f>[15]Kesä!Y15</f>
        <v>760</v>
      </c>
      <c r="J33" s="45">
        <f>[15]Heinä!Y15</f>
        <v>610</v>
      </c>
      <c r="K33" s="45">
        <f>[15]Elo!Y15</f>
        <v>639</v>
      </c>
      <c r="L33" s="45">
        <f>[15]Syys!Y15</f>
        <v>604</v>
      </c>
      <c r="M33" s="45">
        <f>[15]Loka!Y15</f>
        <v>532</v>
      </c>
      <c r="N33" s="45">
        <f>[15]Marras!Y15</f>
        <v>511</v>
      </c>
      <c r="O33" s="45"/>
    </row>
    <row r="34" spans="2:15" x14ac:dyDescent="0.2">
      <c r="B34" s="1" t="s">
        <v>3</v>
      </c>
      <c r="C34" s="44">
        <f>[19]Tammijoulu!AI15</f>
        <v>6085</v>
      </c>
      <c r="D34" s="44">
        <f>[15]Tammi!AI15</f>
        <v>889</v>
      </c>
      <c r="E34" s="44">
        <f>[15]Helmi!AI15</f>
        <v>512</v>
      </c>
      <c r="F34" s="44">
        <f>[15]Maalis!AI15</f>
        <v>571</v>
      </c>
      <c r="G34" s="44">
        <f>[15]Huhti!AI15</f>
        <v>582</v>
      </c>
      <c r="H34" s="44">
        <f>[15]Touko!AI15</f>
        <v>785</v>
      </c>
      <c r="I34" s="44">
        <f>[15]Kesä!AI15</f>
        <v>755</v>
      </c>
      <c r="J34" s="44">
        <f>[15]Heinä!AI15</f>
        <v>634</v>
      </c>
      <c r="K34" s="44">
        <f>[15]Elo!AI15</f>
        <v>1309</v>
      </c>
      <c r="L34" s="44">
        <f>[15]Syys!AI15</f>
        <v>1098</v>
      </c>
      <c r="M34" s="44">
        <f>[15]Loka!AI15</f>
        <v>1762</v>
      </c>
      <c r="N34" s="44">
        <f>[15]Marras!AI15</f>
        <v>632</v>
      </c>
      <c r="O34" s="44"/>
    </row>
    <row r="35" spans="2:15" s="14" customFormat="1" x14ac:dyDescent="0.2">
      <c r="B35" s="16" t="s">
        <v>43</v>
      </c>
      <c r="C35" s="45">
        <f>[19]Tammijoulu!U15</f>
        <v>5406</v>
      </c>
      <c r="D35" s="45">
        <f>[15]Tammi!U15</f>
        <v>347</v>
      </c>
      <c r="E35" s="45">
        <f>[15]Helmi!U15</f>
        <v>377</v>
      </c>
      <c r="F35" s="45">
        <f>[15]Maalis!U15</f>
        <v>470</v>
      </c>
      <c r="G35" s="45">
        <f>[15]Huhti!U15</f>
        <v>546</v>
      </c>
      <c r="H35" s="45">
        <f>[15]Touko!U15</f>
        <v>998</v>
      </c>
      <c r="I35" s="45">
        <f>[15]Kesä!U15</f>
        <v>886</v>
      </c>
      <c r="J35" s="45">
        <f>[15]Heinä!U15</f>
        <v>590</v>
      </c>
      <c r="K35" s="45">
        <f>[15]Elo!U15</f>
        <v>1169</v>
      </c>
      <c r="L35" s="45">
        <f>[15]Syys!U15</f>
        <v>725</v>
      </c>
      <c r="M35" s="45">
        <f>[15]Loka!U15</f>
        <v>753</v>
      </c>
      <c r="N35" s="45">
        <f>[15]Marras!U15</f>
        <v>659</v>
      </c>
      <c r="O35" s="45"/>
    </row>
    <row r="36" spans="2:15" x14ac:dyDescent="0.2">
      <c r="B36" s="1" t="s">
        <v>44</v>
      </c>
      <c r="C36" s="44">
        <f>[19]Tammijoulu!Q15</f>
        <v>5180</v>
      </c>
      <c r="D36" s="44">
        <f>[15]Tammi!Q15</f>
        <v>365</v>
      </c>
      <c r="E36" s="44">
        <f>[15]Helmi!Q15</f>
        <v>429</v>
      </c>
      <c r="F36" s="44">
        <f>[15]Maalis!Q15</f>
        <v>545</v>
      </c>
      <c r="G36" s="44">
        <f>[15]Huhti!Q15</f>
        <v>794</v>
      </c>
      <c r="H36" s="44">
        <f>[15]Touko!Q15</f>
        <v>677</v>
      </c>
      <c r="I36" s="44">
        <f>[15]Kesä!Q15</f>
        <v>730</v>
      </c>
      <c r="J36" s="44">
        <f>[15]Heinä!Q15</f>
        <v>663</v>
      </c>
      <c r="K36" s="44">
        <f>[15]Elo!Q15</f>
        <v>931</v>
      </c>
      <c r="L36" s="44">
        <f>[15]Syys!Q15</f>
        <v>718</v>
      </c>
      <c r="M36" s="44">
        <f>[15]Loka!Q15</f>
        <v>462</v>
      </c>
      <c r="N36" s="44">
        <f>[15]Marras!Q15</f>
        <v>426</v>
      </c>
      <c r="O36" s="44"/>
    </row>
    <row r="37" spans="2:15" s="14" customFormat="1" x14ac:dyDescent="0.2">
      <c r="B37" s="16" t="s">
        <v>4</v>
      </c>
      <c r="C37" s="45">
        <f>[19]Tammijoulu!AN15</f>
        <v>5778</v>
      </c>
      <c r="D37" s="45">
        <f>[15]Tammi!AN15</f>
        <v>318</v>
      </c>
      <c r="E37" s="45">
        <f>[15]Helmi!AN15</f>
        <v>362</v>
      </c>
      <c r="F37" s="45">
        <f>[15]Maalis!AN15</f>
        <v>264</v>
      </c>
      <c r="G37" s="45">
        <f>[15]Huhti!AN15</f>
        <v>364</v>
      </c>
      <c r="H37" s="45">
        <f>[15]Touko!AN15</f>
        <v>511</v>
      </c>
      <c r="I37" s="45">
        <f>[15]Kesä!AN15</f>
        <v>1030</v>
      </c>
      <c r="J37" s="45">
        <f>[15]Heinä!AN15</f>
        <v>1313</v>
      </c>
      <c r="K37" s="45">
        <f>[15]Elo!AN15</f>
        <v>1590</v>
      </c>
      <c r="L37" s="45">
        <f>[15]Syys!AN15</f>
        <v>473</v>
      </c>
      <c r="M37" s="45">
        <f>[15]Loka!AN15</f>
        <v>331</v>
      </c>
      <c r="N37" s="45">
        <f>[15]Marras!AN15</f>
        <v>331</v>
      </c>
      <c r="O37" s="45"/>
    </row>
    <row r="38" spans="2:15" x14ac:dyDescent="0.2">
      <c r="B38" s="1" t="s">
        <v>45</v>
      </c>
      <c r="C38" s="44">
        <f>[19]Tammijoulu!BA15</f>
        <v>12076</v>
      </c>
      <c r="D38" s="44">
        <f>[15]Tammi!BA15</f>
        <v>1112</v>
      </c>
      <c r="E38" s="44">
        <f>[15]Helmi!BA15</f>
        <v>769</v>
      </c>
      <c r="F38" s="44">
        <f>[15]Maalis!BA15</f>
        <v>1078</v>
      </c>
      <c r="G38" s="44">
        <f>[15]Huhti!BA15</f>
        <v>966</v>
      </c>
      <c r="H38" s="44">
        <f>[15]Touko!BA15</f>
        <v>1433</v>
      </c>
      <c r="I38" s="44">
        <f>[15]Kesä!BA15</f>
        <v>1962</v>
      </c>
      <c r="J38" s="44">
        <f>[15]Heinä!BA15</f>
        <v>2574</v>
      </c>
      <c r="K38" s="44">
        <f>[15]Elo!BA15</f>
        <v>2529</v>
      </c>
      <c r="L38" s="44">
        <f>[15]Syys!BA15</f>
        <v>1711</v>
      </c>
      <c r="M38" s="44">
        <f>[15]Loka!BA15</f>
        <v>1598</v>
      </c>
      <c r="N38" s="44">
        <f>[15]Marras!BA15</f>
        <v>1141</v>
      </c>
      <c r="O38" s="44"/>
    </row>
    <row r="39" spans="2:15" s="14" customFormat="1" x14ac:dyDescent="0.2">
      <c r="B39" s="16" t="s">
        <v>46</v>
      </c>
      <c r="C39" s="45">
        <f>[19]Tammijoulu!W15</f>
        <v>7023</v>
      </c>
      <c r="D39" s="45">
        <f>[15]Tammi!W15</f>
        <v>545</v>
      </c>
      <c r="E39" s="45">
        <f>[15]Helmi!W15</f>
        <v>475</v>
      </c>
      <c r="F39" s="45">
        <f>[15]Maalis!W15</f>
        <v>581</v>
      </c>
      <c r="G39" s="45">
        <f>[15]Huhti!W15</f>
        <v>626</v>
      </c>
      <c r="H39" s="45">
        <f>[15]Touko!W15</f>
        <v>938</v>
      </c>
      <c r="I39" s="45">
        <f>[15]Kesä!W15</f>
        <v>1083</v>
      </c>
      <c r="J39" s="45">
        <f>[15]Heinä!W15</f>
        <v>1305</v>
      </c>
      <c r="K39" s="45">
        <f>[15]Elo!W15</f>
        <v>1398</v>
      </c>
      <c r="L39" s="45">
        <f>[15]Syys!W15</f>
        <v>815</v>
      </c>
      <c r="M39" s="45">
        <f>[15]Loka!W15</f>
        <v>757</v>
      </c>
      <c r="N39" s="45">
        <f>[15]Marras!W15</f>
        <v>1075</v>
      </c>
      <c r="O39" s="45"/>
    </row>
    <row r="40" spans="2:15" x14ac:dyDescent="0.2">
      <c r="B40" s="1" t="s">
        <v>47</v>
      </c>
      <c r="C40" s="44">
        <f>[19]Tammijoulu!AJ15</f>
        <v>4873</v>
      </c>
      <c r="D40" s="44">
        <f>[15]Tammi!AJ15</f>
        <v>704</v>
      </c>
      <c r="E40" s="44">
        <f>[15]Helmi!AJ15</f>
        <v>514</v>
      </c>
      <c r="F40" s="44">
        <f>[15]Maalis!AJ15</f>
        <v>568</v>
      </c>
      <c r="G40" s="44">
        <f>[15]Huhti!AJ15</f>
        <v>519</v>
      </c>
      <c r="H40" s="44">
        <f>[15]Touko!AJ15</f>
        <v>877</v>
      </c>
      <c r="I40" s="44">
        <f>[15]Kesä!AJ15</f>
        <v>533</v>
      </c>
      <c r="J40" s="44">
        <f>[15]Heinä!AJ15</f>
        <v>474</v>
      </c>
      <c r="K40" s="44">
        <f>[15]Elo!AJ15</f>
        <v>673</v>
      </c>
      <c r="L40" s="44">
        <f>[15]Syys!AJ15</f>
        <v>705</v>
      </c>
      <c r="M40" s="44">
        <f>[15]Loka!AJ15</f>
        <v>1160</v>
      </c>
      <c r="N40" s="44">
        <f>[15]Marras!AJ15</f>
        <v>624</v>
      </c>
      <c r="O40" s="44"/>
    </row>
    <row r="41" spans="2:15" s="14" customFormat="1" x14ac:dyDescent="0.2">
      <c r="B41" s="16" t="s">
        <v>48</v>
      </c>
      <c r="C41" s="45">
        <f>[19]Tammijoulu!AG15</f>
        <v>8094</v>
      </c>
      <c r="D41" s="45">
        <f>[15]Tammi!AG15</f>
        <v>634</v>
      </c>
      <c r="E41" s="45">
        <f>[15]Helmi!AG15</f>
        <v>424</v>
      </c>
      <c r="F41" s="45">
        <f>[15]Maalis!AG15</f>
        <v>674</v>
      </c>
      <c r="G41" s="45">
        <f>[15]Huhti!AG15</f>
        <v>871</v>
      </c>
      <c r="H41" s="45">
        <f>[15]Touko!AG15</f>
        <v>1184</v>
      </c>
      <c r="I41" s="45">
        <f>[15]Kesä!AG15</f>
        <v>1736</v>
      </c>
      <c r="J41" s="45">
        <f>[15]Heinä!AG15</f>
        <v>1283</v>
      </c>
      <c r="K41" s="45">
        <f>[15]Elo!AG15</f>
        <v>1270</v>
      </c>
      <c r="L41" s="45">
        <f>[15]Syys!AG15</f>
        <v>1054</v>
      </c>
      <c r="M41" s="45">
        <f>[15]Loka!AG15</f>
        <v>909</v>
      </c>
      <c r="N41" s="45">
        <f>[15]Marras!AG15</f>
        <v>486</v>
      </c>
      <c r="O41" s="45"/>
    </row>
    <row r="42" spans="2:15" x14ac:dyDescent="0.2">
      <c r="B42" s="1" t="s">
        <v>49</v>
      </c>
      <c r="C42" s="44">
        <f>[19]Tammijoulu!AW15</f>
        <v>13980</v>
      </c>
      <c r="D42" s="44">
        <f>[15]Tammi!AW15</f>
        <v>1014</v>
      </c>
      <c r="E42" s="44">
        <f>[15]Helmi!AW15</f>
        <v>836</v>
      </c>
      <c r="F42" s="44">
        <f>[15]Maalis!AW15</f>
        <v>1430</v>
      </c>
      <c r="G42" s="44">
        <f>[15]Huhti!AW15</f>
        <v>1491</v>
      </c>
      <c r="H42" s="44">
        <f>[15]Touko!AW15</f>
        <v>2510</v>
      </c>
      <c r="I42" s="44">
        <f>[15]Kesä!AW15</f>
        <v>2902</v>
      </c>
      <c r="J42" s="44">
        <f>[15]Heinä!AW15</f>
        <v>1771</v>
      </c>
      <c r="K42" s="44">
        <f>[15]Elo!AW15</f>
        <v>1831</v>
      </c>
      <c r="L42" s="44">
        <f>[15]Syys!AW15</f>
        <v>2120</v>
      </c>
      <c r="M42" s="44">
        <f>[15]Loka!AW15</f>
        <v>1619</v>
      </c>
      <c r="N42" s="44">
        <f>[15]Marras!AW15</f>
        <v>1590</v>
      </c>
      <c r="O42" s="44"/>
    </row>
    <row r="43" spans="2:15" s="14" customFormat="1" x14ac:dyDescent="0.2">
      <c r="B43" s="16" t="s">
        <v>5</v>
      </c>
      <c r="C43" s="45">
        <f>[19]Tammijoulu!BC15</f>
        <v>5213</v>
      </c>
      <c r="D43" s="45">
        <f>[15]Tammi!BC15</f>
        <v>305</v>
      </c>
      <c r="E43" s="45">
        <f>[15]Helmi!BC15</f>
        <v>193</v>
      </c>
      <c r="F43" s="45">
        <f>[15]Maalis!BC15</f>
        <v>304</v>
      </c>
      <c r="G43" s="45">
        <f>[15]Huhti!BC15</f>
        <v>167</v>
      </c>
      <c r="H43" s="45">
        <f>[15]Touko!BC15</f>
        <v>691</v>
      </c>
      <c r="I43" s="45">
        <f>[15]Kesä!BC15</f>
        <v>1097</v>
      </c>
      <c r="J43" s="45">
        <f>[15]Heinä!BC15</f>
        <v>1289</v>
      </c>
      <c r="K43" s="45">
        <f>[15]Elo!BC15</f>
        <v>1163</v>
      </c>
      <c r="L43" s="45">
        <f>[15]Syys!BC15</f>
        <v>625</v>
      </c>
      <c r="M43" s="45">
        <f>[15]Loka!BC15</f>
        <v>277</v>
      </c>
      <c r="N43" s="45">
        <f>[15]Marras!BC15</f>
        <v>171</v>
      </c>
      <c r="O43" s="45"/>
    </row>
    <row r="44" spans="2:15" x14ac:dyDescent="0.2">
      <c r="B44" s="1" t="s">
        <v>6</v>
      </c>
      <c r="C44" s="44">
        <f>[19]Tammijoulu!AS15</f>
        <v>10764</v>
      </c>
      <c r="D44" s="44">
        <f>[15]Tammi!AS15</f>
        <v>558</v>
      </c>
      <c r="E44" s="44">
        <f>[15]Helmi!AS15</f>
        <v>220</v>
      </c>
      <c r="F44" s="44">
        <f>[15]Maalis!AS15</f>
        <v>413</v>
      </c>
      <c r="G44" s="44">
        <f>[15]Huhti!AS15</f>
        <v>752</v>
      </c>
      <c r="H44" s="44">
        <f>[15]Touko!AS15</f>
        <v>1621</v>
      </c>
      <c r="I44" s="44">
        <f>[15]Kesä!AS15</f>
        <v>2113</v>
      </c>
      <c r="J44" s="44">
        <f>[15]Heinä!AS15</f>
        <v>2537</v>
      </c>
      <c r="K44" s="44">
        <f>[15]Elo!AS15</f>
        <v>2622</v>
      </c>
      <c r="L44" s="44">
        <f>[15]Syys!AS15</f>
        <v>1709</v>
      </c>
      <c r="M44" s="44">
        <f>[15]Loka!AS15</f>
        <v>689</v>
      </c>
      <c r="N44" s="44">
        <f>[15]Marras!AS15</f>
        <v>491</v>
      </c>
      <c r="O44" s="44"/>
    </row>
    <row r="45" spans="2:15" s="14" customFormat="1" x14ac:dyDescent="0.2">
      <c r="B45" s="16" t="s">
        <v>50</v>
      </c>
      <c r="C45" s="45">
        <f>[19]Tammijoulu!I15</f>
        <v>3063</v>
      </c>
      <c r="D45" s="45">
        <f>[15]Tammi!I15</f>
        <v>286</v>
      </c>
      <c r="E45" s="45">
        <f>[15]Helmi!I15</f>
        <v>124</v>
      </c>
      <c r="F45" s="45">
        <f>[15]Maalis!I15</f>
        <v>262</v>
      </c>
      <c r="G45" s="45">
        <f>[15]Huhti!I15</f>
        <v>489</v>
      </c>
      <c r="H45" s="45">
        <f>[15]Touko!I15</f>
        <v>561</v>
      </c>
      <c r="I45" s="45">
        <f>[15]Kesä!I15</f>
        <v>659</v>
      </c>
      <c r="J45" s="45">
        <f>[15]Heinä!I15</f>
        <v>165</v>
      </c>
      <c r="K45" s="45">
        <f>[15]Elo!I15</f>
        <v>517</v>
      </c>
      <c r="L45" s="45">
        <f>[15]Syys!I15</f>
        <v>474</v>
      </c>
      <c r="M45" s="45">
        <f>[15]Loka!I15</f>
        <v>670</v>
      </c>
      <c r="N45" s="45">
        <f>[15]Marras!I15</f>
        <v>320</v>
      </c>
      <c r="O45" s="45"/>
    </row>
    <row r="46" spans="2:15" x14ac:dyDescent="0.2">
      <c r="B46" s="1" t="s">
        <v>51</v>
      </c>
      <c r="C46" s="44">
        <f>[19]Tammijoulu!BH15</f>
        <v>2064</v>
      </c>
      <c r="D46" s="44">
        <f>[15]Tammi!BH15</f>
        <v>98</v>
      </c>
      <c r="E46" s="44">
        <f>[15]Helmi!BH15</f>
        <v>118</v>
      </c>
      <c r="F46" s="44">
        <f>[15]Maalis!BH15</f>
        <v>90</v>
      </c>
      <c r="G46" s="44">
        <f>[15]Huhti!BH15</f>
        <v>141</v>
      </c>
      <c r="H46" s="44">
        <f>[15]Touko!BH15</f>
        <v>211</v>
      </c>
      <c r="I46" s="44">
        <f>[15]Kesä!BH15</f>
        <v>501</v>
      </c>
      <c r="J46" s="44">
        <f>[15]Heinä!BH15</f>
        <v>439</v>
      </c>
      <c r="K46" s="44">
        <f>[15]Elo!BH15</f>
        <v>446</v>
      </c>
      <c r="L46" s="44">
        <f>[15]Syys!BH15</f>
        <v>283</v>
      </c>
      <c r="M46" s="44">
        <f>[15]Loka!BH15</f>
        <v>139</v>
      </c>
      <c r="N46" s="44">
        <f>[15]Marras!BH15</f>
        <v>119</v>
      </c>
      <c r="O46" s="44"/>
    </row>
    <row r="47" spans="2:15" s="14" customFormat="1" x14ac:dyDescent="0.2">
      <c r="B47" s="46" t="s">
        <v>111</v>
      </c>
      <c r="C47" s="45">
        <f>[19]Tammijoulu!AL15</f>
        <v>2772</v>
      </c>
      <c r="D47" s="45">
        <f>[15]Tammi!AL15</f>
        <v>392</v>
      </c>
      <c r="E47" s="45">
        <f>[15]Helmi!AL15</f>
        <v>261</v>
      </c>
      <c r="F47" s="45">
        <f>[15]Maalis!AL15</f>
        <v>354</v>
      </c>
      <c r="G47" s="45">
        <f>[15]Huhti!AL15</f>
        <v>183</v>
      </c>
      <c r="H47" s="45">
        <f>[15]Touko!AL15</f>
        <v>398</v>
      </c>
      <c r="I47" s="45">
        <f>[15]Kesä!AL15</f>
        <v>386</v>
      </c>
      <c r="J47" s="45">
        <f>[15]Heinä!AL15</f>
        <v>303</v>
      </c>
      <c r="K47" s="45">
        <f>[15]Elo!AL15</f>
        <v>517</v>
      </c>
      <c r="L47" s="45">
        <f>[15]Syys!AL15</f>
        <v>315</v>
      </c>
      <c r="M47" s="45">
        <f>[15]Loka!AL15</f>
        <v>288</v>
      </c>
      <c r="N47" s="45">
        <f>[15]Marras!AL15</f>
        <v>339</v>
      </c>
      <c r="O47" s="45"/>
    </row>
    <row r="48" spans="2:15" x14ac:dyDescent="0.2">
      <c r="B48" s="1" t="s">
        <v>91</v>
      </c>
      <c r="C48" s="8">
        <f t="shared" ref="C48:K48" si="0">C10-SUM(C12:C46)</f>
        <v>126166</v>
      </c>
      <c r="D48" s="8">
        <f t="shared" si="0"/>
        <v>14815</v>
      </c>
      <c r="E48" s="8">
        <f t="shared" si="0"/>
        <v>9785</v>
      </c>
      <c r="F48" s="8">
        <f t="shared" si="0"/>
        <v>11135</v>
      </c>
      <c r="G48" s="8">
        <f t="shared" si="0"/>
        <v>12554</v>
      </c>
      <c r="H48" s="8">
        <f t="shared" si="0"/>
        <v>18643</v>
      </c>
      <c r="I48" s="8">
        <f t="shared" si="0"/>
        <v>20939</v>
      </c>
      <c r="J48" s="8">
        <f t="shared" si="0"/>
        <v>20179</v>
      </c>
      <c r="K48" s="8">
        <f t="shared" si="0"/>
        <v>22975</v>
      </c>
      <c r="L48" s="8">
        <f>L10-SUM(L12:L46)</f>
        <v>18732</v>
      </c>
      <c r="M48" s="8">
        <f t="shared" ref="M48:N48" si="1">M10-SUM(M12:M46)</f>
        <v>14317</v>
      </c>
      <c r="N48" s="8">
        <f t="shared" si="1"/>
        <v>20655</v>
      </c>
      <c r="O48" s="8"/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A1:D4 C49:D65536 P1:IV4 A49:B1048576 P49:IV1048576">
    <cfRule type="cellIs" dxfId="1543" priority="1680" stopIfTrue="1" operator="lessThan">
      <formula>0</formula>
    </cfRule>
  </conditionalFormatting>
  <conditionalFormatting sqref="P5:IV48 A5:B48 C5:D6 C8:D48">
    <cfRule type="cellIs" dxfId="1542" priority="1330" stopIfTrue="1" operator="lessThan">
      <formula>0</formula>
    </cfRule>
  </conditionalFormatting>
  <conditionalFormatting sqref="C8">
    <cfRule type="cellIs" dxfId="1541" priority="1325" stopIfTrue="1" operator="lessThan">
      <formula>0</formula>
    </cfRule>
  </conditionalFormatting>
  <conditionalFormatting sqref="Q11">
    <cfRule type="cellIs" dxfId="1540" priority="1324" stopIfTrue="1" operator="lessThan">
      <formula>0</formula>
    </cfRule>
  </conditionalFormatting>
  <conditionalFormatting sqref="C5:D6 C8:D48">
    <cfRule type="cellIs" dxfId="1539" priority="1207" stopIfTrue="1" operator="lessThan">
      <formula>0</formula>
    </cfRule>
  </conditionalFormatting>
  <conditionalFormatting sqref="C8">
    <cfRule type="cellIs" dxfId="1538" priority="1206" stopIfTrue="1" operator="lessThan">
      <formula>0</formula>
    </cfRule>
  </conditionalFormatting>
  <conditionalFormatting sqref="O1:O6 O8:O65536">
    <cfRule type="cellIs" dxfId="1537" priority="356" stopIfTrue="1" operator="lessThan">
      <formula>0</formula>
    </cfRule>
  </conditionalFormatting>
  <conditionalFormatting sqref="O1:O6 O8:O65536">
    <cfRule type="cellIs" dxfId="1536" priority="355" stopIfTrue="1" operator="lessThan">
      <formula>0</formula>
    </cfRule>
  </conditionalFormatting>
  <conditionalFormatting sqref="O1:O6 O8:O65536">
    <cfRule type="cellIs" dxfId="1535" priority="354" stopIfTrue="1" operator="lessThan">
      <formula>0</formula>
    </cfRule>
  </conditionalFormatting>
  <conditionalFormatting sqref="O1:O6 O8:O65536">
    <cfRule type="cellIs" dxfId="1534" priority="353" stopIfTrue="1" operator="lessThan">
      <formula>0</formula>
    </cfRule>
  </conditionalFormatting>
  <conditionalFormatting sqref="O1:O6 O8:O65536">
    <cfRule type="cellIs" dxfId="1533" priority="352" stopIfTrue="1" operator="lessThan">
      <formula>0</formula>
    </cfRule>
  </conditionalFormatting>
  <conditionalFormatting sqref="O1:O6 O8:O65536">
    <cfRule type="cellIs" dxfId="1532" priority="351" stopIfTrue="1" operator="lessThan">
      <formula>0</formula>
    </cfRule>
  </conditionalFormatting>
  <conditionalFormatting sqref="O1:O6 O8:O65536">
    <cfRule type="cellIs" dxfId="1531" priority="350" stopIfTrue="1" operator="lessThan">
      <formula>0</formula>
    </cfRule>
  </conditionalFormatting>
  <conditionalFormatting sqref="O1:O6 O8:O65536">
    <cfRule type="cellIs" dxfId="1530" priority="349" stopIfTrue="1" operator="lessThan">
      <formula>0</formula>
    </cfRule>
  </conditionalFormatting>
  <conditionalFormatting sqref="E1:E6 E8:E65536">
    <cfRule type="cellIs" dxfId="1529" priority="348" stopIfTrue="1" operator="lessThan">
      <formula>0</formula>
    </cfRule>
  </conditionalFormatting>
  <conditionalFormatting sqref="E1:E6 E8:E65536">
    <cfRule type="cellIs" dxfId="1528" priority="347" stopIfTrue="1" operator="lessThan">
      <formula>0</formula>
    </cfRule>
  </conditionalFormatting>
  <conditionalFormatting sqref="E1:E6 E8:E65536">
    <cfRule type="cellIs" dxfId="1527" priority="346" stopIfTrue="1" operator="lessThan">
      <formula>0</formula>
    </cfRule>
  </conditionalFormatting>
  <conditionalFormatting sqref="E1:E6 E8:E65536">
    <cfRule type="cellIs" dxfId="1526" priority="345" stopIfTrue="1" operator="lessThan">
      <formula>0</formula>
    </cfRule>
  </conditionalFormatting>
  <conditionalFormatting sqref="E1:E6 E8:E65536">
    <cfRule type="cellIs" dxfId="1525" priority="344" stopIfTrue="1" operator="lessThan">
      <formula>0</formula>
    </cfRule>
  </conditionalFormatting>
  <conditionalFormatting sqref="E1:E6 E8:E65536">
    <cfRule type="cellIs" dxfId="1524" priority="343" stopIfTrue="1" operator="lessThan">
      <formula>0</formula>
    </cfRule>
  </conditionalFormatting>
  <conditionalFormatting sqref="E1:E6 E8:E65536">
    <cfRule type="cellIs" dxfId="1523" priority="342" stopIfTrue="1" operator="lessThan">
      <formula>0</formula>
    </cfRule>
  </conditionalFormatting>
  <conditionalFormatting sqref="E1:E6 E8:E65536">
    <cfRule type="cellIs" dxfId="1522" priority="341" stopIfTrue="1" operator="lessThan">
      <formula>0</formula>
    </cfRule>
  </conditionalFormatting>
  <conditionalFormatting sqref="E1:E6 E8:E65536">
    <cfRule type="cellIs" dxfId="1521" priority="340" stopIfTrue="1" operator="lessThan">
      <formula>0</formula>
    </cfRule>
  </conditionalFormatting>
  <conditionalFormatting sqref="E1:E6 E8:E65536">
    <cfRule type="cellIs" dxfId="1520" priority="339" stopIfTrue="1" operator="lessThan">
      <formula>0</formula>
    </cfRule>
  </conditionalFormatting>
  <conditionalFormatting sqref="E1:E6 E8:E65536">
    <cfRule type="cellIs" dxfId="1519" priority="338" stopIfTrue="1" operator="lessThan">
      <formula>0</formula>
    </cfRule>
  </conditionalFormatting>
  <conditionalFormatting sqref="E1:E6 E8:E65536">
    <cfRule type="cellIs" dxfId="1518" priority="337" stopIfTrue="1" operator="lessThan">
      <formula>0</formula>
    </cfRule>
  </conditionalFormatting>
  <conditionalFormatting sqref="F1:F6 F8:F65536">
    <cfRule type="cellIs" dxfId="1517" priority="336" stopIfTrue="1" operator="lessThan">
      <formula>0</formula>
    </cfRule>
  </conditionalFormatting>
  <conditionalFormatting sqref="F1:F6 F8:F65536">
    <cfRule type="cellIs" dxfId="1516" priority="335" stopIfTrue="1" operator="lessThan">
      <formula>0</formula>
    </cfRule>
  </conditionalFormatting>
  <conditionalFormatting sqref="F1:F6 F8:F65536">
    <cfRule type="cellIs" dxfId="1515" priority="334" stopIfTrue="1" operator="lessThan">
      <formula>0</formula>
    </cfRule>
  </conditionalFormatting>
  <conditionalFormatting sqref="F1:F6 F8:F65536">
    <cfRule type="cellIs" dxfId="1514" priority="333" stopIfTrue="1" operator="lessThan">
      <formula>0</formula>
    </cfRule>
  </conditionalFormatting>
  <conditionalFormatting sqref="F1:F6 F8:F65536">
    <cfRule type="cellIs" dxfId="1513" priority="332" stopIfTrue="1" operator="lessThan">
      <formula>0</formula>
    </cfRule>
  </conditionalFormatting>
  <conditionalFormatting sqref="F1:F6 F8:F65536">
    <cfRule type="cellIs" dxfId="1512" priority="331" stopIfTrue="1" operator="lessThan">
      <formula>0</formula>
    </cfRule>
  </conditionalFormatting>
  <conditionalFormatting sqref="F1:F6 F8:F65536">
    <cfRule type="cellIs" dxfId="1511" priority="330" stopIfTrue="1" operator="lessThan">
      <formula>0</formula>
    </cfRule>
  </conditionalFormatting>
  <conditionalFormatting sqref="F1:F6 F8:F65536">
    <cfRule type="cellIs" dxfId="1510" priority="329" stopIfTrue="1" operator="lessThan">
      <formula>0</formula>
    </cfRule>
  </conditionalFormatting>
  <conditionalFormatting sqref="F1:F6 F8:F65536">
    <cfRule type="cellIs" dxfId="1509" priority="328" stopIfTrue="1" operator="lessThan">
      <formula>0</formula>
    </cfRule>
  </conditionalFormatting>
  <conditionalFormatting sqref="F1:F6 F8:F65536">
    <cfRule type="cellIs" dxfId="1508" priority="327" stopIfTrue="1" operator="lessThan">
      <formula>0</formula>
    </cfRule>
  </conditionalFormatting>
  <conditionalFormatting sqref="F1:F6 F8:F65536">
    <cfRule type="cellIs" dxfId="1507" priority="326" stopIfTrue="1" operator="lessThan">
      <formula>0</formula>
    </cfRule>
  </conditionalFormatting>
  <conditionalFormatting sqref="F1:F6 F8:F65536">
    <cfRule type="cellIs" dxfId="1506" priority="325" stopIfTrue="1" operator="lessThan">
      <formula>0</formula>
    </cfRule>
  </conditionalFormatting>
  <conditionalFormatting sqref="F1:F6 F8:F65536">
    <cfRule type="cellIs" dxfId="1505" priority="324" stopIfTrue="1" operator="lessThan">
      <formula>0</formula>
    </cfRule>
  </conditionalFormatting>
  <conditionalFormatting sqref="F1:F6 F8:F65536">
    <cfRule type="cellIs" dxfId="1504" priority="323" stopIfTrue="1" operator="lessThan">
      <formula>0</formula>
    </cfRule>
  </conditionalFormatting>
  <conditionalFormatting sqref="F1:F6 F8:F65536">
    <cfRule type="cellIs" dxfId="1503" priority="322" stopIfTrue="1" operator="lessThan">
      <formula>0</formula>
    </cfRule>
  </conditionalFormatting>
  <conditionalFormatting sqref="F1:F6 F8:F65536">
    <cfRule type="cellIs" dxfId="1502" priority="321" stopIfTrue="1" operator="lessThan">
      <formula>0</formula>
    </cfRule>
  </conditionalFormatting>
  <conditionalFormatting sqref="F1:F6 F8:F65536">
    <cfRule type="cellIs" dxfId="1501" priority="320" stopIfTrue="1" operator="lessThan">
      <formula>0</formula>
    </cfRule>
  </conditionalFormatting>
  <conditionalFormatting sqref="F1:F6 F8:F65536">
    <cfRule type="cellIs" dxfId="1500" priority="319" stopIfTrue="1" operator="lessThan">
      <formula>0</formula>
    </cfRule>
  </conditionalFormatting>
  <conditionalFormatting sqref="F1:F6 F8:F65536">
    <cfRule type="cellIs" dxfId="1499" priority="318" stopIfTrue="1" operator="lessThan">
      <formula>0</formula>
    </cfRule>
  </conditionalFormatting>
  <conditionalFormatting sqref="F1:F6 F8:F65536">
    <cfRule type="cellIs" dxfId="1498" priority="317" stopIfTrue="1" operator="lessThan">
      <formula>0</formula>
    </cfRule>
  </conditionalFormatting>
  <conditionalFormatting sqref="F1:F6 F8:F65536">
    <cfRule type="cellIs" dxfId="1497" priority="316" stopIfTrue="1" operator="lessThan">
      <formula>0</formula>
    </cfRule>
  </conditionalFormatting>
  <conditionalFormatting sqref="F1:F6 F8:F65536">
    <cfRule type="cellIs" dxfId="1496" priority="315" stopIfTrue="1" operator="lessThan">
      <formula>0</formula>
    </cfRule>
  </conditionalFormatting>
  <conditionalFormatting sqref="F1:F6 F8:F65536">
    <cfRule type="cellIs" dxfId="1495" priority="314" stopIfTrue="1" operator="lessThan">
      <formula>0</formula>
    </cfRule>
  </conditionalFormatting>
  <conditionalFormatting sqref="F1:F6 F8:F65536">
    <cfRule type="cellIs" dxfId="1494" priority="313" stopIfTrue="1" operator="lessThan">
      <formula>0</formula>
    </cfRule>
  </conditionalFormatting>
  <conditionalFormatting sqref="F1:F6 F8:F65536">
    <cfRule type="cellIs" dxfId="1493" priority="312" stopIfTrue="1" operator="lessThan">
      <formula>0</formula>
    </cfRule>
  </conditionalFormatting>
  <conditionalFormatting sqref="F1:F6 F8:F65536">
    <cfRule type="cellIs" dxfId="1492" priority="311" stopIfTrue="1" operator="lessThan">
      <formula>0</formula>
    </cfRule>
  </conditionalFormatting>
  <conditionalFormatting sqref="F1:F6 F8:F65536">
    <cfRule type="cellIs" dxfId="1491" priority="310" stopIfTrue="1" operator="lessThan">
      <formula>0</formula>
    </cfRule>
  </conditionalFormatting>
  <conditionalFormatting sqref="F1:F6 F8:F65536">
    <cfRule type="cellIs" dxfId="1490" priority="309" stopIfTrue="1" operator="lessThan">
      <formula>0</formula>
    </cfRule>
  </conditionalFormatting>
  <conditionalFormatting sqref="G8:G65536 G1:G6">
    <cfRule type="cellIs" dxfId="1489" priority="308" stopIfTrue="1" operator="lessThan">
      <formula>0</formula>
    </cfRule>
  </conditionalFormatting>
  <conditionalFormatting sqref="G1:G6 G8:G65536">
    <cfRule type="cellIs" dxfId="1488" priority="307" stopIfTrue="1" operator="lessThan">
      <formula>0</formula>
    </cfRule>
  </conditionalFormatting>
  <conditionalFormatting sqref="G1:G6 G8:G65536">
    <cfRule type="cellIs" dxfId="1487" priority="306" stopIfTrue="1" operator="lessThan">
      <formula>0</formula>
    </cfRule>
  </conditionalFormatting>
  <conditionalFormatting sqref="G1:G6 G8:G65536">
    <cfRule type="cellIs" dxfId="1486" priority="305" stopIfTrue="1" operator="lessThan">
      <formula>0</formula>
    </cfRule>
  </conditionalFormatting>
  <conditionalFormatting sqref="G1:G6 G8:G65536">
    <cfRule type="cellIs" dxfId="1485" priority="304" stopIfTrue="1" operator="lessThan">
      <formula>0</formula>
    </cfRule>
  </conditionalFormatting>
  <conditionalFormatting sqref="G1:G6 G8:G65536">
    <cfRule type="cellIs" dxfId="1484" priority="303" stopIfTrue="1" operator="lessThan">
      <formula>0</formula>
    </cfRule>
  </conditionalFormatting>
  <conditionalFormatting sqref="G1:G6 G8:G65536">
    <cfRule type="cellIs" dxfId="1483" priority="302" stopIfTrue="1" operator="lessThan">
      <formula>0</formula>
    </cfRule>
  </conditionalFormatting>
  <conditionalFormatting sqref="G1:G6 G8:G65536">
    <cfRule type="cellIs" dxfId="1482" priority="301" stopIfTrue="1" operator="lessThan">
      <formula>0</formula>
    </cfRule>
  </conditionalFormatting>
  <conditionalFormatting sqref="G1:G6 G8:G65536">
    <cfRule type="cellIs" dxfId="1481" priority="300" stopIfTrue="1" operator="lessThan">
      <formula>0</formula>
    </cfRule>
  </conditionalFormatting>
  <conditionalFormatting sqref="G1:G6 G8:G65536">
    <cfRule type="cellIs" dxfId="1480" priority="299" stopIfTrue="1" operator="lessThan">
      <formula>0</formula>
    </cfRule>
  </conditionalFormatting>
  <conditionalFormatting sqref="G1:G6 G8:G65536">
    <cfRule type="cellIs" dxfId="1479" priority="298" stopIfTrue="1" operator="lessThan">
      <formula>0</formula>
    </cfRule>
  </conditionalFormatting>
  <conditionalFormatting sqref="G1:G6 G8:G65536">
    <cfRule type="cellIs" dxfId="1478" priority="297" stopIfTrue="1" operator="lessThan">
      <formula>0</formula>
    </cfRule>
  </conditionalFormatting>
  <conditionalFormatting sqref="G1:G6 G8:G65536">
    <cfRule type="cellIs" dxfId="1477" priority="296" stopIfTrue="1" operator="lessThan">
      <formula>0</formula>
    </cfRule>
  </conditionalFormatting>
  <conditionalFormatting sqref="G1:G6 G8:G65536">
    <cfRule type="cellIs" dxfId="1476" priority="295" stopIfTrue="1" operator="lessThan">
      <formula>0</formula>
    </cfRule>
  </conditionalFormatting>
  <conditionalFormatting sqref="G1:G6 G8:G65536">
    <cfRule type="cellIs" dxfId="1475" priority="294" stopIfTrue="1" operator="lessThan">
      <formula>0</formula>
    </cfRule>
  </conditionalFormatting>
  <conditionalFormatting sqref="G1:G6 G8:G65536">
    <cfRule type="cellIs" dxfId="1474" priority="293" stopIfTrue="1" operator="lessThan">
      <formula>0</formula>
    </cfRule>
  </conditionalFormatting>
  <conditionalFormatting sqref="G1:G6 G8:G65536">
    <cfRule type="cellIs" dxfId="1473" priority="292" stopIfTrue="1" operator="lessThan">
      <formula>0</formula>
    </cfRule>
  </conditionalFormatting>
  <conditionalFormatting sqref="G1:G6 G8:G65536">
    <cfRule type="cellIs" dxfId="1472" priority="291" stopIfTrue="1" operator="lessThan">
      <formula>0</formula>
    </cfRule>
  </conditionalFormatting>
  <conditionalFormatting sqref="G1:G6 G8:G65536">
    <cfRule type="cellIs" dxfId="1471" priority="290" stopIfTrue="1" operator="lessThan">
      <formula>0</formula>
    </cfRule>
  </conditionalFormatting>
  <conditionalFormatting sqref="G1:G6 G8:G65536">
    <cfRule type="cellIs" dxfId="1470" priority="289" stopIfTrue="1" operator="lessThan">
      <formula>0</formula>
    </cfRule>
  </conditionalFormatting>
  <conditionalFormatting sqref="G1:G6 G8:G65536">
    <cfRule type="cellIs" dxfId="1469" priority="288" stopIfTrue="1" operator="lessThan">
      <formula>0</formula>
    </cfRule>
  </conditionalFormatting>
  <conditionalFormatting sqref="G1:G6 G8:G65536">
    <cfRule type="cellIs" dxfId="1468" priority="287" stopIfTrue="1" operator="lessThan">
      <formula>0</formula>
    </cfRule>
  </conditionalFormatting>
  <conditionalFormatting sqref="G1:G6 G8:G65536">
    <cfRule type="cellIs" dxfId="1467" priority="286" stopIfTrue="1" operator="lessThan">
      <formula>0</formula>
    </cfRule>
  </conditionalFormatting>
  <conditionalFormatting sqref="G1:G6 G8:G65536">
    <cfRule type="cellIs" dxfId="1466" priority="285" stopIfTrue="1" operator="lessThan">
      <formula>0</formula>
    </cfRule>
  </conditionalFormatting>
  <conditionalFormatting sqref="G1:G6 G8:G65536">
    <cfRule type="cellIs" dxfId="1465" priority="284" stopIfTrue="1" operator="lessThan">
      <formula>0</formula>
    </cfRule>
  </conditionalFormatting>
  <conditionalFormatting sqref="G1:G6 G8:G65536">
    <cfRule type="cellIs" dxfId="1464" priority="283" stopIfTrue="1" operator="lessThan">
      <formula>0</formula>
    </cfRule>
  </conditionalFormatting>
  <conditionalFormatting sqref="G1:G6 G8:G65536">
    <cfRule type="cellIs" dxfId="1463" priority="282" stopIfTrue="1" operator="lessThan">
      <formula>0</formula>
    </cfRule>
  </conditionalFormatting>
  <conditionalFormatting sqref="G1:G6 G8:G65536">
    <cfRule type="cellIs" dxfId="1462" priority="281" stopIfTrue="1" operator="lessThan">
      <formula>0</formula>
    </cfRule>
  </conditionalFormatting>
  <conditionalFormatting sqref="H1:H6 H8:H65536">
    <cfRule type="cellIs" dxfId="1461" priority="280" stopIfTrue="1" operator="lessThan">
      <formula>0</formula>
    </cfRule>
  </conditionalFormatting>
  <conditionalFormatting sqref="H1:H6 H8:H65536">
    <cfRule type="cellIs" dxfId="1460" priority="279" stopIfTrue="1" operator="lessThan">
      <formula>0</formula>
    </cfRule>
  </conditionalFormatting>
  <conditionalFormatting sqref="H1:H6 H8:H65536">
    <cfRule type="cellIs" dxfId="1459" priority="278" stopIfTrue="1" operator="lessThan">
      <formula>0</formula>
    </cfRule>
  </conditionalFormatting>
  <conditionalFormatting sqref="H1:H6 H8:H65536">
    <cfRule type="cellIs" dxfId="1458" priority="277" stopIfTrue="1" operator="lessThan">
      <formula>0</formula>
    </cfRule>
  </conditionalFormatting>
  <conditionalFormatting sqref="H1:H6 H8:H65536">
    <cfRule type="cellIs" dxfId="1457" priority="276" stopIfTrue="1" operator="lessThan">
      <formula>0</formula>
    </cfRule>
  </conditionalFormatting>
  <conditionalFormatting sqref="H1:H6 H8:H65536">
    <cfRule type="cellIs" dxfId="1456" priority="275" stopIfTrue="1" operator="lessThan">
      <formula>0</formula>
    </cfRule>
  </conditionalFormatting>
  <conditionalFormatting sqref="H1:H6 H8:H65536">
    <cfRule type="cellIs" dxfId="1455" priority="274" stopIfTrue="1" operator="lessThan">
      <formula>0</formula>
    </cfRule>
  </conditionalFormatting>
  <conditionalFormatting sqref="H1:H6 H8:H65536">
    <cfRule type="cellIs" dxfId="1454" priority="273" stopIfTrue="1" operator="lessThan">
      <formula>0</formula>
    </cfRule>
  </conditionalFormatting>
  <conditionalFormatting sqref="H1:H6 H8:H65536">
    <cfRule type="cellIs" dxfId="1453" priority="272" stopIfTrue="1" operator="lessThan">
      <formula>0</formula>
    </cfRule>
  </conditionalFormatting>
  <conditionalFormatting sqref="H1:H6 H8:H65536">
    <cfRule type="cellIs" dxfId="1452" priority="271" stopIfTrue="1" operator="lessThan">
      <formula>0</formula>
    </cfRule>
  </conditionalFormatting>
  <conditionalFormatting sqref="H1:H6 H8:H65536">
    <cfRule type="cellIs" dxfId="1451" priority="270" stopIfTrue="1" operator="lessThan">
      <formula>0</formula>
    </cfRule>
  </conditionalFormatting>
  <conditionalFormatting sqref="H1:H6 H8:H65536">
    <cfRule type="cellIs" dxfId="1450" priority="269" stopIfTrue="1" operator="lessThan">
      <formula>0</formula>
    </cfRule>
  </conditionalFormatting>
  <conditionalFormatting sqref="H1:H6 H8:H65536">
    <cfRule type="cellIs" dxfId="1449" priority="268" stopIfTrue="1" operator="lessThan">
      <formula>0</formula>
    </cfRule>
  </conditionalFormatting>
  <conditionalFormatting sqref="H1:H6 H8:H65536">
    <cfRule type="cellIs" dxfId="1448" priority="267" stopIfTrue="1" operator="lessThan">
      <formula>0</formula>
    </cfRule>
  </conditionalFormatting>
  <conditionalFormatting sqref="H1:H6 H8:H65536">
    <cfRule type="cellIs" dxfId="1447" priority="266" stopIfTrue="1" operator="lessThan">
      <formula>0</formula>
    </cfRule>
  </conditionalFormatting>
  <conditionalFormatting sqref="H1:H6 H8:H65536">
    <cfRule type="cellIs" dxfId="1446" priority="265" stopIfTrue="1" operator="lessThan">
      <formula>0</formula>
    </cfRule>
  </conditionalFormatting>
  <conditionalFormatting sqref="H1:H6 H8:H65536">
    <cfRule type="cellIs" dxfId="1445" priority="264" stopIfTrue="1" operator="lessThan">
      <formula>0</formula>
    </cfRule>
  </conditionalFormatting>
  <conditionalFormatting sqref="H1:H6 H8:H65536">
    <cfRule type="cellIs" dxfId="1444" priority="263" stopIfTrue="1" operator="lessThan">
      <formula>0</formula>
    </cfRule>
  </conditionalFormatting>
  <conditionalFormatting sqref="H1:H6 H8:H65536">
    <cfRule type="cellIs" dxfId="1443" priority="262" stopIfTrue="1" operator="lessThan">
      <formula>0</formula>
    </cfRule>
  </conditionalFormatting>
  <conditionalFormatting sqref="H1:H6 H8:H65536">
    <cfRule type="cellIs" dxfId="1442" priority="261" stopIfTrue="1" operator="lessThan">
      <formula>0</formula>
    </cfRule>
  </conditionalFormatting>
  <conditionalFormatting sqref="H1:H6 H8:H65536">
    <cfRule type="cellIs" dxfId="1441" priority="260" stopIfTrue="1" operator="lessThan">
      <formula>0</formula>
    </cfRule>
  </conditionalFormatting>
  <conditionalFormatting sqref="H1:H6 H8:H65536">
    <cfRule type="cellIs" dxfId="1440" priority="259" stopIfTrue="1" operator="lessThan">
      <formula>0</formula>
    </cfRule>
  </conditionalFormatting>
  <conditionalFormatting sqref="H1:H6 H8:H65536">
    <cfRule type="cellIs" dxfId="1439" priority="258" stopIfTrue="1" operator="lessThan">
      <formula>0</formula>
    </cfRule>
  </conditionalFormatting>
  <conditionalFormatting sqref="H1:H6 H8:H65536">
    <cfRule type="cellIs" dxfId="1438" priority="257" stopIfTrue="1" operator="lessThan">
      <formula>0</formula>
    </cfRule>
  </conditionalFormatting>
  <conditionalFormatting sqref="H1:H6 H8:H65536">
    <cfRule type="cellIs" dxfId="1437" priority="256" stopIfTrue="1" operator="lessThan">
      <formula>0</formula>
    </cfRule>
  </conditionalFormatting>
  <conditionalFormatting sqref="H1:H6 H8:H65536">
    <cfRule type="cellIs" dxfId="1436" priority="255" stopIfTrue="1" operator="lessThan">
      <formula>0</formula>
    </cfRule>
  </conditionalFormatting>
  <conditionalFormatting sqref="H1:H6 H8:H65536">
    <cfRule type="cellIs" dxfId="1435" priority="254" stopIfTrue="1" operator="lessThan">
      <formula>0</formula>
    </cfRule>
  </conditionalFormatting>
  <conditionalFormatting sqref="H1:H6 H8:H65536">
    <cfRule type="cellIs" dxfId="1434" priority="253" stopIfTrue="1" operator="lessThan">
      <formula>0</formula>
    </cfRule>
  </conditionalFormatting>
  <conditionalFormatting sqref="H1:H6 H8:H65536">
    <cfRule type="cellIs" dxfId="1433" priority="252" stopIfTrue="1" operator="lessThan">
      <formula>0</formula>
    </cfRule>
  </conditionalFormatting>
  <conditionalFormatting sqref="H1:H6 H8:H65536">
    <cfRule type="cellIs" dxfId="1432" priority="251" stopIfTrue="1" operator="lessThan">
      <formula>0</formula>
    </cfRule>
  </conditionalFormatting>
  <conditionalFormatting sqref="H1:H6 H8:H65536">
    <cfRule type="cellIs" dxfId="1431" priority="250" stopIfTrue="1" operator="lessThan">
      <formula>0</formula>
    </cfRule>
  </conditionalFormatting>
  <conditionalFormatting sqref="H1:H6 H8:H65536">
    <cfRule type="cellIs" dxfId="1430" priority="249" stopIfTrue="1" operator="lessThan">
      <formula>0</formula>
    </cfRule>
  </conditionalFormatting>
  <conditionalFormatting sqref="H1:H6 H8:H65536">
    <cfRule type="cellIs" dxfId="1429" priority="248" stopIfTrue="1" operator="lessThan">
      <formula>0</formula>
    </cfRule>
  </conditionalFormatting>
  <conditionalFormatting sqref="H1:H6 H8:H65536">
    <cfRule type="cellIs" dxfId="1428" priority="247" stopIfTrue="1" operator="lessThan">
      <formula>0</formula>
    </cfRule>
  </conditionalFormatting>
  <conditionalFormatting sqref="H1:H6 H8:H65536">
    <cfRule type="cellIs" dxfId="1427" priority="246" stopIfTrue="1" operator="lessThan">
      <formula>0</formula>
    </cfRule>
  </conditionalFormatting>
  <conditionalFormatting sqref="H1:H6 H8:H65536">
    <cfRule type="cellIs" dxfId="1426" priority="245" stopIfTrue="1" operator="lessThan">
      <formula>0</formula>
    </cfRule>
  </conditionalFormatting>
  <conditionalFormatting sqref="H1:H6 H8:H65536">
    <cfRule type="cellIs" dxfId="1425" priority="244" stopIfTrue="1" operator="lessThan">
      <formula>0</formula>
    </cfRule>
  </conditionalFormatting>
  <conditionalFormatting sqref="H1:H6 H8:H65536">
    <cfRule type="cellIs" dxfId="1424" priority="243" stopIfTrue="1" operator="lessThan">
      <formula>0</formula>
    </cfRule>
  </conditionalFormatting>
  <conditionalFormatting sqref="H1:H6 H8:H65536">
    <cfRule type="cellIs" dxfId="1423" priority="242" stopIfTrue="1" operator="lessThan">
      <formula>0</formula>
    </cfRule>
  </conditionalFormatting>
  <conditionalFormatting sqref="H1:H6 H8:H65536">
    <cfRule type="cellIs" dxfId="1422" priority="241" stopIfTrue="1" operator="lessThan">
      <formula>0</formula>
    </cfRule>
  </conditionalFormatting>
  <conditionalFormatting sqref="H1:H6 H8:H65536">
    <cfRule type="cellIs" dxfId="1421" priority="240" stopIfTrue="1" operator="lessThan">
      <formula>0</formula>
    </cfRule>
  </conditionalFormatting>
  <conditionalFormatting sqref="H1:H6 H8:H65536">
    <cfRule type="cellIs" dxfId="1420" priority="239" stopIfTrue="1" operator="lessThan">
      <formula>0</formula>
    </cfRule>
  </conditionalFormatting>
  <conditionalFormatting sqref="H1:H6 H8:H65536">
    <cfRule type="cellIs" dxfId="1419" priority="238" stopIfTrue="1" operator="lessThan">
      <formula>0</formula>
    </cfRule>
  </conditionalFormatting>
  <conditionalFormatting sqref="H1:H6 H8:H65536">
    <cfRule type="cellIs" dxfId="1418" priority="237" stopIfTrue="1" operator="lessThan">
      <formula>0</formula>
    </cfRule>
  </conditionalFormatting>
  <conditionalFormatting sqref="H1:H6 H8:H65536">
    <cfRule type="cellIs" dxfId="1417" priority="236" stopIfTrue="1" operator="lessThan">
      <formula>0</formula>
    </cfRule>
  </conditionalFormatting>
  <conditionalFormatting sqref="H1:H6 H8:H65536">
    <cfRule type="cellIs" dxfId="1416" priority="235" stopIfTrue="1" operator="lessThan">
      <formula>0</formula>
    </cfRule>
  </conditionalFormatting>
  <conditionalFormatting sqref="H1:H6 H8:H65536">
    <cfRule type="cellIs" dxfId="1415" priority="234" stopIfTrue="1" operator="lessThan">
      <formula>0</formula>
    </cfRule>
  </conditionalFormatting>
  <conditionalFormatting sqref="H1:H6 H8:H65536">
    <cfRule type="cellIs" dxfId="1414" priority="233" stopIfTrue="1" operator="lessThan">
      <formula>0</formula>
    </cfRule>
  </conditionalFormatting>
  <conditionalFormatting sqref="I1:I6 I8:I65536">
    <cfRule type="cellIs" dxfId="1413" priority="232" stopIfTrue="1" operator="lessThan">
      <formula>0</formula>
    </cfRule>
  </conditionalFormatting>
  <conditionalFormatting sqref="I1:I6 I8:I65536">
    <cfRule type="cellIs" dxfId="1412" priority="231" stopIfTrue="1" operator="lessThan">
      <formula>0</formula>
    </cfRule>
  </conditionalFormatting>
  <conditionalFormatting sqref="I1:I6 I8:I65536">
    <cfRule type="cellIs" dxfId="1411" priority="230" stopIfTrue="1" operator="lessThan">
      <formula>0</formula>
    </cfRule>
  </conditionalFormatting>
  <conditionalFormatting sqref="I1:I6 I8:I65536">
    <cfRule type="cellIs" dxfId="1410" priority="229" stopIfTrue="1" operator="lessThan">
      <formula>0</formula>
    </cfRule>
  </conditionalFormatting>
  <conditionalFormatting sqref="I1:I6 I8:I65536">
    <cfRule type="cellIs" dxfId="1409" priority="228" stopIfTrue="1" operator="lessThan">
      <formula>0</formula>
    </cfRule>
  </conditionalFormatting>
  <conditionalFormatting sqref="I1:I6 I8:I65536">
    <cfRule type="cellIs" dxfId="1408" priority="227" stopIfTrue="1" operator="lessThan">
      <formula>0</formula>
    </cfRule>
  </conditionalFormatting>
  <conditionalFormatting sqref="I1:I6 I8:I65536">
    <cfRule type="cellIs" dxfId="1407" priority="226" stopIfTrue="1" operator="lessThan">
      <formula>0</formula>
    </cfRule>
  </conditionalFormatting>
  <conditionalFormatting sqref="I1:I6 I8:I65536">
    <cfRule type="cellIs" dxfId="1406" priority="225" stopIfTrue="1" operator="lessThan">
      <formula>0</formula>
    </cfRule>
  </conditionalFormatting>
  <conditionalFormatting sqref="I1:I6 I8:I65536">
    <cfRule type="cellIs" dxfId="1405" priority="224" stopIfTrue="1" operator="lessThan">
      <formula>0</formula>
    </cfRule>
  </conditionalFormatting>
  <conditionalFormatting sqref="I1:I6 I8:I65536">
    <cfRule type="cellIs" dxfId="1404" priority="223" stopIfTrue="1" operator="lessThan">
      <formula>0</formula>
    </cfRule>
  </conditionalFormatting>
  <conditionalFormatting sqref="I1:I6 I8:I65536">
    <cfRule type="cellIs" dxfId="1403" priority="222" stopIfTrue="1" operator="lessThan">
      <formula>0</formula>
    </cfRule>
  </conditionalFormatting>
  <conditionalFormatting sqref="I1:I6 I8:I65536">
    <cfRule type="cellIs" dxfId="1402" priority="221" stopIfTrue="1" operator="lessThan">
      <formula>0</formula>
    </cfRule>
  </conditionalFormatting>
  <conditionalFormatting sqref="I1:I6 I8:I65536">
    <cfRule type="cellIs" dxfId="1401" priority="220" stopIfTrue="1" operator="lessThan">
      <formula>0</formula>
    </cfRule>
  </conditionalFormatting>
  <conditionalFormatting sqref="I1:I6 I8:I65536">
    <cfRule type="cellIs" dxfId="1400" priority="219" stopIfTrue="1" operator="lessThan">
      <formula>0</formula>
    </cfRule>
  </conditionalFormatting>
  <conditionalFormatting sqref="I1:I6 I8:I65536">
    <cfRule type="cellIs" dxfId="1399" priority="218" stopIfTrue="1" operator="lessThan">
      <formula>0</formula>
    </cfRule>
  </conditionalFormatting>
  <conditionalFormatting sqref="I1:I6 I8:I65536">
    <cfRule type="cellIs" dxfId="1398" priority="217" stopIfTrue="1" operator="lessThan">
      <formula>0</formula>
    </cfRule>
  </conditionalFormatting>
  <conditionalFormatting sqref="I1:I6 I8:I65536">
    <cfRule type="cellIs" dxfId="1397" priority="216" stopIfTrue="1" operator="lessThan">
      <formula>0</formula>
    </cfRule>
  </conditionalFormatting>
  <conditionalFormatting sqref="I1:I6 I8:I65536">
    <cfRule type="cellIs" dxfId="1396" priority="215" stopIfTrue="1" operator="lessThan">
      <formula>0</formula>
    </cfRule>
  </conditionalFormatting>
  <conditionalFormatting sqref="I1:I6 I8:I65536">
    <cfRule type="cellIs" dxfId="1395" priority="214" stopIfTrue="1" operator="lessThan">
      <formula>0</formula>
    </cfRule>
  </conditionalFormatting>
  <conditionalFormatting sqref="I1:I6 I8:I65536">
    <cfRule type="cellIs" dxfId="1394" priority="213" stopIfTrue="1" operator="lessThan">
      <formula>0</formula>
    </cfRule>
  </conditionalFormatting>
  <conditionalFormatting sqref="I1:I6 I8:I65536">
    <cfRule type="cellIs" dxfId="1393" priority="212" stopIfTrue="1" operator="lessThan">
      <formula>0</formula>
    </cfRule>
  </conditionalFormatting>
  <conditionalFormatting sqref="I1:I6 I8:I65536">
    <cfRule type="cellIs" dxfId="1392" priority="211" stopIfTrue="1" operator="lessThan">
      <formula>0</formula>
    </cfRule>
  </conditionalFormatting>
  <conditionalFormatting sqref="I1:I6 I8:I65536">
    <cfRule type="cellIs" dxfId="1391" priority="210" stopIfTrue="1" operator="lessThan">
      <formula>0</formula>
    </cfRule>
  </conditionalFormatting>
  <conditionalFormatting sqref="I1:I6 I8:I65536">
    <cfRule type="cellIs" dxfId="1390" priority="209" stopIfTrue="1" operator="lessThan">
      <formula>0</formula>
    </cfRule>
  </conditionalFormatting>
  <conditionalFormatting sqref="I1:I6 I8:I65536">
    <cfRule type="cellIs" dxfId="1389" priority="208" stopIfTrue="1" operator="lessThan">
      <formula>0</formula>
    </cfRule>
  </conditionalFormatting>
  <conditionalFormatting sqref="I1:I6 I8:I65536">
    <cfRule type="cellIs" dxfId="1388" priority="207" stopIfTrue="1" operator="lessThan">
      <formula>0</formula>
    </cfRule>
  </conditionalFormatting>
  <conditionalFormatting sqref="J1:J6 J8:J65536">
    <cfRule type="cellIs" dxfId="1387" priority="206" stopIfTrue="1" operator="lessThan">
      <formula>0</formula>
    </cfRule>
  </conditionalFormatting>
  <conditionalFormatting sqref="J1:J6 J8:J65536">
    <cfRule type="cellIs" dxfId="1386" priority="205" stopIfTrue="1" operator="lessThan">
      <formula>0</formula>
    </cfRule>
  </conditionalFormatting>
  <conditionalFormatting sqref="J1:J6 J8:J65536">
    <cfRule type="cellIs" dxfId="1385" priority="204" stopIfTrue="1" operator="lessThan">
      <formula>0</formula>
    </cfRule>
  </conditionalFormatting>
  <conditionalFormatting sqref="J1:J6 J8:J65536">
    <cfRule type="cellIs" dxfId="1384" priority="203" stopIfTrue="1" operator="lessThan">
      <formula>0</formula>
    </cfRule>
  </conditionalFormatting>
  <conditionalFormatting sqref="J1:J6 J8:J65536">
    <cfRule type="cellIs" dxfId="1383" priority="202" stopIfTrue="1" operator="lessThan">
      <formula>0</formula>
    </cfRule>
  </conditionalFormatting>
  <conditionalFormatting sqref="J1:J6 J8:J65536">
    <cfRule type="cellIs" dxfId="1382" priority="201" stopIfTrue="1" operator="lessThan">
      <formula>0</formula>
    </cfRule>
  </conditionalFormatting>
  <conditionalFormatting sqref="J1:J6 J8:J65536">
    <cfRule type="cellIs" dxfId="1381" priority="200" stopIfTrue="1" operator="lessThan">
      <formula>0</formula>
    </cfRule>
  </conditionalFormatting>
  <conditionalFormatting sqref="J1:J6 J8:J65536">
    <cfRule type="cellIs" dxfId="1380" priority="199" stopIfTrue="1" operator="lessThan">
      <formula>0</formula>
    </cfRule>
  </conditionalFormatting>
  <conditionalFormatting sqref="J1:J6 J8:J65536">
    <cfRule type="cellIs" dxfId="1379" priority="198" stopIfTrue="1" operator="lessThan">
      <formula>0</formula>
    </cfRule>
  </conditionalFormatting>
  <conditionalFormatting sqref="J1:J6 J8:J65536">
    <cfRule type="cellIs" dxfId="1378" priority="197" stopIfTrue="1" operator="lessThan">
      <formula>0</formula>
    </cfRule>
  </conditionalFormatting>
  <conditionalFormatting sqref="J1:J6 J8:J65536">
    <cfRule type="cellIs" dxfId="1377" priority="196" stopIfTrue="1" operator="lessThan">
      <formula>0</formula>
    </cfRule>
  </conditionalFormatting>
  <conditionalFormatting sqref="J1:J6 J8:J65536">
    <cfRule type="cellIs" dxfId="1376" priority="195" stopIfTrue="1" operator="lessThan">
      <formula>0</formula>
    </cfRule>
  </conditionalFormatting>
  <conditionalFormatting sqref="J1:J6 J8:J65536">
    <cfRule type="cellIs" dxfId="1375" priority="194" stopIfTrue="1" operator="lessThan">
      <formula>0</formula>
    </cfRule>
  </conditionalFormatting>
  <conditionalFormatting sqref="J1:J6 J8:J65536">
    <cfRule type="cellIs" dxfId="1374" priority="193" stopIfTrue="1" operator="lessThan">
      <formula>0</formula>
    </cfRule>
  </conditionalFormatting>
  <conditionalFormatting sqref="J1:J6 J8:J65536">
    <cfRule type="cellIs" dxfId="1373" priority="192" stopIfTrue="1" operator="lessThan">
      <formula>0</formula>
    </cfRule>
  </conditionalFormatting>
  <conditionalFormatting sqref="J1:J6 J8:J65536">
    <cfRule type="cellIs" dxfId="1372" priority="191" stopIfTrue="1" operator="lessThan">
      <formula>0</formula>
    </cfRule>
  </conditionalFormatting>
  <conditionalFormatting sqref="J1:J6 J8:J65536">
    <cfRule type="cellIs" dxfId="1371" priority="190" stopIfTrue="1" operator="lessThan">
      <formula>0</formula>
    </cfRule>
  </conditionalFormatting>
  <conditionalFormatting sqref="J1:J6 J8:J65536">
    <cfRule type="cellIs" dxfId="1370" priority="189" stopIfTrue="1" operator="lessThan">
      <formula>0</formula>
    </cfRule>
  </conditionalFormatting>
  <conditionalFormatting sqref="J1:J6 J8:J65536">
    <cfRule type="cellIs" dxfId="1369" priority="188" stopIfTrue="1" operator="lessThan">
      <formula>0</formula>
    </cfRule>
  </conditionalFormatting>
  <conditionalFormatting sqref="J1:J6 J8:J65536">
    <cfRule type="cellIs" dxfId="1368" priority="187" stopIfTrue="1" operator="lessThan">
      <formula>0</formula>
    </cfRule>
  </conditionalFormatting>
  <conditionalFormatting sqref="J1:J6 J8:J65536">
    <cfRule type="cellIs" dxfId="1367" priority="186" stopIfTrue="1" operator="lessThan">
      <formula>0</formula>
    </cfRule>
  </conditionalFormatting>
  <conditionalFormatting sqref="J1:J6 J8:J65536">
    <cfRule type="cellIs" dxfId="1366" priority="185" stopIfTrue="1" operator="lessThan">
      <formula>0</formula>
    </cfRule>
  </conditionalFormatting>
  <conditionalFormatting sqref="J1:J6 J8:J65536">
    <cfRule type="cellIs" dxfId="1365" priority="184" stopIfTrue="1" operator="lessThan">
      <formula>0</formula>
    </cfRule>
  </conditionalFormatting>
  <conditionalFormatting sqref="J1:J6 J8:J65536">
    <cfRule type="cellIs" dxfId="1364" priority="183" stopIfTrue="1" operator="lessThan">
      <formula>0</formula>
    </cfRule>
  </conditionalFormatting>
  <conditionalFormatting sqref="J1:J6 J8:J65536">
    <cfRule type="cellIs" dxfId="1363" priority="182" stopIfTrue="1" operator="lessThan">
      <formula>0</formula>
    </cfRule>
  </conditionalFormatting>
  <conditionalFormatting sqref="J1:J6 J8:J65536">
    <cfRule type="cellIs" dxfId="1362" priority="181" stopIfTrue="1" operator="lessThan">
      <formula>0</formula>
    </cfRule>
  </conditionalFormatting>
  <conditionalFormatting sqref="J1:J6 J8:J65536">
    <cfRule type="cellIs" dxfId="1361" priority="180" stopIfTrue="1" operator="lessThan">
      <formula>0</formula>
    </cfRule>
  </conditionalFormatting>
  <conditionalFormatting sqref="J1:J6 J8:J65536">
    <cfRule type="cellIs" dxfId="1360" priority="179" stopIfTrue="1" operator="lessThan">
      <formula>0</formula>
    </cfRule>
  </conditionalFormatting>
  <conditionalFormatting sqref="J1:J6 J8:J65536">
    <cfRule type="cellIs" dxfId="1359" priority="178" stopIfTrue="1" operator="lessThan">
      <formula>0</formula>
    </cfRule>
  </conditionalFormatting>
  <conditionalFormatting sqref="J1:J6 J8:J65536">
    <cfRule type="cellIs" dxfId="1358" priority="177" stopIfTrue="1" operator="lessThan">
      <formula>0</formula>
    </cfRule>
  </conditionalFormatting>
  <conditionalFormatting sqref="J1:J6 J8:J65536">
    <cfRule type="cellIs" dxfId="1357" priority="176" stopIfTrue="1" operator="lessThan">
      <formula>0</formula>
    </cfRule>
  </conditionalFormatting>
  <conditionalFormatting sqref="J1:J6 J8:J65536">
    <cfRule type="cellIs" dxfId="1356" priority="175" stopIfTrue="1" operator="lessThan">
      <formula>0</formula>
    </cfRule>
  </conditionalFormatting>
  <conditionalFormatting sqref="J1:J6 J8:J65536">
    <cfRule type="cellIs" dxfId="1355" priority="174" stopIfTrue="1" operator="lessThan">
      <formula>0</formula>
    </cfRule>
  </conditionalFormatting>
  <conditionalFormatting sqref="J1:J6 J8:J65536">
    <cfRule type="cellIs" dxfId="1354" priority="173" stopIfTrue="1" operator="lessThan">
      <formula>0</formula>
    </cfRule>
  </conditionalFormatting>
  <conditionalFormatting sqref="J1:J6 J8:J65536">
    <cfRule type="cellIs" dxfId="1353" priority="172" stopIfTrue="1" operator="lessThan">
      <formula>0</formula>
    </cfRule>
  </conditionalFormatting>
  <conditionalFormatting sqref="J1:J6 J8:J65536">
    <cfRule type="cellIs" dxfId="1352" priority="171" stopIfTrue="1" operator="lessThan">
      <formula>0</formula>
    </cfRule>
  </conditionalFormatting>
  <conditionalFormatting sqref="J1:J6 J8:J65536">
    <cfRule type="cellIs" dxfId="1351" priority="170" stopIfTrue="1" operator="lessThan">
      <formula>0</formula>
    </cfRule>
  </conditionalFormatting>
  <conditionalFormatting sqref="J1:J6 J8:J65536">
    <cfRule type="cellIs" dxfId="1350" priority="169" stopIfTrue="1" operator="lessThan">
      <formula>0</formula>
    </cfRule>
  </conditionalFormatting>
  <conditionalFormatting sqref="J1:J6 J8:J65536">
    <cfRule type="cellIs" dxfId="1349" priority="168" stopIfTrue="1" operator="lessThan">
      <formula>0</formula>
    </cfRule>
  </conditionalFormatting>
  <conditionalFormatting sqref="J1:J6 J8:J65536">
    <cfRule type="cellIs" dxfId="1348" priority="167" stopIfTrue="1" operator="lessThan">
      <formula>0</formula>
    </cfRule>
  </conditionalFormatting>
  <conditionalFormatting sqref="J1:J6 J8:J65536">
    <cfRule type="cellIs" dxfId="1347" priority="166" stopIfTrue="1" operator="lessThan">
      <formula>0</formula>
    </cfRule>
  </conditionalFormatting>
  <conditionalFormatting sqref="J1:J6 J8:J65536">
    <cfRule type="cellIs" dxfId="1346" priority="165" stopIfTrue="1" operator="lessThan">
      <formula>0</formula>
    </cfRule>
  </conditionalFormatting>
  <conditionalFormatting sqref="J1:J6 J8:J65536">
    <cfRule type="cellIs" dxfId="1345" priority="164" stopIfTrue="1" operator="lessThan">
      <formula>0</formula>
    </cfRule>
  </conditionalFormatting>
  <conditionalFormatting sqref="J1:J6 J8:J65536">
    <cfRule type="cellIs" dxfId="1344" priority="163" stopIfTrue="1" operator="lessThan">
      <formula>0</formula>
    </cfRule>
  </conditionalFormatting>
  <conditionalFormatting sqref="J1:J6 J8:J65536">
    <cfRule type="cellIs" dxfId="1343" priority="162" stopIfTrue="1" operator="lessThan">
      <formula>0</formula>
    </cfRule>
  </conditionalFormatting>
  <conditionalFormatting sqref="J1:J6 J8:J65536">
    <cfRule type="cellIs" dxfId="1342" priority="161" stopIfTrue="1" operator="lessThan">
      <formula>0</formula>
    </cfRule>
  </conditionalFormatting>
  <conditionalFormatting sqref="J1:J6 J8:J65536">
    <cfRule type="cellIs" dxfId="1341" priority="160" stopIfTrue="1" operator="lessThan">
      <formula>0</formula>
    </cfRule>
  </conditionalFormatting>
  <conditionalFormatting sqref="J1:J6 J8:J65536">
    <cfRule type="cellIs" dxfId="1340" priority="159" stopIfTrue="1" operator="lessThan">
      <formula>0</formula>
    </cfRule>
  </conditionalFormatting>
  <conditionalFormatting sqref="J1:J6 J8:J65536">
    <cfRule type="cellIs" dxfId="1339" priority="158" stopIfTrue="1" operator="lessThan">
      <formula>0</formula>
    </cfRule>
  </conditionalFormatting>
  <conditionalFormatting sqref="J1:J6 J8:J65536">
    <cfRule type="cellIs" dxfId="1338" priority="157" stopIfTrue="1" operator="lessThan">
      <formula>0</formula>
    </cfRule>
  </conditionalFormatting>
  <conditionalFormatting sqref="J1:J6 J8:J65536">
    <cfRule type="cellIs" dxfId="1337" priority="156" stopIfTrue="1" operator="lessThan">
      <formula>0</formula>
    </cfRule>
  </conditionalFormatting>
  <conditionalFormatting sqref="J1:J6 J8:J65536">
    <cfRule type="cellIs" dxfId="1336" priority="155" stopIfTrue="1" operator="lessThan">
      <formula>0</formula>
    </cfRule>
  </conditionalFormatting>
  <conditionalFormatting sqref="J1:J6 J8:J65536">
    <cfRule type="cellIs" dxfId="1335" priority="154" stopIfTrue="1" operator="lessThan">
      <formula>0</formula>
    </cfRule>
  </conditionalFormatting>
  <conditionalFormatting sqref="J1:J6 J8:J65536">
    <cfRule type="cellIs" dxfId="1334" priority="153" stopIfTrue="1" operator="lessThan">
      <formula>0</formula>
    </cfRule>
  </conditionalFormatting>
  <conditionalFormatting sqref="J1:J6 J8:J65536">
    <cfRule type="cellIs" dxfId="1333" priority="152" stopIfTrue="1" operator="lessThan">
      <formula>0</formula>
    </cfRule>
  </conditionalFormatting>
  <conditionalFormatting sqref="J1:J6 J8:J65536">
    <cfRule type="cellIs" dxfId="1332" priority="151" stopIfTrue="1" operator="lessThan">
      <formula>0</formula>
    </cfRule>
  </conditionalFormatting>
  <conditionalFormatting sqref="J1:J6 J8:J65536">
    <cfRule type="cellIs" dxfId="1331" priority="150" stopIfTrue="1" operator="lessThan">
      <formula>0</formula>
    </cfRule>
  </conditionalFormatting>
  <conditionalFormatting sqref="J1:J6 J8:J65536">
    <cfRule type="cellIs" dxfId="1330" priority="149" stopIfTrue="1" operator="lessThan">
      <formula>0</formula>
    </cfRule>
  </conditionalFormatting>
  <conditionalFormatting sqref="J1:J6 J8:J65536">
    <cfRule type="cellIs" dxfId="1329" priority="148" stopIfTrue="1" operator="lessThan">
      <formula>0</formula>
    </cfRule>
  </conditionalFormatting>
  <conditionalFormatting sqref="J1:J6 J8:J65536">
    <cfRule type="cellIs" dxfId="1328" priority="147" stopIfTrue="1" operator="lessThan">
      <formula>0</formula>
    </cfRule>
  </conditionalFormatting>
  <conditionalFormatting sqref="J1:J6 J8:J65536">
    <cfRule type="cellIs" dxfId="1327" priority="146" stopIfTrue="1" operator="lessThan">
      <formula>0</formula>
    </cfRule>
  </conditionalFormatting>
  <conditionalFormatting sqref="J1:J6 J8:J65536">
    <cfRule type="cellIs" dxfId="1326" priority="145" stopIfTrue="1" operator="lessThan">
      <formula>0</formula>
    </cfRule>
  </conditionalFormatting>
  <conditionalFormatting sqref="J1:J6 J8:J65536">
    <cfRule type="cellIs" dxfId="1325" priority="144" stopIfTrue="1" operator="lessThan">
      <formula>0</formula>
    </cfRule>
  </conditionalFormatting>
  <conditionalFormatting sqref="J1:J6 J8:J65536">
    <cfRule type="cellIs" dxfId="1324" priority="143" stopIfTrue="1" operator="lessThan">
      <formula>0</formula>
    </cfRule>
  </conditionalFormatting>
  <conditionalFormatting sqref="J1:J6 J8:J65536">
    <cfRule type="cellIs" dxfId="1323" priority="142" stopIfTrue="1" operator="lessThan">
      <formula>0</formula>
    </cfRule>
  </conditionalFormatting>
  <conditionalFormatting sqref="J1:J6 J8:J65536">
    <cfRule type="cellIs" dxfId="1322" priority="141" stopIfTrue="1" operator="lessThan">
      <formula>0</formula>
    </cfRule>
  </conditionalFormatting>
  <conditionalFormatting sqref="J1:J6 J8:J65536">
    <cfRule type="cellIs" dxfId="1321" priority="140" stopIfTrue="1" operator="lessThan">
      <formula>0</formula>
    </cfRule>
  </conditionalFormatting>
  <conditionalFormatting sqref="J1:J6 J8:J65536">
    <cfRule type="cellIs" dxfId="1320" priority="139" stopIfTrue="1" operator="lessThan">
      <formula>0</formula>
    </cfRule>
  </conditionalFormatting>
  <conditionalFormatting sqref="J4">
    <cfRule type="cellIs" dxfId="1319" priority="138" stopIfTrue="1" operator="lessThan">
      <formula>0</formula>
    </cfRule>
  </conditionalFormatting>
  <conditionalFormatting sqref="J4">
    <cfRule type="cellIs" dxfId="1318" priority="137" stopIfTrue="1" operator="lessThan">
      <formula>0</formula>
    </cfRule>
  </conditionalFormatting>
  <conditionalFormatting sqref="J4">
    <cfRule type="cellIs" dxfId="1317" priority="136" stopIfTrue="1" operator="lessThan">
      <formula>0</formula>
    </cfRule>
  </conditionalFormatting>
  <conditionalFormatting sqref="J4">
    <cfRule type="cellIs" dxfId="1316" priority="135" stopIfTrue="1" operator="lessThan">
      <formula>0</formula>
    </cfRule>
  </conditionalFormatting>
  <conditionalFormatting sqref="J4">
    <cfRule type="cellIs" dxfId="1315" priority="134" stopIfTrue="1" operator="lessThan">
      <formula>0</formula>
    </cfRule>
  </conditionalFormatting>
  <conditionalFormatting sqref="J4">
    <cfRule type="cellIs" dxfId="1314" priority="133" stopIfTrue="1" operator="lessThan">
      <formula>0</formula>
    </cfRule>
  </conditionalFormatting>
  <conditionalFormatting sqref="J4">
    <cfRule type="cellIs" dxfId="1313" priority="132" stopIfTrue="1" operator="lessThan">
      <formula>0</formula>
    </cfRule>
  </conditionalFormatting>
  <conditionalFormatting sqref="J4">
    <cfRule type="cellIs" dxfId="1312" priority="131" stopIfTrue="1" operator="lessThan">
      <formula>0</formula>
    </cfRule>
  </conditionalFormatting>
  <conditionalFormatting sqref="J4">
    <cfRule type="cellIs" dxfId="1311" priority="130" stopIfTrue="1" operator="lessThan">
      <formula>0</formula>
    </cfRule>
  </conditionalFormatting>
  <conditionalFormatting sqref="J4">
    <cfRule type="cellIs" dxfId="1310" priority="129" stopIfTrue="1" operator="lessThan">
      <formula>0</formula>
    </cfRule>
  </conditionalFormatting>
  <conditionalFormatting sqref="J4">
    <cfRule type="cellIs" dxfId="1309" priority="128" stopIfTrue="1" operator="lessThan">
      <formula>0</formula>
    </cfRule>
  </conditionalFormatting>
  <conditionalFormatting sqref="J4">
    <cfRule type="cellIs" dxfId="1308" priority="127" stopIfTrue="1" operator="lessThan">
      <formula>0</formula>
    </cfRule>
  </conditionalFormatting>
  <conditionalFormatting sqref="J4">
    <cfRule type="cellIs" dxfId="1307" priority="126" stopIfTrue="1" operator="lessThan">
      <formula>0</formula>
    </cfRule>
  </conditionalFormatting>
  <conditionalFormatting sqref="J4">
    <cfRule type="cellIs" dxfId="1306" priority="125" stopIfTrue="1" operator="lessThan">
      <formula>0</formula>
    </cfRule>
  </conditionalFormatting>
  <conditionalFormatting sqref="J4">
    <cfRule type="cellIs" dxfId="1305" priority="124" stopIfTrue="1" operator="lessThan">
      <formula>0</formula>
    </cfRule>
  </conditionalFormatting>
  <conditionalFormatting sqref="J4">
    <cfRule type="cellIs" dxfId="1304" priority="123" stopIfTrue="1" operator="lessThan">
      <formula>0</formula>
    </cfRule>
  </conditionalFormatting>
  <conditionalFormatting sqref="J4">
    <cfRule type="cellIs" dxfId="1303" priority="122" stopIfTrue="1" operator="lessThan">
      <formula>0</formula>
    </cfRule>
  </conditionalFormatting>
  <conditionalFormatting sqref="J4">
    <cfRule type="cellIs" dxfId="1302" priority="121" stopIfTrue="1" operator="lessThan">
      <formula>0</formula>
    </cfRule>
  </conditionalFormatting>
  <conditionalFormatting sqref="J4">
    <cfRule type="cellIs" dxfId="1301" priority="120" stopIfTrue="1" operator="lessThan">
      <formula>0</formula>
    </cfRule>
  </conditionalFormatting>
  <conditionalFormatting sqref="J4">
    <cfRule type="cellIs" dxfId="1300" priority="119" stopIfTrue="1" operator="lessThan">
      <formula>0</formula>
    </cfRule>
  </conditionalFormatting>
  <conditionalFormatting sqref="J1:J6 J8:J65536">
    <cfRule type="cellIs" dxfId="1299" priority="118" stopIfTrue="1" operator="lessThan">
      <formula>0</formula>
    </cfRule>
  </conditionalFormatting>
  <conditionalFormatting sqref="J1:J6 J8:J65536">
    <cfRule type="cellIs" dxfId="1298" priority="117" stopIfTrue="1" operator="lessThan">
      <formula>0</formula>
    </cfRule>
  </conditionalFormatting>
  <conditionalFormatting sqref="J1:J6 J8:J65536">
    <cfRule type="cellIs" dxfId="1297" priority="116" stopIfTrue="1" operator="lessThan">
      <formula>0</formula>
    </cfRule>
  </conditionalFormatting>
  <conditionalFormatting sqref="J1:J6 J8:J65536">
    <cfRule type="cellIs" dxfId="1296" priority="115" stopIfTrue="1" operator="lessThan">
      <formula>0</formula>
    </cfRule>
  </conditionalFormatting>
  <conditionalFormatting sqref="J1:J6 J8:J65536">
    <cfRule type="cellIs" dxfId="1295" priority="114" stopIfTrue="1" operator="lessThan">
      <formula>0</formula>
    </cfRule>
  </conditionalFormatting>
  <conditionalFormatting sqref="J1:J6 J8:J65536">
    <cfRule type="cellIs" dxfId="1294" priority="113" stopIfTrue="1" operator="lessThan">
      <formula>0</formula>
    </cfRule>
  </conditionalFormatting>
  <conditionalFormatting sqref="J1:J6 J8:J65536">
    <cfRule type="cellIs" dxfId="1293" priority="112" stopIfTrue="1" operator="lessThan">
      <formula>0</formula>
    </cfRule>
  </conditionalFormatting>
  <conditionalFormatting sqref="J1:J6 J8:J65536">
    <cfRule type="cellIs" dxfId="1292" priority="111" stopIfTrue="1" operator="lessThan">
      <formula>0</formula>
    </cfRule>
  </conditionalFormatting>
  <conditionalFormatting sqref="J1:J6 J8:J65536">
    <cfRule type="cellIs" dxfId="1291" priority="110" stopIfTrue="1" operator="lessThan">
      <formula>0</formula>
    </cfRule>
  </conditionalFormatting>
  <conditionalFormatting sqref="J1:J6 J8:J65536">
    <cfRule type="cellIs" dxfId="1290" priority="109" stopIfTrue="1" operator="lessThan">
      <formula>0</formula>
    </cfRule>
  </conditionalFormatting>
  <conditionalFormatting sqref="J1:J6 J8:J65536">
    <cfRule type="cellIs" dxfId="1289" priority="108" stopIfTrue="1" operator="lessThan">
      <formula>0</formula>
    </cfRule>
  </conditionalFormatting>
  <conditionalFormatting sqref="J1:J6 J8:J65536">
    <cfRule type="cellIs" dxfId="1288" priority="107" stopIfTrue="1" operator="lessThan">
      <formula>0</formula>
    </cfRule>
  </conditionalFormatting>
  <conditionalFormatting sqref="J1:J6 J8:J65536">
    <cfRule type="cellIs" dxfId="1287" priority="106" stopIfTrue="1" operator="lessThan">
      <formula>0</formula>
    </cfRule>
  </conditionalFormatting>
  <conditionalFormatting sqref="J1:J6 J8:J65536">
    <cfRule type="cellIs" dxfId="1286" priority="105" stopIfTrue="1" operator="lessThan">
      <formula>0</formula>
    </cfRule>
  </conditionalFormatting>
  <conditionalFormatting sqref="J1:J6 J8:J65536">
    <cfRule type="cellIs" dxfId="1285" priority="104" stopIfTrue="1" operator="lessThan">
      <formula>0</formula>
    </cfRule>
  </conditionalFormatting>
  <conditionalFormatting sqref="J1:J6 J8:J65536">
    <cfRule type="cellIs" dxfId="1284" priority="103" stopIfTrue="1" operator="lessThan">
      <formula>0</formula>
    </cfRule>
  </conditionalFormatting>
  <conditionalFormatting sqref="J1:J6 J8:J65536">
    <cfRule type="cellIs" dxfId="1283" priority="102" stopIfTrue="1" operator="lessThan">
      <formula>0</formula>
    </cfRule>
  </conditionalFormatting>
  <conditionalFormatting sqref="J1:J6 J8:J65536">
    <cfRule type="cellIs" dxfId="1282" priority="101" stopIfTrue="1" operator="lessThan">
      <formula>0</formula>
    </cfRule>
  </conditionalFormatting>
  <conditionalFormatting sqref="J1:J6 J8:J65536">
    <cfRule type="cellIs" dxfId="1281" priority="100" stopIfTrue="1" operator="lessThan">
      <formula>0</formula>
    </cfRule>
  </conditionalFormatting>
  <conditionalFormatting sqref="J1:J6 J8:J65536">
    <cfRule type="cellIs" dxfId="1280" priority="99" stopIfTrue="1" operator="lessThan">
      <formula>0</formula>
    </cfRule>
  </conditionalFormatting>
  <conditionalFormatting sqref="K1:K6 K8:K65536">
    <cfRule type="cellIs" dxfId="1279" priority="98" stopIfTrue="1" operator="lessThan">
      <formula>0</formula>
    </cfRule>
  </conditionalFormatting>
  <conditionalFormatting sqref="K1:K6 K8:K65536">
    <cfRule type="cellIs" dxfId="1278" priority="97" stopIfTrue="1" operator="lessThan">
      <formula>0</formula>
    </cfRule>
  </conditionalFormatting>
  <conditionalFormatting sqref="K1:K6 K8:K65536">
    <cfRule type="cellIs" dxfId="1277" priority="96" stopIfTrue="1" operator="lessThan">
      <formula>0</formula>
    </cfRule>
  </conditionalFormatting>
  <conditionalFormatting sqref="K1:K6 K8:K65536">
    <cfRule type="cellIs" dxfId="1276" priority="95" stopIfTrue="1" operator="lessThan">
      <formula>0</formula>
    </cfRule>
  </conditionalFormatting>
  <conditionalFormatting sqref="K1:K6 K8:K65536">
    <cfRule type="cellIs" dxfId="1275" priority="94" stopIfTrue="1" operator="lessThan">
      <formula>0</formula>
    </cfRule>
  </conditionalFormatting>
  <conditionalFormatting sqref="K1:K6 K8:K65536">
    <cfRule type="cellIs" dxfId="1274" priority="93" stopIfTrue="1" operator="lessThan">
      <formula>0</formula>
    </cfRule>
  </conditionalFormatting>
  <conditionalFormatting sqref="K1:K6 K8:K65536">
    <cfRule type="cellIs" dxfId="1273" priority="92" stopIfTrue="1" operator="lessThan">
      <formula>0</formula>
    </cfRule>
  </conditionalFormatting>
  <conditionalFormatting sqref="K1:K6 K8:K65536">
    <cfRule type="cellIs" dxfId="1272" priority="91" stopIfTrue="1" operator="lessThan">
      <formula>0</formula>
    </cfRule>
  </conditionalFormatting>
  <conditionalFormatting sqref="K1:K6 K8:K65536">
    <cfRule type="cellIs" dxfId="1271" priority="90" stopIfTrue="1" operator="lessThan">
      <formula>0</formula>
    </cfRule>
  </conditionalFormatting>
  <conditionalFormatting sqref="K1:K6 K8:K65536">
    <cfRule type="cellIs" dxfId="1270" priority="89" stopIfTrue="1" operator="lessThan">
      <formula>0</formula>
    </cfRule>
  </conditionalFormatting>
  <conditionalFormatting sqref="K1:K6 K8:K65536">
    <cfRule type="cellIs" dxfId="1269" priority="88" stopIfTrue="1" operator="lessThan">
      <formula>0</formula>
    </cfRule>
  </conditionalFormatting>
  <conditionalFormatting sqref="K1:K6 K8:K65536">
    <cfRule type="cellIs" dxfId="1268" priority="87" stopIfTrue="1" operator="lessThan">
      <formula>0</formula>
    </cfRule>
  </conditionalFormatting>
  <conditionalFormatting sqref="K1:K6 K8:K65536">
    <cfRule type="cellIs" dxfId="1267" priority="86" stopIfTrue="1" operator="lessThan">
      <formula>0</formula>
    </cfRule>
  </conditionalFormatting>
  <conditionalFormatting sqref="K1:K6 K8:K65536">
    <cfRule type="cellIs" dxfId="1266" priority="85" stopIfTrue="1" operator="lessThan">
      <formula>0</formula>
    </cfRule>
  </conditionalFormatting>
  <conditionalFormatting sqref="K1:K6 K8:K65536">
    <cfRule type="cellIs" dxfId="1265" priority="84" stopIfTrue="1" operator="lessThan">
      <formula>0</formula>
    </cfRule>
  </conditionalFormatting>
  <conditionalFormatting sqref="K1:K6 K8:K65536">
    <cfRule type="cellIs" dxfId="1264" priority="83" stopIfTrue="1" operator="lessThan">
      <formula>0</formula>
    </cfRule>
  </conditionalFormatting>
  <conditionalFormatting sqref="K1:K6 K8:K65536">
    <cfRule type="cellIs" dxfId="1263" priority="82" stopIfTrue="1" operator="lessThan">
      <formula>0</formula>
    </cfRule>
  </conditionalFormatting>
  <conditionalFormatting sqref="K1:K6 K8:K65536">
    <cfRule type="cellIs" dxfId="1262" priority="81" stopIfTrue="1" operator="lessThan">
      <formula>0</formula>
    </cfRule>
  </conditionalFormatting>
  <conditionalFormatting sqref="K1:K6 K8:K65536">
    <cfRule type="cellIs" dxfId="1261" priority="80" stopIfTrue="1" operator="lessThan">
      <formula>0</formula>
    </cfRule>
  </conditionalFormatting>
  <conditionalFormatting sqref="K1:K6 K8:K65536">
    <cfRule type="cellIs" dxfId="1260" priority="79" stopIfTrue="1" operator="lessThan">
      <formula>0</formula>
    </cfRule>
  </conditionalFormatting>
  <conditionalFormatting sqref="K1:K6 K8:K65536">
    <cfRule type="cellIs" dxfId="1259" priority="78" stopIfTrue="1" operator="lessThan">
      <formula>0</formula>
    </cfRule>
  </conditionalFormatting>
  <conditionalFormatting sqref="K1:K6 K8:K65536">
    <cfRule type="cellIs" dxfId="1258" priority="77" stopIfTrue="1" operator="lessThan">
      <formula>0</formula>
    </cfRule>
  </conditionalFormatting>
  <conditionalFormatting sqref="L1:L6 L8 L50:L65536">
    <cfRule type="cellIs" dxfId="1257" priority="76" stopIfTrue="1" operator="lessThan">
      <formula>0</formula>
    </cfRule>
  </conditionalFormatting>
  <conditionalFormatting sqref="L1:L6 L8 L50:L65536">
    <cfRule type="cellIs" dxfId="1256" priority="75" stopIfTrue="1" operator="lessThan">
      <formula>0</formula>
    </cfRule>
  </conditionalFormatting>
  <conditionalFormatting sqref="L1:L6 L8 L50:L65536">
    <cfRule type="cellIs" dxfId="1255" priority="74" stopIfTrue="1" operator="lessThan">
      <formula>0</formula>
    </cfRule>
  </conditionalFormatting>
  <conditionalFormatting sqref="L1:L6 L8 L50:L65536">
    <cfRule type="cellIs" dxfId="1254" priority="73" stopIfTrue="1" operator="lessThan">
      <formula>0</formula>
    </cfRule>
  </conditionalFormatting>
  <conditionalFormatting sqref="L1:L6 L8 L50:L65536">
    <cfRule type="cellIs" dxfId="1253" priority="72" stopIfTrue="1" operator="lessThan">
      <formula>0</formula>
    </cfRule>
  </conditionalFormatting>
  <conditionalFormatting sqref="L1:L6 L8 L50:L65536">
    <cfRule type="cellIs" dxfId="1252" priority="71" stopIfTrue="1" operator="lessThan">
      <formula>0</formula>
    </cfRule>
  </conditionalFormatting>
  <conditionalFormatting sqref="L1:L6 L8 L50:L65536">
    <cfRule type="cellIs" dxfId="1251" priority="70" stopIfTrue="1" operator="lessThan">
      <formula>0</formula>
    </cfRule>
  </conditionalFormatting>
  <conditionalFormatting sqref="L1:L6 L8 L50:L65536">
    <cfRule type="cellIs" dxfId="1250" priority="69" stopIfTrue="1" operator="lessThan">
      <formula>0</formula>
    </cfRule>
  </conditionalFormatting>
  <conditionalFormatting sqref="L1:L6 L8 L50:L65536">
    <cfRule type="cellIs" dxfId="1249" priority="68" stopIfTrue="1" operator="lessThan">
      <formula>0</formula>
    </cfRule>
  </conditionalFormatting>
  <conditionalFormatting sqref="L1:L6 L8 L50:L65536">
    <cfRule type="cellIs" dxfId="1248" priority="67" stopIfTrue="1" operator="lessThan">
      <formula>0</formula>
    </cfRule>
  </conditionalFormatting>
  <conditionalFormatting sqref="L1:L6 L8 L50:L65536">
    <cfRule type="cellIs" dxfId="1247" priority="66" stopIfTrue="1" operator="lessThan">
      <formula>0</formula>
    </cfRule>
  </conditionalFormatting>
  <conditionalFormatting sqref="L1:L6 L8 L50:L65536">
    <cfRule type="cellIs" dxfId="1246" priority="65" stopIfTrue="1" operator="lessThan">
      <formula>0</formula>
    </cfRule>
  </conditionalFormatting>
  <conditionalFormatting sqref="L1:L6 L8 L50:L65536">
    <cfRule type="cellIs" dxfId="1245" priority="64" stopIfTrue="1" operator="lessThan">
      <formula>0</formula>
    </cfRule>
  </conditionalFormatting>
  <conditionalFormatting sqref="L1:L6 L8 L50:L65536">
    <cfRule type="cellIs" dxfId="1244" priority="63" stopIfTrue="1" operator="lessThan">
      <formula>0</formula>
    </cfRule>
  </conditionalFormatting>
  <conditionalFormatting sqref="L1:L6 L8 L50:L65536">
    <cfRule type="cellIs" dxfId="1243" priority="62" stopIfTrue="1" operator="lessThan">
      <formula>0</formula>
    </cfRule>
  </conditionalFormatting>
  <conditionalFormatting sqref="L1:L6 L8 L50:L65536">
    <cfRule type="cellIs" dxfId="1242" priority="61" stopIfTrue="1" operator="lessThan">
      <formula>0</formula>
    </cfRule>
  </conditionalFormatting>
  <conditionalFormatting sqref="L1:L6 L8 L50:L65536">
    <cfRule type="cellIs" dxfId="1241" priority="60" stopIfTrue="1" operator="lessThan">
      <formula>0</formula>
    </cfRule>
  </conditionalFormatting>
  <conditionalFormatting sqref="L1:L6 L8 L50:L65536">
    <cfRule type="cellIs" dxfId="1240" priority="59" stopIfTrue="1" operator="lessThan">
      <formula>0</formula>
    </cfRule>
  </conditionalFormatting>
  <conditionalFormatting sqref="L1:L6 L8 L50:L65536">
    <cfRule type="cellIs" dxfId="1239" priority="58" stopIfTrue="1" operator="lessThan">
      <formula>0</formula>
    </cfRule>
  </conditionalFormatting>
  <conditionalFormatting sqref="L1:L6 L8 L50:L65536">
    <cfRule type="cellIs" dxfId="1238" priority="57" stopIfTrue="1" operator="lessThan">
      <formula>0</formula>
    </cfRule>
  </conditionalFormatting>
  <conditionalFormatting sqref="L1:L6 L8 L50:L65536">
    <cfRule type="cellIs" dxfId="1237" priority="56" stopIfTrue="1" operator="lessThan">
      <formula>0</formula>
    </cfRule>
  </conditionalFormatting>
  <conditionalFormatting sqref="L1:L6 L8 L50:L65536">
    <cfRule type="cellIs" dxfId="1236" priority="55" stopIfTrue="1" operator="lessThan">
      <formula>0</formula>
    </cfRule>
  </conditionalFormatting>
  <conditionalFormatting sqref="L1:L6 L8 L50:L65536">
    <cfRule type="cellIs" dxfId="1235" priority="54" stopIfTrue="1" operator="lessThan">
      <formula>0</formula>
    </cfRule>
  </conditionalFormatting>
  <conditionalFormatting sqref="L1:L6 L8 L50:L65536">
    <cfRule type="cellIs" dxfId="1234" priority="53" stopIfTrue="1" operator="lessThan">
      <formula>0</formula>
    </cfRule>
  </conditionalFormatting>
  <conditionalFormatting sqref="L9:L49">
    <cfRule type="cellIs" dxfId="1233" priority="52" stopIfTrue="1" operator="lessThan">
      <formula>0</formula>
    </cfRule>
  </conditionalFormatting>
  <conditionalFormatting sqref="L9:L49">
    <cfRule type="cellIs" dxfId="1232" priority="51" stopIfTrue="1" operator="lessThan">
      <formula>0</formula>
    </cfRule>
  </conditionalFormatting>
  <conditionalFormatting sqref="L9:L49">
    <cfRule type="cellIs" dxfId="1231" priority="50" stopIfTrue="1" operator="lessThan">
      <formula>0</formula>
    </cfRule>
  </conditionalFormatting>
  <conditionalFormatting sqref="L9:L49">
    <cfRule type="cellIs" dxfId="1230" priority="49" stopIfTrue="1" operator="lessThan">
      <formula>0</formula>
    </cfRule>
  </conditionalFormatting>
  <conditionalFormatting sqref="L9:L49">
    <cfRule type="cellIs" dxfId="1229" priority="48" stopIfTrue="1" operator="lessThan">
      <formula>0</formula>
    </cfRule>
  </conditionalFormatting>
  <conditionalFormatting sqref="L9:L49">
    <cfRule type="cellIs" dxfId="1228" priority="47" stopIfTrue="1" operator="lessThan">
      <formula>0</formula>
    </cfRule>
  </conditionalFormatting>
  <conditionalFormatting sqref="L9:L49">
    <cfRule type="cellIs" dxfId="1227" priority="46" stopIfTrue="1" operator="lessThan">
      <formula>0</formula>
    </cfRule>
  </conditionalFormatting>
  <conditionalFormatting sqref="L9:L49">
    <cfRule type="cellIs" dxfId="1226" priority="45" stopIfTrue="1" operator="lessThan">
      <formula>0</formula>
    </cfRule>
  </conditionalFormatting>
  <conditionalFormatting sqref="L9:L49">
    <cfRule type="cellIs" dxfId="1225" priority="44" stopIfTrue="1" operator="lessThan">
      <formula>0</formula>
    </cfRule>
  </conditionalFormatting>
  <conditionalFormatting sqref="L9:L49">
    <cfRule type="cellIs" dxfId="1224" priority="43" stopIfTrue="1" operator="lessThan">
      <formula>0</formula>
    </cfRule>
  </conditionalFormatting>
  <conditionalFormatting sqref="L9:L49">
    <cfRule type="cellIs" dxfId="1223" priority="42" stopIfTrue="1" operator="lessThan">
      <formula>0</formula>
    </cfRule>
  </conditionalFormatting>
  <conditionalFormatting sqref="L9:L49">
    <cfRule type="cellIs" dxfId="1222" priority="41" stopIfTrue="1" operator="lessThan">
      <formula>0</formula>
    </cfRule>
  </conditionalFormatting>
  <conditionalFormatting sqref="L9:L49">
    <cfRule type="cellIs" dxfId="1221" priority="40" stopIfTrue="1" operator="lessThan">
      <formula>0</formula>
    </cfRule>
  </conditionalFormatting>
  <conditionalFormatting sqref="L9:L49">
    <cfRule type="cellIs" dxfId="1220" priority="39" stopIfTrue="1" operator="lessThan">
      <formula>0</formula>
    </cfRule>
  </conditionalFormatting>
  <conditionalFormatting sqref="L9:L49">
    <cfRule type="cellIs" dxfId="1219" priority="38" stopIfTrue="1" operator="lessThan">
      <formula>0</formula>
    </cfRule>
  </conditionalFormatting>
  <conditionalFormatting sqref="L9:L49">
    <cfRule type="cellIs" dxfId="1218" priority="37" stopIfTrue="1" operator="lessThan">
      <formula>0</formula>
    </cfRule>
  </conditionalFormatting>
  <conditionalFormatting sqref="L9:L49">
    <cfRule type="cellIs" dxfId="1217" priority="36" stopIfTrue="1" operator="lessThan">
      <formula>0</formula>
    </cfRule>
  </conditionalFormatting>
  <conditionalFormatting sqref="L9:L49">
    <cfRule type="cellIs" dxfId="1216" priority="35" stopIfTrue="1" operator="lessThan">
      <formula>0</formula>
    </cfRule>
  </conditionalFormatting>
  <conditionalFormatting sqref="L9:L49">
    <cfRule type="cellIs" dxfId="1215" priority="34" stopIfTrue="1" operator="lessThan">
      <formula>0</formula>
    </cfRule>
  </conditionalFormatting>
  <conditionalFormatting sqref="L9:L49">
    <cfRule type="cellIs" dxfId="1214" priority="33" stopIfTrue="1" operator="lessThan">
      <formula>0</formula>
    </cfRule>
  </conditionalFormatting>
  <conditionalFormatting sqref="L9:L49">
    <cfRule type="cellIs" dxfId="1213" priority="32" stopIfTrue="1" operator="lessThan">
      <formula>0</formula>
    </cfRule>
  </conditionalFormatting>
  <conditionalFormatting sqref="L9:L49">
    <cfRule type="cellIs" dxfId="1212" priority="31" stopIfTrue="1" operator="lessThan">
      <formula>0</formula>
    </cfRule>
  </conditionalFormatting>
  <conditionalFormatting sqref="L9:L49">
    <cfRule type="cellIs" dxfId="1211" priority="30" stopIfTrue="1" operator="lessThan">
      <formula>0</formula>
    </cfRule>
  </conditionalFormatting>
  <conditionalFormatting sqref="L9:L49">
    <cfRule type="cellIs" dxfId="1210" priority="29" stopIfTrue="1" operator="lessThan">
      <formula>0</formula>
    </cfRule>
  </conditionalFormatting>
  <conditionalFormatting sqref="M1:M6 M8:M65536">
    <cfRule type="cellIs" dxfId="1209" priority="28" stopIfTrue="1" operator="lessThan">
      <formula>0</formula>
    </cfRule>
  </conditionalFormatting>
  <conditionalFormatting sqref="M1:M6 M8:M65536">
    <cfRule type="cellIs" dxfId="1208" priority="27" stopIfTrue="1" operator="lessThan">
      <formula>0</formula>
    </cfRule>
  </conditionalFormatting>
  <conditionalFormatting sqref="M1:M6 M8:M65536">
    <cfRule type="cellIs" dxfId="1207" priority="26" stopIfTrue="1" operator="lessThan">
      <formula>0</formula>
    </cfRule>
  </conditionalFormatting>
  <conditionalFormatting sqref="M1:M6 M8:M65536">
    <cfRule type="cellIs" dxfId="1206" priority="25" stopIfTrue="1" operator="lessThan">
      <formula>0</formula>
    </cfRule>
  </conditionalFormatting>
  <conditionalFormatting sqref="M1:M6 M8:M65536">
    <cfRule type="cellIs" dxfId="1205" priority="24" stopIfTrue="1" operator="lessThan">
      <formula>0</formula>
    </cfRule>
  </conditionalFormatting>
  <conditionalFormatting sqref="M1:M6 M8:M65536">
    <cfRule type="cellIs" dxfId="1204" priority="23" stopIfTrue="1" operator="lessThan">
      <formula>0</formula>
    </cfRule>
  </conditionalFormatting>
  <conditionalFormatting sqref="M1:M6 M8:M65536">
    <cfRule type="cellIs" dxfId="1203" priority="22" stopIfTrue="1" operator="lessThan">
      <formula>0</formula>
    </cfRule>
  </conditionalFormatting>
  <conditionalFormatting sqref="M1:M6 M8:M65536">
    <cfRule type="cellIs" dxfId="1202" priority="21" stopIfTrue="1" operator="lessThan">
      <formula>0</formula>
    </cfRule>
  </conditionalFormatting>
  <conditionalFormatting sqref="M1:M6 M8:M65536">
    <cfRule type="cellIs" dxfId="1201" priority="20" stopIfTrue="1" operator="lessThan">
      <formula>0</formula>
    </cfRule>
  </conditionalFormatting>
  <conditionalFormatting sqref="M1:M6 M8:M65536">
    <cfRule type="cellIs" dxfId="1200" priority="19" stopIfTrue="1" operator="lessThan">
      <formula>0</formula>
    </cfRule>
  </conditionalFormatting>
  <conditionalFormatting sqref="M1:M6 M8:M65536">
    <cfRule type="cellIs" dxfId="1199" priority="18" stopIfTrue="1" operator="lessThan">
      <formula>0</formula>
    </cfRule>
  </conditionalFormatting>
  <conditionalFormatting sqref="M1:M6 M8:M65536">
    <cfRule type="cellIs" dxfId="1198" priority="17" stopIfTrue="1" operator="lessThan">
      <formula>0</formula>
    </cfRule>
  </conditionalFormatting>
  <conditionalFormatting sqref="M1:M6 M8:M65536">
    <cfRule type="cellIs" dxfId="1197" priority="16" stopIfTrue="1" operator="lessThan">
      <formula>0</formula>
    </cfRule>
  </conditionalFormatting>
  <conditionalFormatting sqref="M1:M6 M8:M65536">
    <cfRule type="cellIs" dxfId="1196" priority="15" stopIfTrue="1" operator="lessThan">
      <formula>0</formula>
    </cfRule>
  </conditionalFormatting>
  <conditionalFormatting sqref="N1:N6 N8:N65536">
    <cfRule type="cellIs" dxfId="1195" priority="14" stopIfTrue="1" operator="lessThan">
      <formula>0</formula>
    </cfRule>
  </conditionalFormatting>
  <conditionalFormatting sqref="N1:N6 N8:N65536">
    <cfRule type="cellIs" dxfId="1194" priority="13" stopIfTrue="1" operator="lessThan">
      <formula>0</formula>
    </cfRule>
  </conditionalFormatting>
  <conditionalFormatting sqref="N1:N6 N8:N65536">
    <cfRule type="cellIs" dxfId="1193" priority="12" stopIfTrue="1" operator="lessThan">
      <formula>0</formula>
    </cfRule>
  </conditionalFormatting>
  <conditionalFormatting sqref="N1:N6 N8:N65536">
    <cfRule type="cellIs" dxfId="1192" priority="11" stopIfTrue="1" operator="lessThan">
      <formula>0</formula>
    </cfRule>
  </conditionalFormatting>
  <conditionalFormatting sqref="N1:N6 N8:N65536">
    <cfRule type="cellIs" dxfId="1191" priority="10" stopIfTrue="1" operator="lessThan">
      <formula>0</formula>
    </cfRule>
  </conditionalFormatting>
  <conditionalFormatting sqref="N1:N6 N8:N65536">
    <cfRule type="cellIs" dxfId="1190" priority="9" stopIfTrue="1" operator="lessThan">
      <formula>0</formula>
    </cfRule>
  </conditionalFormatting>
  <conditionalFormatting sqref="N1:N6 N8:N65536">
    <cfRule type="cellIs" dxfId="1189" priority="8" stopIfTrue="1" operator="lessThan">
      <formula>0</formula>
    </cfRule>
  </conditionalFormatting>
  <conditionalFormatting sqref="N1:N6 N8:N65536">
    <cfRule type="cellIs" dxfId="1188" priority="7" stopIfTrue="1" operator="lessThan">
      <formula>0</formula>
    </cfRule>
  </conditionalFormatting>
  <conditionalFormatting sqref="N1:N6 N8:N65536">
    <cfRule type="cellIs" dxfId="1187" priority="6" stopIfTrue="1" operator="lessThan">
      <formula>0</formula>
    </cfRule>
  </conditionalFormatting>
  <conditionalFormatting sqref="N1:N6 N8:N65536">
    <cfRule type="cellIs" dxfId="1186" priority="5" stopIfTrue="1" operator="lessThan">
      <formula>0</formula>
    </cfRule>
  </conditionalFormatting>
  <conditionalFormatting sqref="N1:N6 N8:N65536">
    <cfRule type="cellIs" dxfId="1185" priority="4" stopIfTrue="1" operator="lessThan">
      <formula>0</formula>
    </cfRule>
  </conditionalFormatting>
  <conditionalFormatting sqref="N1:N6 N8:N65536">
    <cfRule type="cellIs" dxfId="1184" priority="3" stopIfTrue="1" operator="lessThan">
      <formula>0</formula>
    </cfRule>
  </conditionalFormatting>
  <conditionalFormatting sqref="N1:N6 N8:N65536">
    <cfRule type="cellIs" dxfId="1183" priority="2" stopIfTrue="1" operator="lessThan">
      <formula>0</formula>
    </cfRule>
  </conditionalFormatting>
  <conditionalFormatting sqref="N1:N6 N8:N65536">
    <cfRule type="cellIs" dxfId="1182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3" sqref="B3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92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108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[2]Tammijoulu!C15</f>
        <v>1666132</v>
      </c>
      <c r="D9" s="43">
        <f>[2]Tammi!C15</f>
        <v>123616</v>
      </c>
      <c r="E9" s="43">
        <f>[2]Helmi!C15</f>
        <v>95992</v>
      </c>
      <c r="F9" s="43">
        <f>[2]Maalis!C15</f>
        <v>112853</v>
      </c>
      <c r="G9" s="43">
        <f>[2]Huhti!C15</f>
        <v>114227</v>
      </c>
      <c r="H9" s="43">
        <f>[2]Touko!C15</f>
        <v>139210</v>
      </c>
      <c r="I9" s="43">
        <f>[2]Kesä!C15</f>
        <v>163152</v>
      </c>
      <c r="J9" s="43">
        <f>[2]Heinä!C15</f>
        <v>175839</v>
      </c>
      <c r="K9" s="43">
        <f>[2]Elo!C15</f>
        <v>185823</v>
      </c>
      <c r="L9" s="43">
        <f>[2]Syys!C15</f>
        <v>143426</v>
      </c>
      <c r="M9" s="43">
        <f>[2]Loka!C15</f>
        <v>153710</v>
      </c>
      <c r="N9" s="43">
        <f>[2]Marras!C15</f>
        <v>140139</v>
      </c>
      <c r="O9" s="43">
        <f>[2]Joulu!C15</f>
        <v>118145</v>
      </c>
    </row>
    <row r="10" spans="2:15" x14ac:dyDescent="0.2">
      <c r="B10" s="10" t="s">
        <v>21</v>
      </c>
      <c r="C10" s="44">
        <f>[2]Tammijoulu!E15</f>
        <v>792886</v>
      </c>
      <c r="D10" s="44">
        <f>[2]Tammi!E15</f>
        <v>61092</v>
      </c>
      <c r="E10" s="44">
        <f>[2]Helmi!E15</f>
        <v>42010</v>
      </c>
      <c r="F10" s="44">
        <f>[2]Maalis!E15</f>
        <v>48309</v>
      </c>
      <c r="G10" s="44">
        <f>[2]Huhti!E15</f>
        <v>49559</v>
      </c>
      <c r="H10" s="44">
        <f>[2]Touko!E15</f>
        <v>71062</v>
      </c>
      <c r="I10" s="44">
        <f>[2]Kesä!E15</f>
        <v>83606</v>
      </c>
      <c r="J10" s="44">
        <f>[2]Heinä!E15</f>
        <v>86141</v>
      </c>
      <c r="K10" s="44">
        <f>[2]Elo!E15</f>
        <v>106569</v>
      </c>
      <c r="L10" s="44">
        <f>[2]Syys!E15</f>
        <v>74750</v>
      </c>
      <c r="M10" s="44">
        <f>[2]Loka!E15</f>
        <v>62475</v>
      </c>
      <c r="N10" s="44">
        <f>[2]Marras!E15</f>
        <v>53811</v>
      </c>
      <c r="O10" s="44">
        <f>[2]Joulu!E15</f>
        <v>53502</v>
      </c>
    </row>
    <row r="11" spans="2:15" s="14" customFormat="1" x14ac:dyDescent="0.2">
      <c r="B11" s="15" t="s">
        <v>22</v>
      </c>
      <c r="C11" s="45">
        <f>[2]Tammijoulu!D15</f>
        <v>873246</v>
      </c>
      <c r="D11" s="45">
        <f>[2]Tammi!D15</f>
        <v>62524</v>
      </c>
      <c r="E11" s="45">
        <f>[2]Helmi!D15</f>
        <v>53982</v>
      </c>
      <c r="F11" s="45">
        <f>[2]Maalis!D15</f>
        <v>64544</v>
      </c>
      <c r="G11" s="45">
        <f>[2]Huhti!D15</f>
        <v>64668</v>
      </c>
      <c r="H11" s="45">
        <f>[2]Touko!D15</f>
        <v>68148</v>
      </c>
      <c r="I11" s="45">
        <f>[2]Kesä!D15</f>
        <v>79546</v>
      </c>
      <c r="J11" s="45">
        <f>[2]Heinä!D15</f>
        <v>89698</v>
      </c>
      <c r="K11" s="45">
        <f>[2]Elo!D15</f>
        <v>79254</v>
      </c>
      <c r="L11" s="45">
        <f>[2]Syys!D15</f>
        <v>68676</v>
      </c>
      <c r="M11" s="45">
        <f>[2]Loka!D15</f>
        <v>91235</v>
      </c>
      <c r="N11" s="45">
        <f>[2]Marras!D15</f>
        <v>86328</v>
      </c>
      <c r="O11" s="45">
        <f>[2]Joulu!D15</f>
        <v>64643</v>
      </c>
    </row>
    <row r="12" spans="2:15" x14ac:dyDescent="0.2">
      <c r="B12" s="1" t="s">
        <v>23</v>
      </c>
      <c r="C12" s="44">
        <f>[2]Tammijoulu!P15</f>
        <v>67792</v>
      </c>
      <c r="D12" s="44">
        <f>[2]Tammi!P15</f>
        <v>4242</v>
      </c>
      <c r="E12" s="44">
        <f>[2]Helmi!P15</f>
        <v>3946</v>
      </c>
      <c r="F12" s="44">
        <f>[2]Maalis!P15</f>
        <v>4422</v>
      </c>
      <c r="G12" s="44">
        <f>[2]Huhti!P15</f>
        <v>4846</v>
      </c>
      <c r="H12" s="44">
        <f>[2]Touko!P15</f>
        <v>7098</v>
      </c>
      <c r="I12" s="44">
        <f>[2]Kesä!P15</f>
        <v>7694</v>
      </c>
      <c r="J12" s="44">
        <f>[2]Heinä!P15</f>
        <v>6141</v>
      </c>
      <c r="K12" s="44">
        <f>[2]Elo!P15</f>
        <v>8183</v>
      </c>
      <c r="L12" s="44">
        <f>[2]Syys!P15</f>
        <v>6588</v>
      </c>
      <c r="M12" s="44">
        <f>[2]Loka!P15</f>
        <v>5522</v>
      </c>
      <c r="N12" s="44">
        <f>[2]Marras!P15</f>
        <v>4921</v>
      </c>
      <c r="O12" s="44">
        <f>[2]Joulu!P15</f>
        <v>4189</v>
      </c>
    </row>
    <row r="13" spans="2:15" s="14" customFormat="1" x14ac:dyDescent="0.2">
      <c r="B13" s="16" t="s">
        <v>24</v>
      </c>
      <c r="C13" s="45">
        <f>[2]Tammijoulu!AK15</f>
        <v>142101</v>
      </c>
      <c r="D13" s="45">
        <f>[2]Tammi!AK15</f>
        <v>23509</v>
      </c>
      <c r="E13" s="45">
        <f>[2]Helmi!AK15</f>
        <v>7650</v>
      </c>
      <c r="F13" s="45">
        <f>[2]Maalis!AK15</f>
        <v>8745</v>
      </c>
      <c r="G13" s="45">
        <f>[2]Huhti!AK15</f>
        <v>8601</v>
      </c>
      <c r="H13" s="45">
        <f>[2]Touko!AK15</f>
        <v>10054</v>
      </c>
      <c r="I13" s="45">
        <f>[2]Kesä!AK15</f>
        <v>13246</v>
      </c>
      <c r="J13" s="45">
        <f>[2]Heinä!AK15</f>
        <v>12089</v>
      </c>
      <c r="K13" s="45">
        <f>[2]Elo!AK15</f>
        <v>13081</v>
      </c>
      <c r="L13" s="45">
        <f>[2]Syys!AK15</f>
        <v>8523</v>
      </c>
      <c r="M13" s="45">
        <f>[2]Loka!AK15</f>
        <v>10414</v>
      </c>
      <c r="N13" s="45">
        <f>[2]Marras!AK15</f>
        <v>11598</v>
      </c>
      <c r="O13" s="45">
        <f>[2]Joulu!AK15</f>
        <v>14591</v>
      </c>
    </row>
    <row r="14" spans="2:15" x14ac:dyDescent="0.2">
      <c r="B14" s="1" t="s">
        <v>25</v>
      </c>
      <c r="C14" s="44">
        <f>[2]Tammijoulu!F15</f>
        <v>68087</v>
      </c>
      <c r="D14" s="44">
        <f>[2]Tammi!F15</f>
        <v>4816</v>
      </c>
      <c r="E14" s="44">
        <f>[2]Helmi!F15</f>
        <v>4596</v>
      </c>
      <c r="F14" s="44">
        <f>[2]Maalis!F15</f>
        <v>5347</v>
      </c>
      <c r="G14" s="44">
        <f>[2]Huhti!F15</f>
        <v>4829</v>
      </c>
      <c r="H14" s="44">
        <f>[2]Touko!F15</f>
        <v>6392</v>
      </c>
      <c r="I14" s="44">
        <f>[2]Kesä!F15</f>
        <v>5989</v>
      </c>
      <c r="J14" s="44">
        <f>[2]Heinä!F15</f>
        <v>5264</v>
      </c>
      <c r="K14" s="44">
        <f>[2]Elo!F15</f>
        <v>6453</v>
      </c>
      <c r="L14" s="44">
        <f>[2]Syys!F15</f>
        <v>7465</v>
      </c>
      <c r="M14" s="44">
        <f>[2]Loka!F15</f>
        <v>6089</v>
      </c>
      <c r="N14" s="44">
        <f>[2]Marras!F15</f>
        <v>6225</v>
      </c>
      <c r="O14" s="44">
        <f>[2]Joulu!F15</f>
        <v>4622</v>
      </c>
    </row>
    <row r="15" spans="2:15" s="14" customFormat="1" x14ac:dyDescent="0.2">
      <c r="B15" s="16" t="s">
        <v>1</v>
      </c>
      <c r="C15" s="45">
        <f>[2]Tammijoulu!AP15</f>
        <v>40961</v>
      </c>
      <c r="D15" s="45">
        <f>[2]Tammi!AP15</f>
        <v>1992</v>
      </c>
      <c r="E15" s="45">
        <f>[2]Helmi!AP15</f>
        <v>1626</v>
      </c>
      <c r="F15" s="45">
        <f>[2]Maalis!AP15</f>
        <v>1901</v>
      </c>
      <c r="G15" s="45">
        <f>[2]Huhti!AP15</f>
        <v>2553</v>
      </c>
      <c r="H15" s="45">
        <f>[2]Touko!AP15</f>
        <v>4640</v>
      </c>
      <c r="I15" s="45">
        <f>[2]Kesä!AP15</f>
        <v>5887</v>
      </c>
      <c r="J15" s="45">
        <f>[2]Heinä!AP15</f>
        <v>5391</v>
      </c>
      <c r="K15" s="45">
        <f>[2]Elo!AP15</f>
        <v>5695</v>
      </c>
      <c r="L15" s="45">
        <f>[2]Syys!AP15</f>
        <v>4396</v>
      </c>
      <c r="M15" s="45">
        <f>[2]Loka!AP15</f>
        <v>2791</v>
      </c>
      <c r="N15" s="45">
        <f>[2]Marras!AP15</f>
        <v>2389</v>
      </c>
      <c r="O15" s="45">
        <f>[2]Joulu!AP15</f>
        <v>1700</v>
      </c>
    </row>
    <row r="16" spans="2:15" x14ac:dyDescent="0.2">
      <c r="B16" s="1" t="s">
        <v>26</v>
      </c>
      <c r="C16" s="44">
        <f>[2]Tammijoulu!J15</f>
        <v>78397</v>
      </c>
      <c r="D16" s="44">
        <f>[2]Tammi!J15</f>
        <v>4204</v>
      </c>
      <c r="E16" s="44">
        <f>[2]Helmi!J15</f>
        <v>4194</v>
      </c>
      <c r="F16" s="44">
        <f>[2]Maalis!J15</f>
        <v>5012</v>
      </c>
      <c r="G16" s="44">
        <f>[2]Huhti!J15</f>
        <v>4403</v>
      </c>
      <c r="H16" s="44">
        <f>[2]Touko!J15</f>
        <v>7033</v>
      </c>
      <c r="I16" s="44">
        <f>[2]Kesä!J15</f>
        <v>9217</v>
      </c>
      <c r="J16" s="44">
        <f>[2]Heinä!J15</f>
        <v>9448</v>
      </c>
      <c r="K16" s="44">
        <f>[2]Elo!J15</f>
        <v>9786</v>
      </c>
      <c r="L16" s="44">
        <f>[2]Syys!J15</f>
        <v>6858</v>
      </c>
      <c r="M16" s="44">
        <f>[2]Loka!J15</f>
        <v>8852</v>
      </c>
      <c r="N16" s="44">
        <f>[2]Marras!J15</f>
        <v>4804</v>
      </c>
      <c r="O16" s="44">
        <f>[2]Joulu!J15</f>
        <v>4586</v>
      </c>
    </row>
    <row r="17" spans="2:15" s="14" customFormat="1" x14ac:dyDescent="0.2">
      <c r="B17" s="16" t="s">
        <v>27</v>
      </c>
      <c r="C17" s="45">
        <f>[2]Tammijoulu!AV15</f>
        <v>36376</v>
      </c>
      <c r="D17" s="45">
        <f>[2]Tammi!AV15</f>
        <v>1495</v>
      </c>
      <c r="E17" s="45">
        <f>[2]Helmi!AV15</f>
        <v>1803</v>
      </c>
      <c r="F17" s="45">
        <f>[2]Maalis!AV15</f>
        <v>2096</v>
      </c>
      <c r="G17" s="45">
        <f>[2]Huhti!AV15</f>
        <v>1446</v>
      </c>
      <c r="H17" s="45">
        <f>[2]Touko!AV15</f>
        <v>2372</v>
      </c>
      <c r="I17" s="45">
        <f>[2]Kesä!AV15</f>
        <v>3732</v>
      </c>
      <c r="J17" s="45">
        <f>[2]Heinä!AV15</f>
        <v>5220</v>
      </c>
      <c r="K17" s="45">
        <f>[2]Elo!AV15</f>
        <v>6156</v>
      </c>
      <c r="L17" s="45">
        <f>[2]Syys!AV15</f>
        <v>4954</v>
      </c>
      <c r="M17" s="45">
        <f>[2]Loka!AV15</f>
        <v>2829</v>
      </c>
      <c r="N17" s="45">
        <f>[2]Marras!AV15</f>
        <v>1724</v>
      </c>
      <c r="O17" s="45">
        <f>[2]Joulu!AV15</f>
        <v>2549</v>
      </c>
    </row>
    <row r="18" spans="2:15" x14ac:dyDescent="0.2">
      <c r="B18" s="1" t="s">
        <v>28</v>
      </c>
      <c r="C18" s="44">
        <f>[2]Tammijoulu!S15</f>
        <v>26404</v>
      </c>
      <c r="D18" s="44">
        <f>[2]Tammi!S15</f>
        <v>1292</v>
      </c>
      <c r="E18" s="44">
        <f>[2]Helmi!S15</f>
        <v>839</v>
      </c>
      <c r="F18" s="44">
        <f>[2]Maalis!S15</f>
        <v>1229</v>
      </c>
      <c r="G18" s="44">
        <f>[2]Huhti!S15</f>
        <v>1252</v>
      </c>
      <c r="H18" s="44">
        <f>[2]Touko!S15</f>
        <v>2139</v>
      </c>
      <c r="I18" s="44">
        <f>[2]Kesä!S15</f>
        <v>2549</v>
      </c>
      <c r="J18" s="44">
        <f>[2]Heinä!S15</f>
        <v>3719</v>
      </c>
      <c r="K18" s="44">
        <f>[2]Elo!S15</f>
        <v>7791</v>
      </c>
      <c r="L18" s="44">
        <f>[2]Syys!S15</f>
        <v>1739</v>
      </c>
      <c r="M18" s="44">
        <f>[2]Loka!S15</f>
        <v>1264</v>
      </c>
      <c r="N18" s="44">
        <f>[2]Marras!S15</f>
        <v>1123</v>
      </c>
      <c r="O18" s="44">
        <f>[2]Joulu!S15</f>
        <v>1468</v>
      </c>
    </row>
    <row r="19" spans="2:15" s="14" customFormat="1" x14ac:dyDescent="0.2">
      <c r="B19" s="16" t="s">
        <v>29</v>
      </c>
      <c r="C19" s="45">
        <f>[2]Tammijoulu!R15</f>
        <v>25364</v>
      </c>
      <c r="D19" s="45">
        <f>[2]Tammi!R15</f>
        <v>1628</v>
      </c>
      <c r="E19" s="45">
        <f>[2]Helmi!R15</f>
        <v>1443</v>
      </c>
      <c r="F19" s="45">
        <f>[2]Maalis!R15</f>
        <v>1476</v>
      </c>
      <c r="G19" s="45">
        <f>[2]Huhti!R15</f>
        <v>1884</v>
      </c>
      <c r="H19" s="45">
        <f>[2]Touko!R15</f>
        <v>2471</v>
      </c>
      <c r="I19" s="45">
        <f>[2]Kesä!R15</f>
        <v>2504</v>
      </c>
      <c r="J19" s="45">
        <f>[2]Heinä!R15</f>
        <v>2953</v>
      </c>
      <c r="K19" s="45">
        <f>[2]Elo!R15</f>
        <v>3961</v>
      </c>
      <c r="L19" s="45">
        <f>[2]Syys!R15</f>
        <v>2158</v>
      </c>
      <c r="M19" s="45">
        <f>[2]Loka!R15</f>
        <v>1804</v>
      </c>
      <c r="N19" s="45">
        <f>[2]Marras!R15</f>
        <v>1485</v>
      </c>
      <c r="O19" s="45">
        <f>[2]Joulu!R15</f>
        <v>1597</v>
      </c>
    </row>
    <row r="20" spans="2:15" x14ac:dyDescent="0.2">
      <c r="B20" s="1" t="s">
        <v>30</v>
      </c>
      <c r="C20" s="44">
        <f>[2]Tammijoulu!M15</f>
        <v>24809</v>
      </c>
      <c r="D20" s="44">
        <f>[2]Tammi!M15</f>
        <v>1316</v>
      </c>
      <c r="E20" s="44">
        <f>[2]Helmi!M15</f>
        <v>1358</v>
      </c>
      <c r="F20" s="44">
        <f>[2]Maalis!M15</f>
        <v>1760</v>
      </c>
      <c r="G20" s="44">
        <f>[2]Huhti!M15</f>
        <v>1904</v>
      </c>
      <c r="H20" s="44">
        <f>[2]Touko!M15</f>
        <v>2821</v>
      </c>
      <c r="I20" s="44">
        <f>[2]Kesä!M15</f>
        <v>2917</v>
      </c>
      <c r="J20" s="44">
        <f>[2]Heinä!M15</f>
        <v>2738</v>
      </c>
      <c r="K20" s="44">
        <f>[2]Elo!M15</f>
        <v>2973</v>
      </c>
      <c r="L20" s="44">
        <f>[2]Syys!M15</f>
        <v>2108</v>
      </c>
      <c r="M20" s="44">
        <f>[2]Loka!M15</f>
        <v>2000</v>
      </c>
      <c r="N20" s="44">
        <f>[2]Marras!M15</f>
        <v>1539</v>
      </c>
      <c r="O20" s="44">
        <f>[2]Joulu!M15</f>
        <v>1375</v>
      </c>
    </row>
    <row r="21" spans="2:15" s="14" customFormat="1" x14ac:dyDescent="0.2">
      <c r="B21" s="16" t="s">
        <v>31</v>
      </c>
      <c r="C21" s="45">
        <f>[2]Tammijoulu!G15</f>
        <v>19012</v>
      </c>
      <c r="D21" s="45">
        <f>[2]Tammi!G15</f>
        <v>1116</v>
      </c>
      <c r="E21" s="45">
        <f>[2]Helmi!G15</f>
        <v>1208</v>
      </c>
      <c r="F21" s="45">
        <f>[2]Maalis!G15</f>
        <v>1414</v>
      </c>
      <c r="G21" s="45">
        <f>[2]Huhti!G15</f>
        <v>1307</v>
      </c>
      <c r="H21" s="45">
        <f>[2]Touko!G15</f>
        <v>1805</v>
      </c>
      <c r="I21" s="45">
        <f>[2]Kesä!G15</f>
        <v>1868</v>
      </c>
      <c r="J21" s="45">
        <f>[2]Heinä!G15</f>
        <v>2066</v>
      </c>
      <c r="K21" s="45">
        <f>[2]Elo!G15</f>
        <v>1737</v>
      </c>
      <c r="L21" s="45">
        <f>[2]Syys!G15</f>
        <v>1939</v>
      </c>
      <c r="M21" s="45">
        <f>[2]Loka!G15</f>
        <v>1884</v>
      </c>
      <c r="N21" s="45">
        <f>[2]Marras!G15</f>
        <v>1538</v>
      </c>
      <c r="O21" s="45">
        <f>[2]Joulu!G15</f>
        <v>1130</v>
      </c>
    </row>
    <row r="22" spans="2:15" x14ac:dyDescent="0.2">
      <c r="B22" s="1" t="s">
        <v>32</v>
      </c>
      <c r="C22" s="44">
        <f>[2]Tammijoulu!H15</f>
        <v>19238</v>
      </c>
      <c r="D22" s="44">
        <f>[2]Tammi!H15</f>
        <v>1344</v>
      </c>
      <c r="E22" s="44">
        <f>[2]Helmi!H15</f>
        <v>1167</v>
      </c>
      <c r="F22" s="44">
        <f>[2]Maalis!H15</f>
        <v>1501</v>
      </c>
      <c r="G22" s="44">
        <f>[2]Huhti!H15</f>
        <v>1290</v>
      </c>
      <c r="H22" s="44">
        <f>[2]Touko!H15</f>
        <v>1959</v>
      </c>
      <c r="I22" s="44">
        <f>[2]Kesä!H15</f>
        <v>1816</v>
      </c>
      <c r="J22" s="44">
        <f>[2]Heinä!H15</f>
        <v>1617</v>
      </c>
      <c r="K22" s="44">
        <f>[2]Elo!H15</f>
        <v>2068</v>
      </c>
      <c r="L22" s="44">
        <f>[2]Syys!H15</f>
        <v>2117</v>
      </c>
      <c r="M22" s="44">
        <f>[2]Loka!H15</f>
        <v>1517</v>
      </c>
      <c r="N22" s="44">
        <f>[2]Marras!H15</f>
        <v>1736</v>
      </c>
      <c r="O22" s="44">
        <f>[2]Joulu!H15</f>
        <v>1106</v>
      </c>
    </row>
    <row r="23" spans="2:15" s="14" customFormat="1" x14ac:dyDescent="0.2">
      <c r="B23" s="16" t="s">
        <v>33</v>
      </c>
      <c r="C23" s="45">
        <f>[2]Tammijoulu!T15</f>
        <v>23607</v>
      </c>
      <c r="D23" s="45">
        <f>[2]Tammi!T15</f>
        <v>747</v>
      </c>
      <c r="E23" s="45">
        <f>[2]Helmi!T15</f>
        <v>765</v>
      </c>
      <c r="F23" s="45">
        <f>[2]Maalis!T15</f>
        <v>1101</v>
      </c>
      <c r="G23" s="45">
        <f>[2]Huhti!T15</f>
        <v>1779</v>
      </c>
      <c r="H23" s="45">
        <f>[2]Touko!T15</f>
        <v>2008</v>
      </c>
      <c r="I23" s="45">
        <f>[2]Kesä!T15</f>
        <v>2475</v>
      </c>
      <c r="J23" s="45">
        <f>[2]Heinä!T15</f>
        <v>3879</v>
      </c>
      <c r="K23" s="45">
        <f>[2]Elo!T15</f>
        <v>5825</v>
      </c>
      <c r="L23" s="45">
        <f>[2]Syys!T15</f>
        <v>2124</v>
      </c>
      <c r="M23" s="45">
        <f>[2]Loka!T15</f>
        <v>1185</v>
      </c>
      <c r="N23" s="45">
        <f>[2]Marras!T15</f>
        <v>808</v>
      </c>
      <c r="O23" s="45">
        <f>[2]Joulu!T15</f>
        <v>911</v>
      </c>
    </row>
    <row r="24" spans="2:15" x14ac:dyDescent="0.2">
      <c r="B24" s="1" t="s">
        <v>34</v>
      </c>
      <c r="C24" s="44">
        <f>[2]Tammijoulu!AH15</f>
        <v>18748</v>
      </c>
      <c r="D24" s="44">
        <f>[2]Tammi!AH15</f>
        <v>1511</v>
      </c>
      <c r="E24" s="44">
        <f>[2]Helmi!AH15</f>
        <v>1134</v>
      </c>
      <c r="F24" s="44">
        <f>[2]Maalis!AH15</f>
        <v>1359</v>
      </c>
      <c r="G24" s="44">
        <f>[2]Huhti!AH15</f>
        <v>1213</v>
      </c>
      <c r="H24" s="44">
        <f>[2]Touko!AH15</f>
        <v>1733</v>
      </c>
      <c r="I24" s="44">
        <f>[2]Kesä!AH15</f>
        <v>1493</v>
      </c>
      <c r="J24" s="44">
        <f>[2]Heinä!AH15</f>
        <v>1675</v>
      </c>
      <c r="K24" s="44">
        <f>[2]Elo!AH15</f>
        <v>1826</v>
      </c>
      <c r="L24" s="44">
        <f>[2]Syys!AH15</f>
        <v>1766</v>
      </c>
      <c r="M24" s="44">
        <f>[2]Loka!AH15</f>
        <v>1658</v>
      </c>
      <c r="N24" s="44">
        <f>[2]Marras!AH15</f>
        <v>1943</v>
      </c>
      <c r="O24" s="44">
        <f>[2]Joulu!AH15</f>
        <v>1437</v>
      </c>
    </row>
    <row r="25" spans="2:15" s="14" customFormat="1" x14ac:dyDescent="0.2">
      <c r="B25" s="16" t="s">
        <v>35</v>
      </c>
      <c r="C25" s="45">
        <f>[2]Tammijoulu!L15</f>
        <v>15953</v>
      </c>
      <c r="D25" s="45">
        <f>[2]Tammi!L15</f>
        <v>1003</v>
      </c>
      <c r="E25" s="45">
        <f>[2]Helmi!L15</f>
        <v>620</v>
      </c>
      <c r="F25" s="45">
        <f>[2]Maalis!L15</f>
        <v>676</v>
      </c>
      <c r="G25" s="45">
        <f>[2]Huhti!L15</f>
        <v>836</v>
      </c>
      <c r="H25" s="45">
        <f>[2]Touko!L15</f>
        <v>1979</v>
      </c>
      <c r="I25" s="45">
        <f>[2]Kesä!L15</f>
        <v>1900</v>
      </c>
      <c r="J25" s="45">
        <f>[2]Heinä!L15</f>
        <v>3209</v>
      </c>
      <c r="K25" s="45">
        <f>[2]Elo!L15</f>
        <v>2099</v>
      </c>
      <c r="L25" s="45">
        <f>[2]Syys!L15</f>
        <v>1072</v>
      </c>
      <c r="M25" s="45">
        <f>[2]Loka!L15</f>
        <v>846</v>
      </c>
      <c r="N25" s="45">
        <f>[2]Marras!L15</f>
        <v>720</v>
      </c>
      <c r="O25" s="45">
        <f>[2]Joulu!L15</f>
        <v>993</v>
      </c>
    </row>
    <row r="26" spans="2:15" x14ac:dyDescent="0.2">
      <c r="B26" s="1" t="s">
        <v>36</v>
      </c>
      <c r="C26" s="44">
        <f>[2]Tammijoulu!N15</f>
        <v>9156</v>
      </c>
      <c r="D26" s="44">
        <f>[2]Tammi!N15</f>
        <v>561</v>
      </c>
      <c r="E26" s="44">
        <f>[2]Helmi!N15</f>
        <v>584</v>
      </c>
      <c r="F26" s="44">
        <f>[2]Maalis!N15</f>
        <v>641</v>
      </c>
      <c r="G26" s="44">
        <f>[2]Huhti!N15</f>
        <v>798</v>
      </c>
      <c r="H26" s="44">
        <f>[2]Touko!N15</f>
        <v>1012</v>
      </c>
      <c r="I26" s="44">
        <f>[2]Kesä!N15</f>
        <v>918</v>
      </c>
      <c r="J26" s="44">
        <f>[2]Heinä!N15</f>
        <v>1023</v>
      </c>
      <c r="K26" s="44">
        <f>[2]Elo!N15</f>
        <v>971</v>
      </c>
      <c r="L26" s="44">
        <f>[2]Syys!N15</f>
        <v>761</v>
      </c>
      <c r="M26" s="44">
        <f>[2]Loka!N15</f>
        <v>713</v>
      </c>
      <c r="N26" s="44">
        <f>[2]Marras!N15</f>
        <v>617</v>
      </c>
      <c r="O26" s="44">
        <f>[2]Joulu!N15</f>
        <v>557</v>
      </c>
    </row>
    <row r="27" spans="2:15" s="14" customFormat="1" x14ac:dyDescent="0.2">
      <c r="B27" s="16" t="s">
        <v>37</v>
      </c>
      <c r="C27" s="45">
        <f>[2]Tammijoulu!BK15</f>
        <v>17618</v>
      </c>
      <c r="D27" s="45">
        <f>[2]Tammi!BK15</f>
        <v>807</v>
      </c>
      <c r="E27" s="45">
        <f>[2]Helmi!BK15</f>
        <v>538</v>
      </c>
      <c r="F27" s="45">
        <f>[2]Maalis!BK15</f>
        <v>825</v>
      </c>
      <c r="G27" s="45">
        <f>[2]Huhti!BK15</f>
        <v>1167</v>
      </c>
      <c r="H27" s="45">
        <f>[2]Touko!BK15</f>
        <v>1280</v>
      </c>
      <c r="I27" s="45">
        <f>[2]Kesä!BK15</f>
        <v>2157</v>
      </c>
      <c r="J27" s="45">
        <f>[2]Heinä!BK15</f>
        <v>2221</v>
      </c>
      <c r="K27" s="45">
        <f>[2]Elo!BK15</f>
        <v>2488</v>
      </c>
      <c r="L27" s="45">
        <f>[2]Syys!BK15</f>
        <v>1994</v>
      </c>
      <c r="M27" s="45">
        <f>[2]Loka!BK15</f>
        <v>1506</v>
      </c>
      <c r="N27" s="45">
        <f>[2]Marras!BK15</f>
        <v>1223</v>
      </c>
      <c r="O27" s="45">
        <f>[2]Joulu!BK15</f>
        <v>1412</v>
      </c>
    </row>
    <row r="28" spans="2:15" x14ac:dyDescent="0.2">
      <c r="B28" s="1" t="s">
        <v>38</v>
      </c>
      <c r="C28" s="44">
        <f>[2]Tammijoulu!AF15</f>
        <v>4858</v>
      </c>
      <c r="D28" s="44">
        <f>[2]Tammi!AF15</f>
        <v>360</v>
      </c>
      <c r="E28" s="44">
        <f>[2]Helmi!AF15</f>
        <v>118</v>
      </c>
      <c r="F28" s="44">
        <f>[2]Maalis!AF15</f>
        <v>222</v>
      </c>
      <c r="G28" s="44">
        <f>[2]Huhti!AF15</f>
        <v>246</v>
      </c>
      <c r="H28" s="44">
        <f>[2]Touko!AF15</f>
        <v>877</v>
      </c>
      <c r="I28" s="44">
        <f>[2]Kesä!AF15</f>
        <v>414</v>
      </c>
      <c r="J28" s="44">
        <f>[2]Heinä!AF15</f>
        <v>603</v>
      </c>
      <c r="K28" s="44">
        <f>[2]Elo!AF15</f>
        <v>882</v>
      </c>
      <c r="L28" s="44">
        <f>[2]Syys!AF15</f>
        <v>254</v>
      </c>
      <c r="M28" s="44">
        <f>[2]Loka!AF15</f>
        <v>233</v>
      </c>
      <c r="N28" s="44">
        <f>[2]Marras!AF15</f>
        <v>115</v>
      </c>
      <c r="O28" s="44">
        <f>[2]Joulu!AF15</f>
        <v>534</v>
      </c>
    </row>
    <row r="29" spans="2:15" s="14" customFormat="1" x14ac:dyDescent="0.2">
      <c r="B29" s="16" t="s">
        <v>39</v>
      </c>
      <c r="C29" s="45">
        <f>[2]Tammijoulu!AQ15</f>
        <v>5965</v>
      </c>
      <c r="D29" s="45">
        <f>[2]Tammi!AQ15</f>
        <v>222</v>
      </c>
      <c r="E29" s="45">
        <f>[2]Helmi!AQ15</f>
        <v>190</v>
      </c>
      <c r="F29" s="45">
        <f>[2]Maalis!AQ15</f>
        <v>302</v>
      </c>
      <c r="G29" s="45">
        <f>[2]Huhti!AQ15</f>
        <v>347</v>
      </c>
      <c r="H29" s="45">
        <f>[2]Touko!AQ15</f>
        <v>705</v>
      </c>
      <c r="I29" s="45">
        <f>[2]Kesä!AQ15</f>
        <v>865</v>
      </c>
      <c r="J29" s="45">
        <f>[2]Heinä!AQ15</f>
        <v>989</v>
      </c>
      <c r="K29" s="45">
        <f>[2]Elo!AQ15</f>
        <v>828</v>
      </c>
      <c r="L29" s="45">
        <f>[2]Syys!AQ15</f>
        <v>538</v>
      </c>
      <c r="M29" s="45">
        <f>[2]Loka!AQ15</f>
        <v>367</v>
      </c>
      <c r="N29" s="45">
        <f>[2]Marras!AQ15</f>
        <v>337</v>
      </c>
      <c r="O29" s="45">
        <f>[2]Joulu!AQ15</f>
        <v>275</v>
      </c>
    </row>
    <row r="30" spans="2:15" x14ac:dyDescent="0.2">
      <c r="B30" s="1" t="s">
        <v>40</v>
      </c>
      <c r="C30" s="44">
        <f>[2]Tammijoulu!K15</f>
        <v>8151</v>
      </c>
      <c r="D30" s="44">
        <f>[2]Tammi!K15</f>
        <v>349</v>
      </c>
      <c r="E30" s="44">
        <f>[2]Helmi!K15</f>
        <v>324</v>
      </c>
      <c r="F30" s="44">
        <f>[2]Maalis!K15</f>
        <v>447</v>
      </c>
      <c r="G30" s="44">
        <f>[2]Huhti!K15</f>
        <v>460</v>
      </c>
      <c r="H30" s="44">
        <f>[2]Touko!K15</f>
        <v>653</v>
      </c>
      <c r="I30" s="44">
        <f>[2]Kesä!K15</f>
        <v>981</v>
      </c>
      <c r="J30" s="44">
        <f>[2]Heinä!K15</f>
        <v>1202</v>
      </c>
      <c r="K30" s="44">
        <f>[2]Elo!K15</f>
        <v>1157</v>
      </c>
      <c r="L30" s="44">
        <f>[2]Syys!K15</f>
        <v>782</v>
      </c>
      <c r="M30" s="44">
        <f>[2]Loka!K15</f>
        <v>771</v>
      </c>
      <c r="N30" s="44">
        <f>[2]Marras!K15</f>
        <v>531</v>
      </c>
      <c r="O30" s="44">
        <f>[2]Joulu!K15</f>
        <v>494</v>
      </c>
    </row>
    <row r="31" spans="2:15" s="14" customFormat="1" x14ac:dyDescent="0.2">
      <c r="B31" s="16" t="s">
        <v>2</v>
      </c>
      <c r="C31" s="45">
        <f>[2]Tammijoulu!BG15</f>
        <v>9912</v>
      </c>
      <c r="D31" s="45">
        <f>[2]Tammi!BG15</f>
        <v>706</v>
      </c>
      <c r="E31" s="45">
        <f>[2]Helmi!BG15</f>
        <v>315</v>
      </c>
      <c r="F31" s="45">
        <f>[2]Maalis!BG15</f>
        <v>330</v>
      </c>
      <c r="G31" s="45">
        <f>[2]Huhti!BG15</f>
        <v>575</v>
      </c>
      <c r="H31" s="45">
        <f>[2]Touko!BG15</f>
        <v>989</v>
      </c>
      <c r="I31" s="45">
        <f>[2]Kesä!BG15</f>
        <v>1357</v>
      </c>
      <c r="J31" s="45">
        <f>[2]Heinä!BG15</f>
        <v>1619</v>
      </c>
      <c r="K31" s="45">
        <f>[2]Elo!BG15</f>
        <v>1196</v>
      </c>
      <c r="L31" s="45">
        <f>[2]Syys!BG15</f>
        <v>1011</v>
      </c>
      <c r="M31" s="45">
        <f>[2]Loka!BG15</f>
        <v>702</v>
      </c>
      <c r="N31" s="45">
        <f>[2]Marras!BG15</f>
        <v>400</v>
      </c>
      <c r="O31" s="45">
        <f>[2]Joulu!BG15</f>
        <v>712</v>
      </c>
    </row>
    <row r="32" spans="2:15" x14ac:dyDescent="0.2">
      <c r="B32" s="1" t="s">
        <v>41</v>
      </c>
      <c r="C32" s="44">
        <f>[2]Tammijoulu!V15</f>
        <v>6736</v>
      </c>
      <c r="D32" s="44">
        <f>[2]Tammi!V15</f>
        <v>401</v>
      </c>
      <c r="E32" s="44">
        <f>[2]Helmi!V15</f>
        <v>408</v>
      </c>
      <c r="F32" s="44">
        <f>[2]Maalis!V15</f>
        <v>475</v>
      </c>
      <c r="G32" s="44">
        <f>[2]Huhti!V15</f>
        <v>361</v>
      </c>
      <c r="H32" s="44">
        <f>[2]Touko!V15</f>
        <v>559</v>
      </c>
      <c r="I32" s="44">
        <f>[2]Kesä!V15</f>
        <v>928</v>
      </c>
      <c r="J32" s="44">
        <f>[2]Heinä!V15</f>
        <v>636</v>
      </c>
      <c r="K32" s="44">
        <f>[2]Elo!V15</f>
        <v>657</v>
      </c>
      <c r="L32" s="44">
        <f>[2]Syys!V15</f>
        <v>642</v>
      </c>
      <c r="M32" s="44">
        <f>[2]Loka!V15</f>
        <v>540</v>
      </c>
      <c r="N32" s="44">
        <f>[2]Marras!V15</f>
        <v>650</v>
      </c>
      <c r="O32" s="44">
        <f>[2]Joulu!V15</f>
        <v>479</v>
      </c>
    </row>
    <row r="33" spans="2:15" s="14" customFormat="1" x14ac:dyDescent="0.2">
      <c r="B33" s="16" t="s">
        <v>42</v>
      </c>
      <c r="C33" s="45">
        <f>[2]Tammijoulu!Y15</f>
        <v>3088</v>
      </c>
      <c r="D33" s="45">
        <f>[2]Tammi!Y15</f>
        <v>167</v>
      </c>
      <c r="E33" s="45">
        <f>[2]Helmi!Y15</f>
        <v>175</v>
      </c>
      <c r="F33" s="45">
        <f>[2]Maalis!Y15</f>
        <v>230</v>
      </c>
      <c r="G33" s="45">
        <f>[2]Huhti!Y15</f>
        <v>197</v>
      </c>
      <c r="H33" s="45">
        <f>[2]Touko!Y15</f>
        <v>300</v>
      </c>
      <c r="I33" s="45">
        <f>[2]Kesä!Y15</f>
        <v>321</v>
      </c>
      <c r="J33" s="45">
        <f>[2]Heinä!Y15</f>
        <v>302</v>
      </c>
      <c r="K33" s="45">
        <f>[2]Elo!Y15</f>
        <v>374</v>
      </c>
      <c r="L33" s="45">
        <f>[2]Syys!Y15</f>
        <v>294</v>
      </c>
      <c r="M33" s="45">
        <f>[2]Loka!Y15</f>
        <v>272</v>
      </c>
      <c r="N33" s="45">
        <f>[2]Marras!Y15</f>
        <v>255</v>
      </c>
      <c r="O33" s="45">
        <f>[2]Joulu!Y15</f>
        <v>201</v>
      </c>
    </row>
    <row r="34" spans="2:15" x14ac:dyDescent="0.2">
      <c r="B34" s="1" t="s">
        <v>3</v>
      </c>
      <c r="C34" s="44">
        <f>[2]Tammijoulu!AI15</f>
        <v>4027</v>
      </c>
      <c r="D34" s="44">
        <f>[2]Tammi!AI15</f>
        <v>293</v>
      </c>
      <c r="E34" s="44">
        <f>[2]Helmi!AI15</f>
        <v>195</v>
      </c>
      <c r="F34" s="44">
        <f>[2]Maalis!AI15</f>
        <v>284</v>
      </c>
      <c r="G34" s="44">
        <f>[2]Huhti!AI15</f>
        <v>299</v>
      </c>
      <c r="H34" s="44">
        <f>[2]Touko!AI15</f>
        <v>297</v>
      </c>
      <c r="I34" s="44">
        <f>[2]Kesä!AI15</f>
        <v>428</v>
      </c>
      <c r="J34" s="44">
        <f>[2]Heinä!AI15</f>
        <v>356</v>
      </c>
      <c r="K34" s="44">
        <f>[2]Elo!AI15</f>
        <v>402</v>
      </c>
      <c r="L34" s="44">
        <f>[2]Syys!AI15</f>
        <v>405</v>
      </c>
      <c r="M34" s="44">
        <f>[2]Loka!AI15</f>
        <v>536</v>
      </c>
      <c r="N34" s="44">
        <f>[2]Marras!AI15</f>
        <v>245</v>
      </c>
      <c r="O34" s="44">
        <f>[2]Joulu!AI15</f>
        <v>287</v>
      </c>
    </row>
    <row r="35" spans="2:15" s="14" customFormat="1" x14ac:dyDescent="0.2">
      <c r="B35" s="16" t="s">
        <v>43</v>
      </c>
      <c r="C35" s="45">
        <f>[2]Tammijoulu!U15</f>
        <v>4783</v>
      </c>
      <c r="D35" s="45">
        <f>[2]Tammi!U15</f>
        <v>123</v>
      </c>
      <c r="E35" s="45">
        <f>[2]Helmi!U15</f>
        <v>149</v>
      </c>
      <c r="F35" s="45">
        <f>[2]Maalis!U15</f>
        <v>186</v>
      </c>
      <c r="G35" s="45">
        <f>[2]Huhti!U15</f>
        <v>223</v>
      </c>
      <c r="H35" s="45">
        <f>[2]Touko!U15</f>
        <v>408</v>
      </c>
      <c r="I35" s="45">
        <f>[2]Kesä!U15</f>
        <v>543</v>
      </c>
      <c r="J35" s="45">
        <f>[2]Heinä!U15</f>
        <v>748</v>
      </c>
      <c r="K35" s="45">
        <f>[2]Elo!U15</f>
        <v>762</v>
      </c>
      <c r="L35" s="45">
        <f>[2]Syys!U15</f>
        <v>412</v>
      </c>
      <c r="M35" s="45">
        <f>[2]Loka!U15</f>
        <v>495</v>
      </c>
      <c r="N35" s="45">
        <f>[2]Marras!U15</f>
        <v>378</v>
      </c>
      <c r="O35" s="45">
        <f>[2]Joulu!U15</f>
        <v>356</v>
      </c>
    </row>
    <row r="36" spans="2:15" x14ac:dyDescent="0.2">
      <c r="B36" s="1" t="s">
        <v>44</v>
      </c>
      <c r="C36" s="44">
        <f>[2]Tammijoulu!Q15</f>
        <v>3577</v>
      </c>
      <c r="D36" s="44">
        <f>[2]Tammi!Q15</f>
        <v>152</v>
      </c>
      <c r="E36" s="44">
        <f>[2]Helmi!Q15</f>
        <v>174</v>
      </c>
      <c r="F36" s="44">
        <f>[2]Maalis!Q15</f>
        <v>200</v>
      </c>
      <c r="G36" s="44">
        <f>[2]Huhti!Q15</f>
        <v>242</v>
      </c>
      <c r="H36" s="44">
        <f>[2]Touko!Q15</f>
        <v>368</v>
      </c>
      <c r="I36" s="44">
        <f>[2]Kesä!Q15</f>
        <v>475</v>
      </c>
      <c r="J36" s="44">
        <f>[2]Heinä!Q15</f>
        <v>394</v>
      </c>
      <c r="K36" s="44">
        <f>[2]Elo!Q15</f>
        <v>481</v>
      </c>
      <c r="L36" s="44">
        <f>[2]Syys!Q15</f>
        <v>313</v>
      </c>
      <c r="M36" s="44">
        <f>[2]Loka!Q15</f>
        <v>407</v>
      </c>
      <c r="N36" s="44">
        <f>[2]Marras!Q15</f>
        <v>204</v>
      </c>
      <c r="O36" s="44">
        <f>[2]Joulu!Q15</f>
        <v>167</v>
      </c>
    </row>
    <row r="37" spans="2:15" s="14" customFormat="1" x14ac:dyDescent="0.2">
      <c r="B37" s="16" t="s">
        <v>4</v>
      </c>
      <c r="C37" s="45">
        <f>[2]Tammijoulu!AN15</f>
        <v>2476</v>
      </c>
      <c r="D37" s="45">
        <f>[2]Tammi!AN15</f>
        <v>137</v>
      </c>
      <c r="E37" s="45">
        <f>[2]Helmi!AN15</f>
        <v>96</v>
      </c>
      <c r="F37" s="45">
        <f>[2]Maalis!AN15</f>
        <v>146</v>
      </c>
      <c r="G37" s="45">
        <f>[2]Huhti!AN15</f>
        <v>108</v>
      </c>
      <c r="H37" s="45">
        <f>[2]Touko!AN15</f>
        <v>261</v>
      </c>
      <c r="I37" s="45">
        <f>[2]Kesä!AN15</f>
        <v>256</v>
      </c>
      <c r="J37" s="45">
        <f>[2]Heinä!AN15</f>
        <v>331</v>
      </c>
      <c r="K37" s="45">
        <f>[2]Elo!AN15</f>
        <v>481</v>
      </c>
      <c r="L37" s="45">
        <f>[2]Syys!AN15</f>
        <v>260</v>
      </c>
      <c r="M37" s="45">
        <f>[2]Loka!AN15</f>
        <v>117</v>
      </c>
      <c r="N37" s="45">
        <f>[2]Marras!AN15</f>
        <v>157</v>
      </c>
      <c r="O37" s="45">
        <f>[2]Joulu!AN15</f>
        <v>126</v>
      </c>
    </row>
    <row r="38" spans="2:15" x14ac:dyDescent="0.2">
      <c r="B38" s="1" t="s">
        <v>45</v>
      </c>
      <c r="C38" s="44">
        <f>[2]Tammijoulu!BA15</f>
        <v>4393</v>
      </c>
      <c r="D38" s="44">
        <f>[2]Tammi!BA15</f>
        <v>138</v>
      </c>
      <c r="E38" s="44">
        <f>[2]Helmi!BA15</f>
        <v>126</v>
      </c>
      <c r="F38" s="44">
        <f>[2]Maalis!BA15</f>
        <v>187</v>
      </c>
      <c r="G38" s="44">
        <f>[2]Huhti!BA15</f>
        <v>244</v>
      </c>
      <c r="H38" s="44">
        <f>[2]Touko!BA15</f>
        <v>321</v>
      </c>
      <c r="I38" s="44">
        <f>[2]Kesä!BA15</f>
        <v>536</v>
      </c>
      <c r="J38" s="44">
        <f>[2]Heinä!BA15</f>
        <v>525</v>
      </c>
      <c r="K38" s="44">
        <f>[2]Elo!BA15</f>
        <v>997</v>
      </c>
      <c r="L38" s="44">
        <f>[2]Syys!BA15</f>
        <v>654</v>
      </c>
      <c r="M38" s="44">
        <f>[2]Loka!BA15</f>
        <v>286</v>
      </c>
      <c r="N38" s="44">
        <f>[2]Marras!BA15</f>
        <v>200</v>
      </c>
      <c r="O38" s="44">
        <f>[2]Joulu!BA15</f>
        <v>179</v>
      </c>
    </row>
    <row r="39" spans="2:15" s="14" customFormat="1" x14ac:dyDescent="0.2">
      <c r="B39" s="16" t="s">
        <v>46</v>
      </c>
      <c r="C39" s="45">
        <f>[2]Tammijoulu!W15</f>
        <v>3892</v>
      </c>
      <c r="D39" s="45">
        <f>[2]Tammi!W15</f>
        <v>153</v>
      </c>
      <c r="E39" s="45">
        <f>[2]Helmi!W15</f>
        <v>133</v>
      </c>
      <c r="F39" s="45">
        <f>[2]Maalis!W15</f>
        <v>248</v>
      </c>
      <c r="G39" s="45">
        <f>[2]Huhti!W15</f>
        <v>198</v>
      </c>
      <c r="H39" s="45">
        <f>[2]Touko!W15</f>
        <v>386</v>
      </c>
      <c r="I39" s="45">
        <f>[2]Kesä!W15</f>
        <v>518</v>
      </c>
      <c r="J39" s="45">
        <f>[2]Heinä!W15</f>
        <v>488</v>
      </c>
      <c r="K39" s="45">
        <f>[2]Elo!W15</f>
        <v>598</v>
      </c>
      <c r="L39" s="45">
        <f>[2]Syys!W15</f>
        <v>407</v>
      </c>
      <c r="M39" s="45">
        <f>[2]Loka!W15</f>
        <v>300</v>
      </c>
      <c r="N39" s="45">
        <f>[2]Marras!W15</f>
        <v>297</v>
      </c>
      <c r="O39" s="45">
        <f>[2]Joulu!W15</f>
        <v>166</v>
      </c>
    </row>
    <row r="40" spans="2:15" x14ac:dyDescent="0.2">
      <c r="B40" s="1" t="s">
        <v>47</v>
      </c>
      <c r="C40" s="44">
        <f>[2]Tammijoulu!AJ15</f>
        <v>3737</v>
      </c>
      <c r="D40" s="44">
        <f>[2]Tammi!AJ15</f>
        <v>592</v>
      </c>
      <c r="E40" s="44">
        <f>[2]Helmi!AJ15</f>
        <v>201</v>
      </c>
      <c r="F40" s="44">
        <f>[2]Maalis!AJ15</f>
        <v>228</v>
      </c>
      <c r="G40" s="44">
        <f>[2]Huhti!AJ15</f>
        <v>292</v>
      </c>
      <c r="H40" s="44">
        <f>[2]Touko!AJ15</f>
        <v>185</v>
      </c>
      <c r="I40" s="44">
        <f>[2]Kesä!AJ15</f>
        <v>393</v>
      </c>
      <c r="J40" s="44">
        <f>[2]Heinä!AJ15</f>
        <v>295</v>
      </c>
      <c r="K40" s="44">
        <f>[2]Elo!AJ15</f>
        <v>288</v>
      </c>
      <c r="L40" s="44">
        <f>[2]Syys!AJ15</f>
        <v>277</v>
      </c>
      <c r="M40" s="44">
        <f>[2]Loka!AJ15</f>
        <v>340</v>
      </c>
      <c r="N40" s="44">
        <f>[2]Marras!AJ15</f>
        <v>250</v>
      </c>
      <c r="O40" s="44">
        <f>[2]Joulu!AJ15</f>
        <v>396</v>
      </c>
    </row>
    <row r="41" spans="2:15" s="14" customFormat="1" x14ac:dyDescent="0.2">
      <c r="B41" s="16" t="s">
        <v>48</v>
      </c>
      <c r="C41" s="45">
        <f>[2]Tammijoulu!AG15</f>
        <v>3962</v>
      </c>
      <c r="D41" s="45">
        <f>[2]Tammi!AG15</f>
        <v>189</v>
      </c>
      <c r="E41" s="45">
        <f>[2]Helmi!AG15</f>
        <v>235</v>
      </c>
      <c r="F41" s="45">
        <f>[2]Maalis!AG15</f>
        <v>187</v>
      </c>
      <c r="G41" s="45">
        <f>[2]Huhti!AG15</f>
        <v>306</v>
      </c>
      <c r="H41" s="45">
        <f>[2]Touko!AG15</f>
        <v>489</v>
      </c>
      <c r="I41" s="45">
        <f>[2]Kesä!AG15</f>
        <v>511</v>
      </c>
      <c r="J41" s="45">
        <f>[2]Heinä!AG15</f>
        <v>354</v>
      </c>
      <c r="K41" s="45">
        <f>[2]Elo!AG15</f>
        <v>455</v>
      </c>
      <c r="L41" s="45">
        <f>[2]Syys!AG15</f>
        <v>378</v>
      </c>
      <c r="M41" s="45">
        <f>[2]Loka!AG15</f>
        <v>258</v>
      </c>
      <c r="N41" s="45">
        <f>[2]Marras!AG15</f>
        <v>350</v>
      </c>
      <c r="O41" s="45">
        <f>[2]Joulu!AG15</f>
        <v>250</v>
      </c>
    </row>
    <row r="42" spans="2:15" x14ac:dyDescent="0.2">
      <c r="B42" s="1" t="s">
        <v>49</v>
      </c>
      <c r="C42" s="44">
        <f>[2]Tammijoulu!AW15</f>
        <v>6314</v>
      </c>
      <c r="D42" s="44">
        <f>[2]Tammi!AW15</f>
        <v>357</v>
      </c>
      <c r="E42" s="44">
        <f>[2]Helmi!AW15</f>
        <v>275</v>
      </c>
      <c r="F42" s="44">
        <f>[2]Maalis!AW15</f>
        <v>378</v>
      </c>
      <c r="G42" s="44">
        <f>[2]Huhti!AW15</f>
        <v>519</v>
      </c>
      <c r="H42" s="44">
        <f>[2]Touko!AW15</f>
        <v>856</v>
      </c>
      <c r="I42" s="44">
        <f>[2]Kesä!AW15</f>
        <v>917</v>
      </c>
      <c r="J42" s="44">
        <f>[2]Heinä!AW15</f>
        <v>434</v>
      </c>
      <c r="K42" s="44">
        <f>[2]Elo!AW15</f>
        <v>613</v>
      </c>
      <c r="L42" s="44">
        <f>[2]Syys!AW15</f>
        <v>654</v>
      </c>
      <c r="M42" s="44">
        <f>[2]Loka!AW15</f>
        <v>488</v>
      </c>
      <c r="N42" s="44">
        <f>[2]Marras!AW15</f>
        <v>489</v>
      </c>
      <c r="O42" s="44">
        <f>[2]Joulu!AW15</f>
        <v>334</v>
      </c>
    </row>
    <row r="43" spans="2:15" s="14" customFormat="1" x14ac:dyDescent="0.2">
      <c r="B43" s="16" t="s">
        <v>5</v>
      </c>
      <c r="C43" s="45">
        <f>[2]Tammijoulu!BC15</f>
        <v>1670</v>
      </c>
      <c r="D43" s="45">
        <f>[2]Tammi!BC15</f>
        <v>58</v>
      </c>
      <c r="E43" s="45">
        <f>[2]Helmi!BC15</f>
        <v>55</v>
      </c>
      <c r="F43" s="45">
        <f>[2]Maalis!BC15</f>
        <v>113</v>
      </c>
      <c r="G43" s="45">
        <f>[2]Huhti!BC15</f>
        <v>69</v>
      </c>
      <c r="H43" s="45">
        <f>[2]Touko!BC15</f>
        <v>155</v>
      </c>
      <c r="I43" s="45">
        <f>[2]Kesä!BC15</f>
        <v>255</v>
      </c>
      <c r="J43" s="45">
        <f>[2]Heinä!BC15</f>
        <v>309</v>
      </c>
      <c r="K43" s="45">
        <f>[2]Elo!BC15</f>
        <v>255</v>
      </c>
      <c r="L43" s="45">
        <f>[2]Syys!BC15</f>
        <v>140</v>
      </c>
      <c r="M43" s="45">
        <f>[2]Loka!BC15</f>
        <v>95</v>
      </c>
      <c r="N43" s="45">
        <f>[2]Marras!BC15</f>
        <v>82</v>
      </c>
      <c r="O43" s="45">
        <f>[2]Joulu!BC15</f>
        <v>84</v>
      </c>
    </row>
    <row r="44" spans="2:15" x14ac:dyDescent="0.2">
      <c r="B44" s="1" t="s">
        <v>6</v>
      </c>
      <c r="C44" s="44">
        <f>[2]Tammijoulu!AS15</f>
        <v>2845</v>
      </c>
      <c r="D44" s="44">
        <f>[2]Tammi!AS15</f>
        <v>77</v>
      </c>
      <c r="E44" s="44">
        <f>[2]Helmi!AS15</f>
        <v>77</v>
      </c>
      <c r="F44" s="44">
        <f>[2]Maalis!AS15</f>
        <v>139</v>
      </c>
      <c r="G44" s="44">
        <f>[2]Huhti!AS15</f>
        <v>147</v>
      </c>
      <c r="H44" s="44">
        <f>[2]Touko!AS15</f>
        <v>244</v>
      </c>
      <c r="I44" s="44">
        <f>[2]Kesä!AS15</f>
        <v>290</v>
      </c>
      <c r="J44" s="44">
        <f>[2]Heinä!AS15</f>
        <v>691</v>
      </c>
      <c r="K44" s="44">
        <f>[2]Elo!AS15</f>
        <v>418</v>
      </c>
      <c r="L44" s="44">
        <f>[2]Syys!AS15</f>
        <v>331</v>
      </c>
      <c r="M44" s="44">
        <f>[2]Loka!AS15</f>
        <v>184</v>
      </c>
      <c r="N44" s="44">
        <f>[2]Marras!AS15</f>
        <v>123</v>
      </c>
      <c r="O44" s="44">
        <f>[2]Joulu!AS15</f>
        <v>124</v>
      </c>
    </row>
    <row r="45" spans="2:15" s="14" customFormat="1" x14ac:dyDescent="0.2">
      <c r="B45" s="16" t="s">
        <v>50</v>
      </c>
      <c r="C45" s="45">
        <f>[2]Tammijoulu!I15</f>
        <v>1823</v>
      </c>
      <c r="D45" s="45">
        <f>[2]Tammi!I15</f>
        <v>90</v>
      </c>
      <c r="E45" s="45">
        <f>[2]Helmi!I15</f>
        <v>69</v>
      </c>
      <c r="F45" s="45">
        <f>[2]Maalis!I15</f>
        <v>100</v>
      </c>
      <c r="G45" s="45">
        <f>[2]Huhti!I15</f>
        <v>81</v>
      </c>
      <c r="H45" s="45">
        <f>[2]Touko!I15</f>
        <v>167</v>
      </c>
      <c r="I45" s="45">
        <f>[2]Kesä!I15</f>
        <v>304</v>
      </c>
      <c r="J45" s="45">
        <f>[2]Heinä!I15</f>
        <v>54</v>
      </c>
      <c r="K45" s="45">
        <f>[2]Elo!I15</f>
        <v>375</v>
      </c>
      <c r="L45" s="45">
        <f>[2]Syys!I15</f>
        <v>145</v>
      </c>
      <c r="M45" s="45">
        <f>[2]Loka!I15</f>
        <v>310</v>
      </c>
      <c r="N45" s="45">
        <f>[2]Marras!I15</f>
        <v>81</v>
      </c>
      <c r="O45" s="45">
        <f>[2]Joulu!I15</f>
        <v>47</v>
      </c>
    </row>
    <row r="46" spans="2:15" x14ac:dyDescent="0.2">
      <c r="B46" s="1" t="s">
        <v>51</v>
      </c>
      <c r="C46" s="44">
        <f>[2]Tammijoulu!BH15</f>
        <v>712</v>
      </c>
      <c r="D46" s="44">
        <f>[2]Tammi!BH15</f>
        <v>46</v>
      </c>
      <c r="E46" s="44">
        <f>[2]Helmi!BH15</f>
        <v>38</v>
      </c>
      <c r="F46" s="44">
        <f>[2]Maalis!BH15</f>
        <v>18</v>
      </c>
      <c r="G46" s="44">
        <f>[2]Huhti!BH15</f>
        <v>40</v>
      </c>
      <c r="H46" s="44">
        <f>[2]Touko!BH15</f>
        <v>75</v>
      </c>
      <c r="I46" s="44">
        <f>[2]Kesä!BH15</f>
        <v>102</v>
      </c>
      <c r="J46" s="44">
        <f>[2]Heinä!BH15</f>
        <v>131</v>
      </c>
      <c r="K46" s="44">
        <f>[2]Elo!BH15</f>
        <v>102</v>
      </c>
      <c r="L46" s="44">
        <f>[2]Syys!BH15</f>
        <v>68</v>
      </c>
      <c r="M46" s="44">
        <f>[2]Loka!BH15</f>
        <v>31</v>
      </c>
      <c r="N46" s="44">
        <f>[2]Marras!BH15</f>
        <v>36</v>
      </c>
      <c r="O46" s="44">
        <f>[2]Joulu!BH15</f>
        <v>25</v>
      </c>
    </row>
    <row r="47" spans="2:15" s="14" customFormat="1" x14ac:dyDescent="0.2">
      <c r="B47" s="46" t="s">
        <v>111</v>
      </c>
      <c r="C47" s="45">
        <f>[2]Tammijoulu!AL15</f>
        <v>1304</v>
      </c>
      <c r="D47" s="45">
        <f>[2]Tammi!AL15</f>
        <v>168</v>
      </c>
      <c r="E47" s="45">
        <f>[2]Helmi!AL15</f>
        <v>63</v>
      </c>
      <c r="F47" s="45">
        <f>[2]Maalis!AL15</f>
        <v>102</v>
      </c>
      <c r="G47" s="45">
        <f>[2]Huhti!AL15</f>
        <v>91</v>
      </c>
      <c r="H47" s="45">
        <f>[2]Touko!AL15</f>
        <v>98</v>
      </c>
      <c r="I47" s="45">
        <f>[2]Kesä!AL15</f>
        <v>152</v>
      </c>
      <c r="J47" s="45">
        <f>[2]Heinä!AL15</f>
        <v>110</v>
      </c>
      <c r="K47" s="45">
        <f>[2]Elo!AL15</f>
        <v>184</v>
      </c>
      <c r="L47" s="45">
        <f>[2]Syys!AL15</f>
        <v>85</v>
      </c>
      <c r="M47" s="45">
        <f>[2]Loka!AL15</f>
        <v>71</v>
      </c>
      <c r="N47" s="45">
        <f>[2]Marras!AL15</f>
        <v>80</v>
      </c>
      <c r="O47" s="45">
        <f>[2]Joulu!AL15</f>
        <v>100</v>
      </c>
    </row>
    <row r="48" spans="2:15" x14ac:dyDescent="0.2">
      <c r="B48" s="1" t="s">
        <v>91</v>
      </c>
      <c r="C48" s="8">
        <f t="shared" ref="C48:I48" si="0">C10-SUM(C12:C46)</f>
        <v>76342</v>
      </c>
      <c r="D48" s="8">
        <f t="shared" si="0"/>
        <v>4899</v>
      </c>
      <c r="E48" s="8">
        <f t="shared" si="0"/>
        <v>5186</v>
      </c>
      <c r="F48" s="8">
        <f t="shared" si="0"/>
        <v>4384</v>
      </c>
      <c r="G48" s="8">
        <f t="shared" si="0"/>
        <v>4497</v>
      </c>
      <c r="H48" s="8">
        <f t="shared" si="0"/>
        <v>5971</v>
      </c>
      <c r="I48" s="8">
        <f t="shared" si="0"/>
        <v>6850</v>
      </c>
      <c r="J48" s="8">
        <f t="shared" ref="J48:M48" si="1">J10-SUM(J12:J46)</f>
        <v>7027</v>
      </c>
      <c r="K48" s="8">
        <f t="shared" si="1"/>
        <v>14155</v>
      </c>
      <c r="L48" s="8">
        <f t="shared" si="1"/>
        <v>10223</v>
      </c>
      <c r="M48" s="8">
        <f t="shared" si="1"/>
        <v>4869</v>
      </c>
      <c r="N48" s="8">
        <f t="shared" ref="N48:O48" si="2">N10-SUM(N12:N46)</f>
        <v>4238</v>
      </c>
      <c r="O48" s="8">
        <f t="shared" si="2"/>
        <v>4043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8" type="noConversion"/>
  <conditionalFormatting sqref="P1:IV1048576 A1:B1048576 C8:O65536 C1:O6">
    <cfRule type="cellIs" dxfId="4260" priority="24" stopIfTrue="1" operator="lessThan">
      <formula>0</formula>
    </cfRule>
  </conditionalFormatting>
  <conditionalFormatting sqref="H8:H65536 H1:H6">
    <cfRule type="cellIs" dxfId="4259" priority="23" stopIfTrue="1" operator="lessThan">
      <formula>0</formula>
    </cfRule>
  </conditionalFormatting>
  <conditionalFormatting sqref="H8:H65536 H1:H6">
    <cfRule type="cellIs" dxfId="4258" priority="22" stopIfTrue="1" operator="lessThan">
      <formula>0</formula>
    </cfRule>
  </conditionalFormatting>
  <conditionalFormatting sqref="I8:I65536 I1:I6">
    <cfRule type="cellIs" dxfId="4257" priority="21" stopIfTrue="1" operator="lessThan">
      <formula>0</formula>
    </cfRule>
  </conditionalFormatting>
  <conditionalFormatting sqref="I8:I65536 I1:I6">
    <cfRule type="cellIs" dxfId="4256" priority="20" stopIfTrue="1" operator="lessThan">
      <formula>0</formula>
    </cfRule>
  </conditionalFormatting>
  <conditionalFormatting sqref="J8:J65536 J1:J6">
    <cfRule type="cellIs" dxfId="4255" priority="19" stopIfTrue="1" operator="lessThan">
      <formula>0</formula>
    </cfRule>
  </conditionalFormatting>
  <conditionalFormatting sqref="J8:J65536 J1:J6">
    <cfRule type="cellIs" dxfId="4254" priority="18" stopIfTrue="1" operator="lessThan">
      <formula>0</formula>
    </cfRule>
  </conditionalFormatting>
  <conditionalFormatting sqref="K8:K65536 K1:K6">
    <cfRule type="cellIs" dxfId="4253" priority="17" stopIfTrue="1" operator="lessThan">
      <formula>0</formula>
    </cfRule>
  </conditionalFormatting>
  <conditionalFormatting sqref="K8:K65536 K1:K6">
    <cfRule type="cellIs" dxfId="4252" priority="16" stopIfTrue="1" operator="lessThan">
      <formula>0</formula>
    </cfRule>
  </conditionalFormatting>
  <conditionalFormatting sqref="A47:IV47">
    <cfRule type="cellIs" dxfId="4251" priority="15" stopIfTrue="1" operator="lessThan">
      <formula>0</formula>
    </cfRule>
  </conditionalFormatting>
  <conditionalFormatting sqref="H47">
    <cfRule type="cellIs" dxfId="4250" priority="14" stopIfTrue="1" operator="lessThan">
      <formula>0</formula>
    </cfRule>
  </conditionalFormatting>
  <conditionalFormatting sqref="I47">
    <cfRule type="cellIs" dxfId="4249" priority="13" stopIfTrue="1" operator="lessThan">
      <formula>0</formula>
    </cfRule>
  </conditionalFormatting>
  <conditionalFormatting sqref="J47">
    <cfRule type="cellIs" dxfId="4248" priority="12" stopIfTrue="1" operator="lessThan">
      <formula>0</formula>
    </cfRule>
  </conditionalFormatting>
  <conditionalFormatting sqref="K47">
    <cfRule type="cellIs" dxfId="4247" priority="11" stopIfTrue="1" operator="lessThan">
      <formula>0</formula>
    </cfRule>
  </conditionalFormatting>
  <conditionalFormatting sqref="L1:L6 L8:L65536">
    <cfRule type="cellIs" dxfId="4246" priority="10" stopIfTrue="1" operator="lessThan">
      <formula>0</formula>
    </cfRule>
  </conditionalFormatting>
  <conditionalFormatting sqref="L1:L6 L8:L65536">
    <cfRule type="cellIs" dxfId="4245" priority="9" stopIfTrue="1" operator="lessThan">
      <formula>0</formula>
    </cfRule>
  </conditionalFormatting>
  <conditionalFormatting sqref="M1:M6 M8:M65536">
    <cfRule type="cellIs" dxfId="4244" priority="8" stopIfTrue="1" operator="lessThan">
      <formula>0</formula>
    </cfRule>
  </conditionalFormatting>
  <conditionalFormatting sqref="M1:M6 M8:M65536">
    <cfRule type="cellIs" dxfId="4243" priority="7" stopIfTrue="1" operator="lessThan">
      <formula>0</formula>
    </cfRule>
  </conditionalFormatting>
  <conditionalFormatting sqref="N1:N6 N8:N65536">
    <cfRule type="cellIs" dxfId="4242" priority="6" stopIfTrue="1" operator="lessThan">
      <formula>0</formula>
    </cfRule>
  </conditionalFormatting>
  <conditionalFormatting sqref="N1:N6 N8:N65536">
    <cfRule type="cellIs" dxfId="4241" priority="5" stopIfTrue="1" operator="lessThan">
      <formula>0</formula>
    </cfRule>
  </conditionalFormatting>
  <conditionalFormatting sqref="O1:O6 O8:O65536">
    <cfRule type="cellIs" dxfId="4240" priority="4" stopIfTrue="1" operator="lessThan">
      <formula>0</formula>
    </cfRule>
  </conditionalFormatting>
  <conditionalFormatting sqref="O1:O6 O8:O65536">
    <cfRule type="cellIs" dxfId="4239" priority="3" stopIfTrue="1" operator="lessThan">
      <formula>0</formula>
    </cfRule>
  </conditionalFormatting>
  <conditionalFormatting sqref="C8">
    <cfRule type="cellIs" dxfId="4238" priority="2" stopIfTrue="1" operator="lessThan">
      <formula>0</formula>
    </cfRule>
  </conditionalFormatting>
  <conditionalFormatting sqref="Q11">
    <cfRule type="cellIs" dxfId="4237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92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125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[20]Tammijoulu!C15</f>
        <v>1325030</v>
      </c>
      <c r="D9" s="43">
        <f>[16]Tammi!C15</f>
        <v>144930</v>
      </c>
      <c r="E9" s="43">
        <f>[16]Helmi!C15</f>
        <v>128518</v>
      </c>
      <c r="F9" s="43">
        <f>[16]Maalis!C15</f>
        <v>141910</v>
      </c>
      <c r="G9" s="43">
        <f>[16]Huhti!C15</f>
        <v>132394</v>
      </c>
      <c r="H9" s="43">
        <f>[16]Touko!C15</f>
        <v>181255</v>
      </c>
      <c r="I9" s="43">
        <f>[16]Kesä!C15</f>
        <v>181275</v>
      </c>
      <c r="J9" s="43">
        <f>[16]Heinä!C15</f>
        <v>206376</v>
      </c>
      <c r="K9" s="43">
        <f>[16]Elo!C15</f>
        <v>212865</v>
      </c>
      <c r="L9" s="43">
        <f>[16]Syys!C15</f>
        <v>162943</v>
      </c>
      <c r="M9" s="43">
        <f>[16]Loka!C15</f>
        <v>174804</v>
      </c>
      <c r="N9" s="43">
        <f>[16]Marras!C15</f>
        <v>171121</v>
      </c>
      <c r="O9" s="43"/>
    </row>
    <row r="10" spans="2:15" x14ac:dyDescent="0.2">
      <c r="B10" s="10" t="s">
        <v>21</v>
      </c>
      <c r="C10" s="44">
        <f>[20]Tammijoulu!E15</f>
        <v>645612</v>
      </c>
      <c r="D10" s="44">
        <f>[16]Tammi!E15</f>
        <v>73976</v>
      </c>
      <c r="E10" s="44">
        <f>[16]Helmi!E15</f>
        <v>51582</v>
      </c>
      <c r="F10" s="44">
        <f>[16]Maalis!E15</f>
        <v>61773</v>
      </c>
      <c r="G10" s="44">
        <f>[16]Huhti!E15</f>
        <v>61315</v>
      </c>
      <c r="H10" s="44">
        <f>[16]Touko!E15</f>
        <v>85867</v>
      </c>
      <c r="I10" s="44">
        <f>[16]Kesä!E15</f>
        <v>98334</v>
      </c>
      <c r="J10" s="44">
        <f>[16]Heinä!E15</f>
        <v>102970</v>
      </c>
      <c r="K10" s="44">
        <f>[16]Elo!E15</f>
        <v>113374</v>
      </c>
      <c r="L10" s="44">
        <f>[16]Syys!E15</f>
        <v>84247</v>
      </c>
      <c r="M10" s="44">
        <f>[16]Loka!E15</f>
        <v>69420</v>
      </c>
      <c r="N10" s="44">
        <f>[16]Marras!E15</f>
        <v>67487</v>
      </c>
      <c r="O10" s="44"/>
    </row>
    <row r="11" spans="2:15" s="14" customFormat="1" x14ac:dyDescent="0.2">
      <c r="B11" s="15" t="s">
        <v>22</v>
      </c>
      <c r="C11" s="45">
        <f>[20]Tammijoulu!D15</f>
        <v>679418</v>
      </c>
      <c r="D11" s="45">
        <f>[16]Tammi!D15</f>
        <v>70954</v>
      </c>
      <c r="E11" s="45">
        <f>[16]Helmi!D15</f>
        <v>76936</v>
      </c>
      <c r="F11" s="45">
        <f>[16]Maalis!D15</f>
        <v>80137</v>
      </c>
      <c r="G11" s="45">
        <f>[16]Huhti!D15</f>
        <v>71079</v>
      </c>
      <c r="H11" s="45">
        <f>[16]Touko!D15</f>
        <v>95388</v>
      </c>
      <c r="I11" s="45">
        <f>[16]Kesä!D15</f>
        <v>82941</v>
      </c>
      <c r="J11" s="45">
        <f>[16]Heinä!D15</f>
        <v>103406</v>
      </c>
      <c r="K11" s="45">
        <f>[16]Elo!D15</f>
        <v>99491</v>
      </c>
      <c r="L11" s="45">
        <f>[16]Syys!D15</f>
        <v>78696</v>
      </c>
      <c r="M11" s="45">
        <f>[16]Loka!D15</f>
        <v>105384</v>
      </c>
      <c r="N11" s="45">
        <f>[16]Marras!D15</f>
        <v>103634</v>
      </c>
      <c r="O11" s="45"/>
    </row>
    <row r="12" spans="2:15" x14ac:dyDescent="0.2">
      <c r="B12" s="1" t="s">
        <v>23</v>
      </c>
      <c r="C12" s="44">
        <f>[20]Tammijoulu!P15</f>
        <v>46874</v>
      </c>
      <c r="D12" s="44">
        <f>[16]Tammi!P15</f>
        <v>4277</v>
      </c>
      <c r="E12" s="44">
        <f>[16]Helmi!P15</f>
        <v>4648</v>
      </c>
      <c r="F12" s="44">
        <f>[16]Maalis!P15</f>
        <v>4921</v>
      </c>
      <c r="G12" s="44">
        <f>[16]Huhti!P15</f>
        <v>5669</v>
      </c>
      <c r="H12" s="44">
        <f>[16]Touko!P15</f>
        <v>6399</v>
      </c>
      <c r="I12" s="44">
        <f>[16]Kesä!P15</f>
        <v>7443</v>
      </c>
      <c r="J12" s="44">
        <f>[16]Heinä!P15</f>
        <v>5872</v>
      </c>
      <c r="K12" s="44">
        <f>[16]Elo!P15</f>
        <v>7635</v>
      </c>
      <c r="L12" s="44">
        <f>[16]Syys!P15</f>
        <v>6413</v>
      </c>
      <c r="M12" s="44">
        <f>[16]Loka!P15</f>
        <v>5819</v>
      </c>
      <c r="N12" s="44">
        <f>[16]Marras!P15</f>
        <v>5563</v>
      </c>
      <c r="O12" s="44"/>
    </row>
    <row r="13" spans="2:15" s="14" customFormat="1" x14ac:dyDescent="0.2">
      <c r="B13" s="16" t="s">
        <v>24</v>
      </c>
      <c r="C13" s="45">
        <f>[20]Tammijoulu!AK15</f>
        <v>99877</v>
      </c>
      <c r="D13" s="45">
        <f>[16]Tammi!AK15</f>
        <v>26849</v>
      </c>
      <c r="E13" s="45">
        <f>[16]Helmi!AK15</f>
        <v>8458</v>
      </c>
      <c r="F13" s="45">
        <f>[16]Maalis!AK15</f>
        <v>10555</v>
      </c>
      <c r="G13" s="45">
        <f>[16]Huhti!AK15</f>
        <v>9155</v>
      </c>
      <c r="H13" s="45">
        <f>[16]Touko!AK15</f>
        <v>11866</v>
      </c>
      <c r="I13" s="45">
        <f>[16]Kesä!AK15</f>
        <v>9879</v>
      </c>
      <c r="J13" s="45">
        <f>[16]Heinä!AK15</f>
        <v>12492</v>
      </c>
      <c r="K13" s="45">
        <f>[16]Elo!AK15</f>
        <v>11264</v>
      </c>
      <c r="L13" s="45">
        <f>[16]Syys!AK15</f>
        <v>8585</v>
      </c>
      <c r="M13" s="45">
        <f>[16]Loka!AK15</f>
        <v>8815</v>
      </c>
      <c r="N13" s="45">
        <f>[16]Marras!AK15</f>
        <v>11477</v>
      </c>
      <c r="O13" s="45"/>
    </row>
    <row r="14" spans="2:15" x14ac:dyDescent="0.2">
      <c r="B14" s="1" t="s">
        <v>25</v>
      </c>
      <c r="C14" s="44">
        <f>[20]Tammijoulu!F15</f>
        <v>51763</v>
      </c>
      <c r="D14" s="44">
        <f>[16]Tammi!F15</f>
        <v>5290</v>
      </c>
      <c r="E14" s="44">
        <f>[16]Helmi!F15</f>
        <v>4637</v>
      </c>
      <c r="F14" s="44">
        <f>[16]Maalis!F15</f>
        <v>5850</v>
      </c>
      <c r="G14" s="44">
        <f>[16]Huhti!F15</f>
        <v>6295</v>
      </c>
      <c r="H14" s="44">
        <f>[16]Touko!F15</f>
        <v>8303</v>
      </c>
      <c r="I14" s="44">
        <f>[16]Kesä!F15</f>
        <v>6233</v>
      </c>
      <c r="J14" s="44">
        <f>[16]Heinä!F15</f>
        <v>6645</v>
      </c>
      <c r="K14" s="44">
        <f>[16]Elo!F15</f>
        <v>8640</v>
      </c>
      <c r="L14" s="44">
        <f>[16]Syys!F15</f>
        <v>7627</v>
      </c>
      <c r="M14" s="44">
        <f>[16]Loka!F15</f>
        <v>7405</v>
      </c>
      <c r="N14" s="44">
        <f>[16]Marras!F15</f>
        <v>6849</v>
      </c>
      <c r="O14" s="44"/>
    </row>
    <row r="15" spans="2:15" s="14" customFormat="1" x14ac:dyDescent="0.2">
      <c r="B15" s="16" t="s">
        <v>1</v>
      </c>
      <c r="C15" s="45">
        <f>[20]Tammijoulu!AP15</f>
        <v>40371</v>
      </c>
      <c r="D15" s="45">
        <f>[16]Tammi!AP15</f>
        <v>2145</v>
      </c>
      <c r="E15" s="45">
        <f>[16]Helmi!AP15</f>
        <v>1953</v>
      </c>
      <c r="F15" s="45">
        <f>[16]Maalis!AP15</f>
        <v>2917</v>
      </c>
      <c r="G15" s="45">
        <f>[16]Huhti!AP15</f>
        <v>3287</v>
      </c>
      <c r="H15" s="45">
        <f>[16]Touko!AP15</f>
        <v>6164</v>
      </c>
      <c r="I15" s="45">
        <f>[16]Kesä!AP15</f>
        <v>8973</v>
      </c>
      <c r="J15" s="45">
        <f>[16]Heinä!AP15</f>
        <v>7453</v>
      </c>
      <c r="K15" s="45">
        <f>[16]Elo!AP15</f>
        <v>7681</v>
      </c>
      <c r="L15" s="45">
        <f>[16]Syys!AP15</f>
        <v>5731</v>
      </c>
      <c r="M15" s="45">
        <f>[16]Loka!AP15</f>
        <v>3265</v>
      </c>
      <c r="N15" s="45">
        <f>[16]Marras!AP15</f>
        <v>2928</v>
      </c>
      <c r="O15" s="45"/>
    </row>
    <row r="16" spans="2:15" x14ac:dyDescent="0.2">
      <c r="B16" s="1" t="s">
        <v>26</v>
      </c>
      <c r="C16" s="44">
        <f>[20]Tammijoulu!J15</f>
        <v>56288</v>
      </c>
      <c r="D16" s="44">
        <f>[16]Tammi!J15</f>
        <v>4444</v>
      </c>
      <c r="E16" s="44">
        <f>[16]Helmi!J15</f>
        <v>4418</v>
      </c>
      <c r="F16" s="44">
        <f>[16]Maalis!J15</f>
        <v>5253</v>
      </c>
      <c r="G16" s="44">
        <f>[16]Huhti!J15</f>
        <v>5655</v>
      </c>
      <c r="H16" s="44">
        <f>[16]Touko!J15</f>
        <v>7301</v>
      </c>
      <c r="I16" s="44">
        <f>[16]Kesä!J15</f>
        <v>9729</v>
      </c>
      <c r="J16" s="44">
        <f>[16]Heinä!J15</f>
        <v>9082</v>
      </c>
      <c r="K16" s="44">
        <f>[16]Elo!J15</f>
        <v>10761</v>
      </c>
      <c r="L16" s="44">
        <f>[16]Syys!J15</f>
        <v>7313</v>
      </c>
      <c r="M16" s="44">
        <f>[16]Loka!J15</f>
        <v>5786</v>
      </c>
      <c r="N16" s="44">
        <f>[16]Marras!J15</f>
        <v>4858</v>
      </c>
      <c r="O16" s="44"/>
    </row>
    <row r="17" spans="2:15" s="14" customFormat="1" x14ac:dyDescent="0.2">
      <c r="B17" s="16" t="s">
        <v>27</v>
      </c>
      <c r="C17" s="45">
        <f>[20]Tammijoulu!AV15</f>
        <v>40722</v>
      </c>
      <c r="D17" s="45">
        <f>[16]Tammi!AV15</f>
        <v>2856</v>
      </c>
      <c r="E17" s="45">
        <f>[16]Helmi!AV15</f>
        <v>3627</v>
      </c>
      <c r="F17" s="45">
        <f>[16]Maalis!AV15</f>
        <v>4182</v>
      </c>
      <c r="G17" s="45">
        <f>[16]Huhti!AV15</f>
        <v>2019</v>
      </c>
      <c r="H17" s="45">
        <f>[16]Touko!AV15</f>
        <v>4350</v>
      </c>
      <c r="I17" s="45">
        <f>[16]Kesä!AV15</f>
        <v>6479</v>
      </c>
      <c r="J17" s="45">
        <f>[16]Heinä!AV15</f>
        <v>8301</v>
      </c>
      <c r="K17" s="45">
        <f>[16]Elo!AV15</f>
        <v>9028</v>
      </c>
      <c r="L17" s="45">
        <f>[16]Syys!AV15</f>
        <v>6456</v>
      </c>
      <c r="M17" s="45">
        <f>[16]Loka!AV15</f>
        <v>3714</v>
      </c>
      <c r="N17" s="45">
        <f>[16]Marras!AV15</f>
        <v>2187</v>
      </c>
      <c r="O17" s="45"/>
    </row>
    <row r="18" spans="2:15" x14ac:dyDescent="0.2">
      <c r="B18" s="1" t="s">
        <v>28</v>
      </c>
      <c r="C18" s="44">
        <f>[20]Tammijoulu!S15</f>
        <v>17243</v>
      </c>
      <c r="D18" s="44">
        <f>[16]Tammi!S15</f>
        <v>1215</v>
      </c>
      <c r="E18" s="44">
        <f>[16]Helmi!S15</f>
        <v>1192</v>
      </c>
      <c r="F18" s="44">
        <f>[16]Maalis!S15</f>
        <v>1529</v>
      </c>
      <c r="G18" s="44">
        <f>[16]Huhti!S15</f>
        <v>1378</v>
      </c>
      <c r="H18" s="44">
        <f>[16]Touko!S15</f>
        <v>1766</v>
      </c>
      <c r="I18" s="44">
        <f>[16]Kesä!S15</f>
        <v>2093</v>
      </c>
      <c r="J18" s="44">
        <f>[16]Heinä!S15</f>
        <v>2741</v>
      </c>
      <c r="K18" s="44">
        <f>[16]Elo!S15</f>
        <v>5266</v>
      </c>
      <c r="L18" s="44">
        <f>[16]Syys!S15</f>
        <v>1714</v>
      </c>
      <c r="M18" s="44">
        <f>[16]Loka!S15</f>
        <v>1123</v>
      </c>
      <c r="N18" s="44">
        <f>[16]Marras!S15</f>
        <v>1521</v>
      </c>
      <c r="O18" s="44"/>
    </row>
    <row r="19" spans="2:15" s="14" customFormat="1" x14ac:dyDescent="0.2">
      <c r="B19" s="16" t="s">
        <v>29</v>
      </c>
      <c r="C19" s="45">
        <f>[20]Tammijoulu!R15</f>
        <v>18102</v>
      </c>
      <c r="D19" s="45">
        <f>[16]Tammi!R15</f>
        <v>1418</v>
      </c>
      <c r="E19" s="45">
        <f>[16]Helmi!R15</f>
        <v>1719</v>
      </c>
      <c r="F19" s="45">
        <f>[16]Maalis!R15</f>
        <v>1795</v>
      </c>
      <c r="G19" s="45">
        <f>[16]Huhti!R15</f>
        <v>1631</v>
      </c>
      <c r="H19" s="45">
        <f>[16]Touko!R15</f>
        <v>2172</v>
      </c>
      <c r="I19" s="45">
        <f>[16]Kesä!R15</f>
        <v>3070</v>
      </c>
      <c r="J19" s="45">
        <f>[16]Heinä!R15</f>
        <v>3014</v>
      </c>
      <c r="K19" s="45">
        <f>[16]Elo!R15</f>
        <v>3262</v>
      </c>
      <c r="L19" s="45">
        <f>[16]Syys!R15</f>
        <v>1931</v>
      </c>
      <c r="M19" s="45">
        <f>[16]Loka!R15</f>
        <v>1689</v>
      </c>
      <c r="N19" s="45">
        <f>[16]Marras!R15</f>
        <v>1463</v>
      </c>
      <c r="O19" s="45"/>
    </row>
    <row r="20" spans="2:15" x14ac:dyDescent="0.2">
      <c r="B20" s="1" t="s">
        <v>30</v>
      </c>
      <c r="C20" s="44">
        <f>[20]Tammijoulu!M15</f>
        <v>17307</v>
      </c>
      <c r="D20" s="44">
        <f>[16]Tammi!M15</f>
        <v>1719</v>
      </c>
      <c r="E20" s="44">
        <f>[16]Helmi!M15</f>
        <v>1788</v>
      </c>
      <c r="F20" s="44">
        <f>[16]Maalis!M15</f>
        <v>1934</v>
      </c>
      <c r="G20" s="44">
        <f>[16]Huhti!M15</f>
        <v>1921</v>
      </c>
      <c r="H20" s="44">
        <f>[16]Touko!M15</f>
        <v>2426</v>
      </c>
      <c r="I20" s="44">
        <f>[16]Kesä!M15</f>
        <v>2681</v>
      </c>
      <c r="J20" s="44">
        <f>[16]Heinä!M15</f>
        <v>2363</v>
      </c>
      <c r="K20" s="44">
        <f>[16]Elo!M15</f>
        <v>2575</v>
      </c>
      <c r="L20" s="44">
        <f>[16]Syys!M15</f>
        <v>2084</v>
      </c>
      <c r="M20" s="44">
        <f>[16]Loka!M15</f>
        <v>1958</v>
      </c>
      <c r="N20" s="44">
        <f>[16]Marras!M15</f>
        <v>1935</v>
      </c>
      <c r="O20" s="44"/>
    </row>
    <row r="21" spans="2:15" s="14" customFormat="1" x14ac:dyDescent="0.2">
      <c r="B21" s="16" t="s">
        <v>31</v>
      </c>
      <c r="C21" s="45">
        <f>[20]Tammijoulu!G15</f>
        <v>17251</v>
      </c>
      <c r="D21" s="45">
        <f>[16]Tammi!G15</f>
        <v>1532</v>
      </c>
      <c r="E21" s="45">
        <f>[16]Helmi!G15</f>
        <v>1573</v>
      </c>
      <c r="F21" s="45">
        <f>[16]Maalis!G15</f>
        <v>2050</v>
      </c>
      <c r="G21" s="45">
        <f>[16]Huhti!G15</f>
        <v>2300</v>
      </c>
      <c r="H21" s="45">
        <f>[16]Touko!G15</f>
        <v>2667</v>
      </c>
      <c r="I21" s="45">
        <f>[16]Kesä!G15</f>
        <v>2432</v>
      </c>
      <c r="J21" s="45">
        <f>[16]Heinä!G15</f>
        <v>2131</v>
      </c>
      <c r="K21" s="45">
        <f>[16]Elo!G15</f>
        <v>2492</v>
      </c>
      <c r="L21" s="45">
        <f>[16]Syys!G15</f>
        <v>3022</v>
      </c>
      <c r="M21" s="45">
        <f>[16]Loka!G15</f>
        <v>2620</v>
      </c>
      <c r="N21" s="45">
        <f>[16]Marras!G15</f>
        <v>2309</v>
      </c>
      <c r="O21" s="45"/>
    </row>
    <row r="22" spans="2:15" x14ac:dyDescent="0.2">
      <c r="B22" s="1" t="s">
        <v>32</v>
      </c>
      <c r="C22" s="44">
        <f>[20]Tammijoulu!H15</f>
        <v>14544</v>
      </c>
      <c r="D22" s="44">
        <f>[16]Tammi!H15</f>
        <v>1738</v>
      </c>
      <c r="E22" s="44">
        <f>[16]Helmi!H15</f>
        <v>1455</v>
      </c>
      <c r="F22" s="44">
        <f>[16]Maalis!H15</f>
        <v>1951</v>
      </c>
      <c r="G22" s="44">
        <f>[16]Huhti!H15</f>
        <v>1769</v>
      </c>
      <c r="H22" s="44">
        <f>[16]Touko!H15</f>
        <v>2397</v>
      </c>
      <c r="I22" s="44">
        <f>[16]Kesä!H15</f>
        <v>1922</v>
      </c>
      <c r="J22" s="44">
        <f>[16]Heinä!H15</f>
        <v>1309</v>
      </c>
      <c r="K22" s="44">
        <f>[16]Elo!H15</f>
        <v>1994</v>
      </c>
      <c r="L22" s="44">
        <f>[16]Syys!H15</f>
        <v>2199</v>
      </c>
      <c r="M22" s="44">
        <f>[16]Loka!H15</f>
        <v>2069</v>
      </c>
      <c r="N22" s="44">
        <f>[16]Marras!H15</f>
        <v>2054</v>
      </c>
      <c r="O22" s="44"/>
    </row>
    <row r="23" spans="2:15" s="14" customFormat="1" x14ac:dyDescent="0.2">
      <c r="B23" s="16" t="s">
        <v>33</v>
      </c>
      <c r="C23" s="45">
        <f>[20]Tammijoulu!T15</f>
        <v>15731</v>
      </c>
      <c r="D23" s="45">
        <f>[16]Tammi!T15</f>
        <v>943</v>
      </c>
      <c r="E23" s="45">
        <f>[16]Helmi!T15</f>
        <v>895</v>
      </c>
      <c r="F23" s="45">
        <f>[16]Maalis!T15</f>
        <v>1137</v>
      </c>
      <c r="G23" s="45">
        <f>[16]Huhti!T15</f>
        <v>1491</v>
      </c>
      <c r="H23" s="45">
        <f>[16]Touko!T15</f>
        <v>1802</v>
      </c>
      <c r="I23" s="45">
        <f>[16]Kesä!T15</f>
        <v>2167</v>
      </c>
      <c r="J23" s="45">
        <f>[16]Heinä!T15</f>
        <v>2945</v>
      </c>
      <c r="K23" s="45">
        <f>[16]Elo!T15</f>
        <v>4626</v>
      </c>
      <c r="L23" s="45">
        <f>[16]Syys!T15</f>
        <v>1896</v>
      </c>
      <c r="M23" s="45">
        <f>[16]Loka!T15</f>
        <v>1146</v>
      </c>
      <c r="N23" s="45">
        <f>[16]Marras!T15</f>
        <v>900</v>
      </c>
      <c r="O23" s="45"/>
    </row>
    <row r="24" spans="2:15" x14ac:dyDescent="0.2">
      <c r="B24" s="1" t="s">
        <v>34</v>
      </c>
      <c r="C24" s="44">
        <f>[20]Tammijoulu!AH15</f>
        <v>13494</v>
      </c>
      <c r="D24" s="44">
        <f>[16]Tammi!AH15</f>
        <v>1719</v>
      </c>
      <c r="E24" s="44">
        <f>[16]Helmi!AH15</f>
        <v>1491</v>
      </c>
      <c r="F24" s="44">
        <f>[16]Maalis!AH15</f>
        <v>1878</v>
      </c>
      <c r="G24" s="44">
        <f>[16]Huhti!AH15</f>
        <v>1607</v>
      </c>
      <c r="H24" s="44">
        <f>[16]Touko!AH15</f>
        <v>1872</v>
      </c>
      <c r="I24" s="44">
        <f>[16]Kesä!AH15</f>
        <v>1475</v>
      </c>
      <c r="J24" s="44">
        <f>[16]Heinä!AH15</f>
        <v>1600</v>
      </c>
      <c r="K24" s="44">
        <f>[16]Elo!AH15</f>
        <v>1799</v>
      </c>
      <c r="L24" s="44">
        <f>[16]Syys!AH15</f>
        <v>1666</v>
      </c>
      <c r="M24" s="44">
        <f>[16]Loka!AH15</f>
        <v>2981</v>
      </c>
      <c r="N24" s="44">
        <f>[16]Marras!AH15</f>
        <v>2096</v>
      </c>
      <c r="O24" s="44"/>
    </row>
    <row r="25" spans="2:15" s="14" customFormat="1" x14ac:dyDescent="0.2">
      <c r="B25" s="16" t="s">
        <v>35</v>
      </c>
      <c r="C25" s="45">
        <f>[20]Tammijoulu!L15</f>
        <v>14429</v>
      </c>
      <c r="D25" s="45">
        <f>[16]Tammi!L15</f>
        <v>846</v>
      </c>
      <c r="E25" s="45">
        <f>[16]Helmi!L15</f>
        <v>850</v>
      </c>
      <c r="F25" s="45">
        <f>[16]Maalis!L15</f>
        <v>896</v>
      </c>
      <c r="G25" s="45">
        <f>[16]Huhti!L15</f>
        <v>1067</v>
      </c>
      <c r="H25" s="45">
        <f>[16]Touko!L15</f>
        <v>1723</v>
      </c>
      <c r="I25" s="45">
        <f>[16]Kesä!L15</f>
        <v>2520</v>
      </c>
      <c r="J25" s="45">
        <f>[16]Heinä!L15</f>
        <v>3967</v>
      </c>
      <c r="K25" s="45">
        <f>[16]Elo!L15</f>
        <v>2592</v>
      </c>
      <c r="L25" s="45">
        <f>[16]Syys!L15</f>
        <v>1229</v>
      </c>
      <c r="M25" s="45">
        <f>[16]Loka!L15</f>
        <v>956</v>
      </c>
      <c r="N25" s="45">
        <f>[16]Marras!L15</f>
        <v>964</v>
      </c>
      <c r="O25" s="45"/>
    </row>
    <row r="26" spans="2:15" x14ac:dyDescent="0.2">
      <c r="B26" s="1" t="s">
        <v>36</v>
      </c>
      <c r="C26" s="44">
        <f>[20]Tammijoulu!N15</f>
        <v>6676</v>
      </c>
      <c r="D26" s="44">
        <f>[16]Tammi!N15</f>
        <v>560</v>
      </c>
      <c r="E26" s="44">
        <f>[16]Helmi!N15</f>
        <v>655</v>
      </c>
      <c r="F26" s="44">
        <f>[16]Maalis!N15</f>
        <v>815</v>
      </c>
      <c r="G26" s="44">
        <f>[16]Huhti!N15</f>
        <v>803</v>
      </c>
      <c r="H26" s="44">
        <f>[16]Touko!N15</f>
        <v>994</v>
      </c>
      <c r="I26" s="44">
        <f>[16]Kesä!N15</f>
        <v>1050</v>
      </c>
      <c r="J26" s="44">
        <f>[16]Heinä!N15</f>
        <v>875</v>
      </c>
      <c r="K26" s="44">
        <f>[16]Elo!N15</f>
        <v>909</v>
      </c>
      <c r="L26" s="44">
        <f>[16]Syys!N15</f>
        <v>941</v>
      </c>
      <c r="M26" s="44">
        <f>[16]Loka!N15</f>
        <v>1078</v>
      </c>
      <c r="N26" s="44">
        <f>[16]Marras!N15</f>
        <v>693</v>
      </c>
      <c r="O26" s="44"/>
    </row>
    <row r="27" spans="2:15" s="14" customFormat="1" x14ac:dyDescent="0.2">
      <c r="B27" s="16" t="s">
        <v>37</v>
      </c>
      <c r="C27" s="45">
        <f>[20]Tammijoulu!BK15</f>
        <v>23060</v>
      </c>
      <c r="D27" s="45">
        <f>[16]Tammi!BK15</f>
        <v>1220</v>
      </c>
      <c r="E27" s="45">
        <f>[16]Helmi!BK15</f>
        <v>1425</v>
      </c>
      <c r="F27" s="45">
        <f>[16]Maalis!BK15</f>
        <v>1464</v>
      </c>
      <c r="G27" s="45">
        <f>[16]Huhti!BK15</f>
        <v>1298</v>
      </c>
      <c r="H27" s="45">
        <f>[16]Touko!BK15</f>
        <v>2257</v>
      </c>
      <c r="I27" s="45">
        <f>[16]Kesä!BK15</f>
        <v>4640</v>
      </c>
      <c r="J27" s="45">
        <f>[16]Heinä!BK15</f>
        <v>5797</v>
      </c>
      <c r="K27" s="45">
        <f>[16]Elo!BK15</f>
        <v>5037</v>
      </c>
      <c r="L27" s="45">
        <f>[16]Syys!BK15</f>
        <v>3905</v>
      </c>
      <c r="M27" s="45">
        <f>[16]Loka!BK15</f>
        <v>2609</v>
      </c>
      <c r="N27" s="45">
        <f>[16]Marras!BK15</f>
        <v>2228</v>
      </c>
      <c r="O27" s="45"/>
    </row>
    <row r="28" spans="2:15" x14ac:dyDescent="0.2">
      <c r="B28" s="1" t="s">
        <v>38</v>
      </c>
      <c r="C28" s="44">
        <f>[20]Tammijoulu!AF15</f>
        <v>2404</v>
      </c>
      <c r="D28" s="44">
        <f>[16]Tammi!AF15</f>
        <v>354</v>
      </c>
      <c r="E28" s="44">
        <f>[16]Helmi!AF15</f>
        <v>119</v>
      </c>
      <c r="F28" s="44">
        <f>[16]Maalis!AF15</f>
        <v>302</v>
      </c>
      <c r="G28" s="44">
        <f>[16]Huhti!AF15</f>
        <v>203</v>
      </c>
      <c r="H28" s="44">
        <f>[16]Touko!AF15</f>
        <v>284</v>
      </c>
      <c r="I28" s="44">
        <f>[16]Kesä!AF15</f>
        <v>313</v>
      </c>
      <c r="J28" s="44">
        <f>[16]Heinä!AF15</f>
        <v>388</v>
      </c>
      <c r="K28" s="44">
        <f>[16]Elo!AF15</f>
        <v>403</v>
      </c>
      <c r="L28" s="44">
        <f>[16]Syys!AF15</f>
        <v>292</v>
      </c>
      <c r="M28" s="44">
        <f>[16]Loka!AF15</f>
        <v>416</v>
      </c>
      <c r="N28" s="44">
        <f>[16]Marras!AF15</f>
        <v>147</v>
      </c>
      <c r="O28" s="44"/>
    </row>
    <row r="29" spans="2:15" s="14" customFormat="1" x14ac:dyDescent="0.2">
      <c r="B29" s="16" t="s">
        <v>39</v>
      </c>
      <c r="C29" s="45">
        <f>[20]Tammijoulu!AQ15</f>
        <v>6542</v>
      </c>
      <c r="D29" s="45">
        <f>[16]Tammi!AQ15</f>
        <v>300</v>
      </c>
      <c r="E29" s="45">
        <f>[16]Helmi!AQ15</f>
        <v>261</v>
      </c>
      <c r="F29" s="45">
        <f>[16]Maalis!AQ15</f>
        <v>549</v>
      </c>
      <c r="G29" s="45">
        <f>[16]Huhti!AQ15</f>
        <v>756</v>
      </c>
      <c r="H29" s="45">
        <f>[16]Touko!AQ15</f>
        <v>780</v>
      </c>
      <c r="I29" s="45">
        <f>[16]Kesä!AQ15</f>
        <v>1287</v>
      </c>
      <c r="J29" s="45">
        <f>[16]Heinä!AQ15</f>
        <v>1157</v>
      </c>
      <c r="K29" s="45">
        <f>[16]Elo!AQ15</f>
        <v>1508</v>
      </c>
      <c r="L29" s="45">
        <f>[16]Syys!AQ15</f>
        <v>700</v>
      </c>
      <c r="M29" s="45">
        <f>[16]Loka!AQ15</f>
        <v>478</v>
      </c>
      <c r="N29" s="45">
        <f>[16]Marras!AQ15</f>
        <v>313</v>
      </c>
      <c r="O29" s="45"/>
    </row>
    <row r="30" spans="2:15" x14ac:dyDescent="0.2">
      <c r="B30" s="1" t="s">
        <v>40</v>
      </c>
      <c r="C30" s="44">
        <f>[20]Tammijoulu!K15</f>
        <v>6277</v>
      </c>
      <c r="D30" s="44">
        <f>[16]Tammi!K15</f>
        <v>432</v>
      </c>
      <c r="E30" s="44">
        <f>[16]Helmi!K15</f>
        <v>628</v>
      </c>
      <c r="F30" s="44">
        <f>[16]Maalis!K15</f>
        <v>408</v>
      </c>
      <c r="G30" s="44">
        <f>[16]Huhti!K15</f>
        <v>558</v>
      </c>
      <c r="H30" s="44">
        <f>[16]Touko!K15</f>
        <v>756</v>
      </c>
      <c r="I30" s="44">
        <f>[16]Kesä!K15</f>
        <v>1088</v>
      </c>
      <c r="J30" s="44">
        <f>[16]Heinä!K15</f>
        <v>1221</v>
      </c>
      <c r="K30" s="44">
        <f>[16]Elo!K15</f>
        <v>1183</v>
      </c>
      <c r="L30" s="44">
        <f>[16]Syys!K15</f>
        <v>706</v>
      </c>
      <c r="M30" s="44">
        <f>[16]Loka!K15</f>
        <v>533</v>
      </c>
      <c r="N30" s="44">
        <f>[16]Marras!K15</f>
        <v>425</v>
      </c>
      <c r="O30" s="44"/>
    </row>
    <row r="31" spans="2:15" s="14" customFormat="1" x14ac:dyDescent="0.2">
      <c r="B31" s="16" t="s">
        <v>2</v>
      </c>
      <c r="C31" s="45">
        <f>[20]Tammijoulu!BG15</f>
        <v>10972</v>
      </c>
      <c r="D31" s="45">
        <f>[16]Tammi!BG15</f>
        <v>846</v>
      </c>
      <c r="E31" s="45">
        <f>[16]Helmi!BG15</f>
        <v>505</v>
      </c>
      <c r="F31" s="45">
        <f>[16]Maalis!BG15</f>
        <v>594</v>
      </c>
      <c r="G31" s="45">
        <f>[16]Huhti!BG15</f>
        <v>526</v>
      </c>
      <c r="H31" s="45">
        <f>[16]Touko!BG15</f>
        <v>1450</v>
      </c>
      <c r="I31" s="45">
        <f>[16]Kesä!BG15</f>
        <v>2331</v>
      </c>
      <c r="J31" s="45">
        <f>[16]Heinä!BG15</f>
        <v>2616</v>
      </c>
      <c r="K31" s="45">
        <f>[16]Elo!BG15</f>
        <v>2210</v>
      </c>
      <c r="L31" s="45">
        <f>[16]Syys!BG15</f>
        <v>1901</v>
      </c>
      <c r="M31" s="45">
        <f>[16]Loka!BG15</f>
        <v>895</v>
      </c>
      <c r="N31" s="45">
        <f>[16]Marras!BG15</f>
        <v>459</v>
      </c>
      <c r="O31" s="45"/>
    </row>
    <row r="32" spans="2:15" x14ac:dyDescent="0.2">
      <c r="B32" s="1" t="s">
        <v>41</v>
      </c>
      <c r="C32" s="44">
        <f>[20]Tammijoulu!V15</f>
        <v>6410</v>
      </c>
      <c r="D32" s="44">
        <f>[16]Tammi!V15</f>
        <v>702</v>
      </c>
      <c r="E32" s="44">
        <f>[16]Helmi!V15</f>
        <v>536</v>
      </c>
      <c r="F32" s="44">
        <f>[16]Maalis!V15</f>
        <v>797</v>
      </c>
      <c r="G32" s="44">
        <f>[16]Huhti!V15</f>
        <v>779</v>
      </c>
      <c r="H32" s="44">
        <f>[16]Touko!V15</f>
        <v>961</v>
      </c>
      <c r="I32" s="44">
        <f>[16]Kesä!V15</f>
        <v>839</v>
      </c>
      <c r="J32" s="44">
        <f>[16]Heinä!V15</f>
        <v>731</v>
      </c>
      <c r="K32" s="44">
        <f>[16]Elo!V15</f>
        <v>1035</v>
      </c>
      <c r="L32" s="44">
        <f>[16]Syys!V15</f>
        <v>971</v>
      </c>
      <c r="M32" s="44">
        <f>[16]Loka!V15</f>
        <v>695</v>
      </c>
      <c r="N32" s="44">
        <f>[16]Marras!V15</f>
        <v>601</v>
      </c>
      <c r="O32" s="44"/>
    </row>
    <row r="33" spans="2:15" s="14" customFormat="1" x14ac:dyDescent="0.2">
      <c r="B33" s="16" t="s">
        <v>42</v>
      </c>
      <c r="C33" s="45">
        <f>[20]Tammijoulu!Y15</f>
        <v>2153</v>
      </c>
      <c r="D33" s="45">
        <f>[16]Tammi!Y15</f>
        <v>156</v>
      </c>
      <c r="E33" s="45">
        <f>[16]Helmi!Y15</f>
        <v>159</v>
      </c>
      <c r="F33" s="45">
        <f>[16]Maalis!Y15</f>
        <v>272</v>
      </c>
      <c r="G33" s="45">
        <f>[16]Huhti!Y15</f>
        <v>255</v>
      </c>
      <c r="H33" s="45">
        <f>[16]Touko!Y15</f>
        <v>284</v>
      </c>
      <c r="I33" s="45">
        <f>[16]Kesä!Y15</f>
        <v>387</v>
      </c>
      <c r="J33" s="45">
        <f>[16]Heinä!Y15</f>
        <v>338</v>
      </c>
      <c r="K33" s="45">
        <f>[16]Elo!Y15</f>
        <v>287</v>
      </c>
      <c r="L33" s="45">
        <f>[16]Syys!Y15</f>
        <v>281</v>
      </c>
      <c r="M33" s="45">
        <f>[16]Loka!Y15</f>
        <v>226</v>
      </c>
      <c r="N33" s="45">
        <f>[16]Marras!Y15</f>
        <v>193</v>
      </c>
      <c r="O33" s="45"/>
    </row>
    <row r="34" spans="2:15" x14ac:dyDescent="0.2">
      <c r="B34" s="1" t="s">
        <v>3</v>
      </c>
      <c r="C34" s="44">
        <f>[20]Tammijoulu!AI15</f>
        <v>3579</v>
      </c>
      <c r="D34" s="44">
        <f>[16]Tammi!AI15</f>
        <v>531</v>
      </c>
      <c r="E34" s="44">
        <f>[16]Helmi!AI15</f>
        <v>328</v>
      </c>
      <c r="F34" s="44">
        <f>[16]Maalis!AI15</f>
        <v>339</v>
      </c>
      <c r="G34" s="44">
        <f>[16]Huhti!AI15</f>
        <v>349</v>
      </c>
      <c r="H34" s="44">
        <f>[16]Touko!AI15</f>
        <v>475</v>
      </c>
      <c r="I34" s="44">
        <f>[16]Kesä!AI15</f>
        <v>509</v>
      </c>
      <c r="J34" s="44">
        <f>[16]Heinä!AI15</f>
        <v>405</v>
      </c>
      <c r="K34" s="44">
        <f>[16]Elo!AI15</f>
        <v>632</v>
      </c>
      <c r="L34" s="44">
        <f>[16]Syys!AI15</f>
        <v>572</v>
      </c>
      <c r="M34" s="44">
        <f>[16]Loka!AI15</f>
        <v>901</v>
      </c>
      <c r="N34" s="44">
        <f>[16]Marras!AI15</f>
        <v>430</v>
      </c>
      <c r="O34" s="44"/>
    </row>
    <row r="35" spans="2:15" s="14" customFormat="1" x14ac:dyDescent="0.2">
      <c r="B35" s="16" t="s">
        <v>43</v>
      </c>
      <c r="C35" s="45">
        <f>[20]Tammijoulu!U15</f>
        <v>2737</v>
      </c>
      <c r="D35" s="45">
        <f>[16]Tammi!U15</f>
        <v>139</v>
      </c>
      <c r="E35" s="45">
        <f>[16]Helmi!U15</f>
        <v>163</v>
      </c>
      <c r="F35" s="45">
        <f>[16]Maalis!U15</f>
        <v>190</v>
      </c>
      <c r="G35" s="45">
        <f>[16]Huhti!U15</f>
        <v>263</v>
      </c>
      <c r="H35" s="45">
        <f>[16]Touko!U15</f>
        <v>449</v>
      </c>
      <c r="I35" s="45">
        <f>[16]Kesä!U15</f>
        <v>462</v>
      </c>
      <c r="J35" s="45">
        <f>[16]Heinä!U15</f>
        <v>384</v>
      </c>
      <c r="K35" s="45">
        <f>[16]Elo!U15</f>
        <v>664</v>
      </c>
      <c r="L35" s="45">
        <f>[16]Syys!U15</f>
        <v>348</v>
      </c>
      <c r="M35" s="45">
        <f>[16]Loka!U15</f>
        <v>240</v>
      </c>
      <c r="N35" s="45">
        <f>[16]Marras!U15</f>
        <v>228</v>
      </c>
      <c r="O35" s="45"/>
    </row>
    <row r="36" spans="2:15" x14ac:dyDescent="0.2">
      <c r="B36" s="1" t="s">
        <v>44</v>
      </c>
      <c r="C36" s="44">
        <f>[20]Tammijoulu!Q15</f>
        <v>2558</v>
      </c>
      <c r="D36" s="44">
        <f>[16]Tammi!Q15</f>
        <v>179</v>
      </c>
      <c r="E36" s="44">
        <f>[16]Helmi!Q15</f>
        <v>215</v>
      </c>
      <c r="F36" s="44">
        <f>[16]Maalis!Q15</f>
        <v>241</v>
      </c>
      <c r="G36" s="44">
        <f>[16]Huhti!Q15</f>
        <v>372</v>
      </c>
      <c r="H36" s="44">
        <f>[16]Touko!Q15</f>
        <v>355</v>
      </c>
      <c r="I36" s="44">
        <f>[16]Kesä!Q15</f>
        <v>375</v>
      </c>
      <c r="J36" s="44">
        <f>[16]Heinä!Q15</f>
        <v>338</v>
      </c>
      <c r="K36" s="44">
        <f>[16]Elo!Q15</f>
        <v>437</v>
      </c>
      <c r="L36" s="44">
        <f>[16]Syys!Q15</f>
        <v>339</v>
      </c>
      <c r="M36" s="44">
        <f>[16]Loka!Q15</f>
        <v>238</v>
      </c>
      <c r="N36" s="44">
        <f>[16]Marras!Q15</f>
        <v>237</v>
      </c>
      <c r="O36" s="44"/>
    </row>
    <row r="37" spans="2:15" s="14" customFormat="1" x14ac:dyDescent="0.2">
      <c r="B37" s="16" t="s">
        <v>4</v>
      </c>
      <c r="C37" s="45">
        <f>[20]Tammijoulu!AN15</f>
        <v>2947</v>
      </c>
      <c r="D37" s="45">
        <f>[16]Tammi!AN15</f>
        <v>152</v>
      </c>
      <c r="E37" s="45">
        <f>[16]Helmi!AN15</f>
        <v>161</v>
      </c>
      <c r="F37" s="45">
        <f>[16]Maalis!AN15</f>
        <v>132</v>
      </c>
      <c r="G37" s="45">
        <f>[16]Huhti!AN15</f>
        <v>161</v>
      </c>
      <c r="H37" s="45">
        <f>[16]Touko!AN15</f>
        <v>270</v>
      </c>
      <c r="I37" s="45">
        <f>[16]Kesä!AN15</f>
        <v>370</v>
      </c>
      <c r="J37" s="45">
        <f>[16]Heinä!AN15</f>
        <v>851</v>
      </c>
      <c r="K37" s="45">
        <f>[16]Elo!AN15</f>
        <v>824</v>
      </c>
      <c r="L37" s="45">
        <f>[16]Syys!AN15</f>
        <v>247</v>
      </c>
      <c r="M37" s="45">
        <f>[16]Loka!AN15</f>
        <v>150</v>
      </c>
      <c r="N37" s="45">
        <f>[16]Marras!AN15</f>
        <v>148</v>
      </c>
      <c r="O37" s="45"/>
    </row>
    <row r="38" spans="2:15" x14ac:dyDescent="0.2">
      <c r="B38" s="1" t="s">
        <v>45</v>
      </c>
      <c r="C38" s="44">
        <f>[20]Tammijoulu!BA15</f>
        <v>6631</v>
      </c>
      <c r="D38" s="44">
        <f>[16]Tammi!BA15</f>
        <v>609</v>
      </c>
      <c r="E38" s="44">
        <f>[16]Helmi!BA15</f>
        <v>432</v>
      </c>
      <c r="F38" s="44">
        <f>[16]Maalis!BA15</f>
        <v>573</v>
      </c>
      <c r="G38" s="44">
        <f>[16]Huhti!BA15</f>
        <v>569</v>
      </c>
      <c r="H38" s="44">
        <f>[16]Touko!BA15</f>
        <v>751</v>
      </c>
      <c r="I38" s="44">
        <f>[16]Kesä!BA15</f>
        <v>1077</v>
      </c>
      <c r="J38" s="44">
        <f>[16]Heinä!BA15</f>
        <v>1415</v>
      </c>
      <c r="K38" s="44">
        <f>[16]Elo!BA15</f>
        <v>1351</v>
      </c>
      <c r="L38" s="44">
        <f>[16]Syys!BA15</f>
        <v>967</v>
      </c>
      <c r="M38" s="44">
        <f>[16]Loka!BA15</f>
        <v>854</v>
      </c>
      <c r="N38" s="44">
        <f>[16]Marras!BA15</f>
        <v>615</v>
      </c>
      <c r="O38" s="44"/>
    </row>
    <row r="39" spans="2:15" s="14" customFormat="1" x14ac:dyDescent="0.2">
      <c r="B39" s="16" t="s">
        <v>46</v>
      </c>
      <c r="C39" s="45">
        <f>[20]Tammijoulu!W15</f>
        <v>3262</v>
      </c>
      <c r="D39" s="45">
        <f>[16]Tammi!W15</f>
        <v>252</v>
      </c>
      <c r="E39" s="45">
        <f>[16]Helmi!W15</f>
        <v>231</v>
      </c>
      <c r="F39" s="45">
        <f>[16]Maalis!W15</f>
        <v>268</v>
      </c>
      <c r="G39" s="45">
        <f>[16]Huhti!W15</f>
        <v>282</v>
      </c>
      <c r="H39" s="45">
        <f>[16]Touko!W15</f>
        <v>502</v>
      </c>
      <c r="I39" s="45">
        <f>[16]Kesä!W15</f>
        <v>472</v>
      </c>
      <c r="J39" s="45">
        <f>[16]Heinä!W15</f>
        <v>677</v>
      </c>
      <c r="K39" s="45">
        <f>[16]Elo!W15</f>
        <v>522</v>
      </c>
      <c r="L39" s="45">
        <f>[16]Syys!W15</f>
        <v>407</v>
      </c>
      <c r="M39" s="45">
        <f>[16]Loka!W15</f>
        <v>374</v>
      </c>
      <c r="N39" s="45">
        <f>[16]Marras!W15</f>
        <v>485</v>
      </c>
      <c r="O39" s="45"/>
    </row>
    <row r="40" spans="2:15" x14ac:dyDescent="0.2">
      <c r="B40" s="1" t="s">
        <v>47</v>
      </c>
      <c r="C40" s="44">
        <f>[20]Tammijoulu!AJ15</f>
        <v>2802</v>
      </c>
      <c r="D40" s="44">
        <f>[16]Tammi!AJ15</f>
        <v>391</v>
      </c>
      <c r="E40" s="44">
        <f>[16]Helmi!AJ15</f>
        <v>305</v>
      </c>
      <c r="F40" s="44">
        <f>[16]Maalis!AJ15</f>
        <v>294</v>
      </c>
      <c r="G40" s="44">
        <f>[16]Huhti!AJ15</f>
        <v>333</v>
      </c>
      <c r="H40" s="44">
        <f>[16]Touko!AJ15</f>
        <v>456</v>
      </c>
      <c r="I40" s="44">
        <f>[16]Kesä!AJ15</f>
        <v>318</v>
      </c>
      <c r="J40" s="44">
        <f>[16]Heinä!AJ15</f>
        <v>332</v>
      </c>
      <c r="K40" s="44">
        <f>[16]Elo!AJ15</f>
        <v>362</v>
      </c>
      <c r="L40" s="44">
        <f>[16]Syys!AJ15</f>
        <v>452</v>
      </c>
      <c r="M40" s="44">
        <f>[16]Loka!AJ15</f>
        <v>534</v>
      </c>
      <c r="N40" s="44">
        <f>[16]Marras!AJ15</f>
        <v>362</v>
      </c>
      <c r="O40" s="44"/>
    </row>
    <row r="41" spans="2:15" s="14" customFormat="1" x14ac:dyDescent="0.2">
      <c r="B41" s="16" t="s">
        <v>48</v>
      </c>
      <c r="C41" s="45">
        <f>[20]Tammijoulu!AG15</f>
        <v>4304</v>
      </c>
      <c r="D41" s="45">
        <f>[16]Tammi!AG15</f>
        <v>281</v>
      </c>
      <c r="E41" s="45">
        <f>[16]Helmi!AG15</f>
        <v>211</v>
      </c>
      <c r="F41" s="45">
        <f>[16]Maalis!AG15</f>
        <v>350</v>
      </c>
      <c r="G41" s="45">
        <f>[16]Huhti!AG15</f>
        <v>385</v>
      </c>
      <c r="H41" s="45">
        <f>[16]Touko!AG15</f>
        <v>666</v>
      </c>
      <c r="I41" s="45">
        <f>[16]Kesä!AG15</f>
        <v>885</v>
      </c>
      <c r="J41" s="45">
        <f>[16]Heinä!AG15</f>
        <v>718</v>
      </c>
      <c r="K41" s="45">
        <f>[16]Elo!AG15</f>
        <v>790</v>
      </c>
      <c r="L41" s="45">
        <f>[16]Syys!AG15</f>
        <v>537</v>
      </c>
      <c r="M41" s="45">
        <f>[16]Loka!AG15</f>
        <v>440</v>
      </c>
      <c r="N41" s="45">
        <f>[16]Marras!AG15</f>
        <v>235</v>
      </c>
      <c r="O41" s="45"/>
    </row>
    <row r="42" spans="2:15" x14ac:dyDescent="0.2">
      <c r="B42" s="1" t="s">
        <v>49</v>
      </c>
      <c r="C42" s="44">
        <f>[20]Tammijoulu!AW15</f>
        <v>6657</v>
      </c>
      <c r="D42" s="44">
        <f>[16]Tammi!AW15</f>
        <v>547</v>
      </c>
      <c r="E42" s="44">
        <f>[16]Helmi!AW15</f>
        <v>447</v>
      </c>
      <c r="F42" s="44">
        <f>[16]Maalis!AW15</f>
        <v>438</v>
      </c>
      <c r="G42" s="44">
        <f>[16]Huhti!AW15</f>
        <v>559</v>
      </c>
      <c r="H42" s="44">
        <f>[16]Touko!AW15</f>
        <v>1257</v>
      </c>
      <c r="I42" s="44">
        <f>[16]Kesä!AW15</f>
        <v>1408</v>
      </c>
      <c r="J42" s="44">
        <f>[16]Heinä!AW15</f>
        <v>986</v>
      </c>
      <c r="K42" s="44">
        <f>[16]Elo!AW15</f>
        <v>951</v>
      </c>
      <c r="L42" s="44">
        <f>[16]Syys!AW15</f>
        <v>1024</v>
      </c>
      <c r="M42" s="44">
        <f>[16]Loka!AW15</f>
        <v>573</v>
      </c>
      <c r="N42" s="44">
        <f>[16]Marras!AW15</f>
        <v>520</v>
      </c>
      <c r="O42" s="44"/>
    </row>
    <row r="43" spans="2:15" s="14" customFormat="1" x14ac:dyDescent="0.2">
      <c r="B43" s="16" t="s">
        <v>5</v>
      </c>
      <c r="C43" s="45">
        <f>[20]Tammijoulu!BC15</f>
        <v>3532</v>
      </c>
      <c r="D43" s="45">
        <f>[16]Tammi!BC15</f>
        <v>245</v>
      </c>
      <c r="E43" s="45">
        <f>[16]Helmi!BC15</f>
        <v>146</v>
      </c>
      <c r="F43" s="45">
        <f>[16]Maalis!BC15</f>
        <v>179</v>
      </c>
      <c r="G43" s="45">
        <f>[16]Huhti!BC15</f>
        <v>82</v>
      </c>
      <c r="H43" s="45">
        <f>[16]Touko!BC15</f>
        <v>478</v>
      </c>
      <c r="I43" s="45">
        <f>[16]Kesä!BC15</f>
        <v>791</v>
      </c>
      <c r="J43" s="45">
        <f>[16]Heinä!BC15</f>
        <v>992</v>
      </c>
      <c r="K43" s="45">
        <f>[16]Elo!BC15</f>
        <v>616</v>
      </c>
      <c r="L43" s="45">
        <f>[16]Syys!BC15</f>
        <v>360</v>
      </c>
      <c r="M43" s="45">
        <f>[16]Loka!BC15</f>
        <v>136</v>
      </c>
      <c r="N43" s="45">
        <f>[16]Marras!BC15</f>
        <v>64</v>
      </c>
      <c r="O43" s="45"/>
    </row>
    <row r="44" spans="2:15" x14ac:dyDescent="0.2">
      <c r="B44" s="1" t="s">
        <v>6</v>
      </c>
      <c r="C44" s="44">
        <f>[20]Tammijoulu!AS15</f>
        <v>4999</v>
      </c>
      <c r="D44" s="44">
        <f>[16]Tammi!AS15</f>
        <v>251</v>
      </c>
      <c r="E44" s="44">
        <f>[16]Helmi!AS15</f>
        <v>111</v>
      </c>
      <c r="F44" s="44">
        <f>[16]Maalis!AS15</f>
        <v>194</v>
      </c>
      <c r="G44" s="44">
        <f>[16]Huhti!AS15</f>
        <v>384</v>
      </c>
      <c r="H44" s="44">
        <f>[16]Touko!AS15</f>
        <v>824</v>
      </c>
      <c r="I44" s="44">
        <f>[16]Kesä!AS15</f>
        <v>958</v>
      </c>
      <c r="J44" s="44">
        <f>[16]Heinä!AS15</f>
        <v>981</v>
      </c>
      <c r="K44" s="44">
        <f>[16]Elo!AS15</f>
        <v>1303</v>
      </c>
      <c r="L44" s="44">
        <f>[16]Syys!AS15</f>
        <v>1070</v>
      </c>
      <c r="M44" s="44">
        <f>[16]Loka!AS15</f>
        <v>343</v>
      </c>
      <c r="N44" s="44">
        <f>[16]Marras!AS15</f>
        <v>199</v>
      </c>
      <c r="O44" s="44"/>
    </row>
    <row r="45" spans="2:15" s="14" customFormat="1" x14ac:dyDescent="0.2">
      <c r="B45" s="16" t="s">
        <v>50</v>
      </c>
      <c r="C45" s="45">
        <f>[20]Tammijoulu!I15</f>
        <v>1294</v>
      </c>
      <c r="D45" s="45">
        <f>[16]Tammi!I15</f>
        <v>147</v>
      </c>
      <c r="E45" s="45">
        <f>[16]Helmi!I15</f>
        <v>60</v>
      </c>
      <c r="F45" s="45">
        <f>[16]Maalis!I15</f>
        <v>150</v>
      </c>
      <c r="G45" s="45">
        <f>[16]Huhti!I15</f>
        <v>202</v>
      </c>
      <c r="H45" s="45">
        <f>[16]Touko!I15</f>
        <v>229</v>
      </c>
      <c r="I45" s="45">
        <f>[16]Kesä!I15</f>
        <v>224</v>
      </c>
      <c r="J45" s="45">
        <f>[16]Heinä!I15</f>
        <v>70</v>
      </c>
      <c r="K45" s="45">
        <f>[16]Elo!I15</f>
        <v>212</v>
      </c>
      <c r="L45" s="45">
        <f>[16]Syys!I15</f>
        <v>263</v>
      </c>
      <c r="M45" s="45">
        <f>[16]Loka!I15</f>
        <v>339</v>
      </c>
      <c r="N45" s="45">
        <f>[16]Marras!I15</f>
        <v>143</v>
      </c>
      <c r="O45" s="45"/>
    </row>
    <row r="46" spans="2:15" x14ac:dyDescent="0.2">
      <c r="B46" s="1" t="s">
        <v>51</v>
      </c>
      <c r="C46" s="44">
        <f>[20]Tammijoulu!BH15</f>
        <v>934</v>
      </c>
      <c r="D46" s="44">
        <f>[16]Tammi!BH15</f>
        <v>50</v>
      </c>
      <c r="E46" s="44">
        <f>[16]Helmi!BH15</f>
        <v>41</v>
      </c>
      <c r="F46" s="44">
        <f>[16]Maalis!BH15</f>
        <v>39</v>
      </c>
      <c r="G46" s="44">
        <f>[16]Huhti!BH15</f>
        <v>67</v>
      </c>
      <c r="H46" s="44">
        <f>[16]Touko!BH15</f>
        <v>102</v>
      </c>
      <c r="I46" s="44">
        <f>[16]Kesä!BH15</f>
        <v>231</v>
      </c>
      <c r="J46" s="44">
        <f>[16]Heinä!BH15</f>
        <v>197</v>
      </c>
      <c r="K46" s="44">
        <f>[16]Elo!BH15</f>
        <v>187</v>
      </c>
      <c r="L46" s="44">
        <f>[16]Syys!BH15</f>
        <v>132</v>
      </c>
      <c r="M46" s="44">
        <f>[16]Loka!BH15</f>
        <v>58</v>
      </c>
      <c r="N46" s="44">
        <f>[16]Marras!BH15</f>
        <v>46</v>
      </c>
      <c r="O46" s="44"/>
    </row>
    <row r="47" spans="2:15" s="14" customFormat="1" x14ac:dyDescent="0.2">
      <c r="B47" s="46" t="s">
        <v>111</v>
      </c>
      <c r="C47" s="45">
        <f>[20]Tammijoulu!AL15</f>
        <v>1424</v>
      </c>
      <c r="D47" s="45">
        <f>[16]Tammi!AL15</f>
        <v>198</v>
      </c>
      <c r="E47" s="45">
        <f>[16]Helmi!AL15</f>
        <v>156</v>
      </c>
      <c r="F47" s="45">
        <f>[16]Maalis!AL15</f>
        <v>203</v>
      </c>
      <c r="G47" s="45">
        <f>[16]Huhti!AL15</f>
        <v>103</v>
      </c>
      <c r="H47" s="45">
        <f>[16]Touko!AL15</f>
        <v>212</v>
      </c>
      <c r="I47" s="45">
        <f>[16]Kesä!AL15</f>
        <v>183</v>
      </c>
      <c r="J47" s="45">
        <f>[16]Heinä!AL15</f>
        <v>149</v>
      </c>
      <c r="K47" s="45">
        <f>[16]Elo!AL15</f>
        <v>242</v>
      </c>
      <c r="L47" s="45">
        <f>[16]Syys!AL15</f>
        <v>208</v>
      </c>
      <c r="M47" s="45">
        <f>[16]Loka!AL15</f>
        <v>142</v>
      </c>
      <c r="N47" s="45">
        <f>[16]Marras!AL15</f>
        <v>176</v>
      </c>
      <c r="O47" s="45"/>
    </row>
    <row r="48" spans="2:15" x14ac:dyDescent="0.2">
      <c r="B48" s="1" t="s">
        <v>91</v>
      </c>
      <c r="C48" s="8">
        <f t="shared" ref="C48:K48" si="0">C10-SUM(C12:C46)</f>
        <v>70886</v>
      </c>
      <c r="D48" s="8">
        <f t="shared" si="0"/>
        <v>8641</v>
      </c>
      <c r="E48" s="8">
        <f t="shared" si="0"/>
        <v>5739</v>
      </c>
      <c r="F48" s="8">
        <f t="shared" si="0"/>
        <v>6337</v>
      </c>
      <c r="G48" s="8">
        <f t="shared" si="0"/>
        <v>6885</v>
      </c>
      <c r="H48" s="8">
        <f t="shared" si="0"/>
        <v>10079</v>
      </c>
      <c r="I48" s="8">
        <f t="shared" si="0"/>
        <v>11223</v>
      </c>
      <c r="J48" s="8">
        <f t="shared" si="0"/>
        <v>11586</v>
      </c>
      <c r="K48" s="8">
        <f t="shared" si="0"/>
        <v>12336</v>
      </c>
      <c r="L48" s="8">
        <f>L10-SUM(L12:L46)</f>
        <v>9966</v>
      </c>
      <c r="M48" s="8">
        <f t="shared" ref="M48:N48" si="1">M10-SUM(M12:M46)</f>
        <v>7964</v>
      </c>
      <c r="N48" s="8">
        <f t="shared" si="1"/>
        <v>11612</v>
      </c>
      <c r="O48" s="8"/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A1:B1048576 C1:C6 C8 C49:C65536">
    <cfRule type="cellIs" dxfId="1181" priority="1660" stopIfTrue="1" operator="lessThan">
      <formula>0</formula>
    </cfRule>
  </conditionalFormatting>
  <conditionalFormatting sqref="C8">
    <cfRule type="cellIs" dxfId="1180" priority="1651" stopIfTrue="1" operator="lessThan">
      <formula>0</formula>
    </cfRule>
  </conditionalFormatting>
  <conditionalFormatting sqref="Q11">
    <cfRule type="cellIs" dxfId="1179" priority="1650" stopIfTrue="1" operator="lessThan">
      <formula>0</formula>
    </cfRule>
  </conditionalFormatting>
  <conditionalFormatting sqref="A4:C4 P4:IV4">
    <cfRule type="cellIs" dxfId="1178" priority="1509" stopIfTrue="1" operator="lessThan">
      <formula>0</formula>
    </cfRule>
  </conditionalFormatting>
  <conditionalFormatting sqref="C4">
    <cfRule type="cellIs" dxfId="1177" priority="1444" stopIfTrue="1" operator="lessThan">
      <formula>0</formula>
    </cfRule>
  </conditionalFormatting>
  <conditionalFormatting sqref="C1:C6 C8 C49:C65536">
    <cfRule type="cellIs" dxfId="1176" priority="1271" stopIfTrue="1" operator="lessThan">
      <formula>0</formula>
    </cfRule>
  </conditionalFormatting>
  <conditionalFormatting sqref="C8">
    <cfRule type="cellIs" dxfId="1175" priority="1270" stopIfTrue="1" operator="lessThan">
      <formula>0</formula>
    </cfRule>
  </conditionalFormatting>
  <conditionalFormatting sqref="D1:D4 D49:D65536">
    <cfRule type="cellIs" dxfId="1174" priority="1062" stopIfTrue="1" operator="lessThan">
      <formula>0</formula>
    </cfRule>
  </conditionalFormatting>
  <conditionalFormatting sqref="D5:D6 D8">
    <cfRule type="cellIs" dxfId="1173" priority="1061" stopIfTrue="1" operator="lessThan">
      <formula>0</formula>
    </cfRule>
  </conditionalFormatting>
  <conditionalFormatting sqref="D5:D6 D8">
    <cfRule type="cellIs" dxfId="1172" priority="1060" stopIfTrue="1" operator="lessThan">
      <formula>0</formula>
    </cfRule>
  </conditionalFormatting>
  <conditionalFormatting sqref="C9:D48">
    <cfRule type="cellIs" dxfId="1171" priority="706" stopIfTrue="1" operator="lessThan">
      <formula>0</formula>
    </cfRule>
  </conditionalFormatting>
  <conditionalFormatting sqref="C9:D48">
    <cfRule type="cellIs" dxfId="1170" priority="705" stopIfTrue="1" operator="lessThan">
      <formula>0</formula>
    </cfRule>
  </conditionalFormatting>
  <conditionalFormatting sqref="O1:O6 O8:O65536">
    <cfRule type="cellIs" dxfId="1169" priority="356" stopIfTrue="1" operator="lessThan">
      <formula>0</formula>
    </cfRule>
  </conditionalFormatting>
  <conditionalFormatting sqref="O1:O6 O8:O65536">
    <cfRule type="cellIs" dxfId="1168" priority="355" stopIfTrue="1" operator="lessThan">
      <formula>0</formula>
    </cfRule>
  </conditionalFormatting>
  <conditionalFormatting sqref="O1:O6 O8:O65536">
    <cfRule type="cellIs" dxfId="1167" priority="354" stopIfTrue="1" operator="lessThan">
      <formula>0</formula>
    </cfRule>
  </conditionalFormatting>
  <conditionalFormatting sqref="O1:O6 O8:O65536">
    <cfRule type="cellIs" dxfId="1166" priority="353" stopIfTrue="1" operator="lessThan">
      <formula>0</formula>
    </cfRule>
  </conditionalFormatting>
  <conditionalFormatting sqref="O1:O6 O8:O65536">
    <cfRule type="cellIs" dxfId="1165" priority="352" stopIfTrue="1" operator="lessThan">
      <formula>0</formula>
    </cfRule>
  </conditionalFormatting>
  <conditionalFormatting sqref="O1:O6 O8:O65536">
    <cfRule type="cellIs" dxfId="1164" priority="351" stopIfTrue="1" operator="lessThan">
      <formula>0</formula>
    </cfRule>
  </conditionalFormatting>
  <conditionalFormatting sqref="O1:O6 O8:O65536">
    <cfRule type="cellIs" dxfId="1163" priority="350" stopIfTrue="1" operator="lessThan">
      <formula>0</formula>
    </cfRule>
  </conditionalFormatting>
  <conditionalFormatting sqref="O1:O6 O8:O65536">
    <cfRule type="cellIs" dxfId="1162" priority="349" stopIfTrue="1" operator="lessThan">
      <formula>0</formula>
    </cfRule>
  </conditionalFormatting>
  <conditionalFormatting sqref="E1:E6 E8:E65536">
    <cfRule type="cellIs" dxfId="1161" priority="348" stopIfTrue="1" operator="lessThan">
      <formula>0</formula>
    </cfRule>
  </conditionalFormatting>
  <conditionalFormatting sqref="E1:E6 E8:E65536">
    <cfRule type="cellIs" dxfId="1160" priority="347" stopIfTrue="1" operator="lessThan">
      <formula>0</formula>
    </cfRule>
  </conditionalFormatting>
  <conditionalFormatting sqref="E1:E6 E8:E65536">
    <cfRule type="cellIs" dxfId="1159" priority="346" stopIfTrue="1" operator="lessThan">
      <formula>0</formula>
    </cfRule>
  </conditionalFormatting>
  <conditionalFormatting sqref="E1:E6 E8:E65536">
    <cfRule type="cellIs" dxfId="1158" priority="345" stopIfTrue="1" operator="lessThan">
      <formula>0</formula>
    </cfRule>
  </conditionalFormatting>
  <conditionalFormatting sqref="E1:E6 E8:E65536">
    <cfRule type="cellIs" dxfId="1157" priority="344" stopIfTrue="1" operator="lessThan">
      <formula>0</formula>
    </cfRule>
  </conditionalFormatting>
  <conditionalFormatting sqref="E1:E6 E8:E65536">
    <cfRule type="cellIs" dxfId="1156" priority="343" stopIfTrue="1" operator="lessThan">
      <formula>0</formula>
    </cfRule>
  </conditionalFormatting>
  <conditionalFormatting sqref="E1:E6 E8:E65536">
    <cfRule type="cellIs" dxfId="1155" priority="342" stopIfTrue="1" operator="lessThan">
      <formula>0</formula>
    </cfRule>
  </conditionalFormatting>
  <conditionalFormatting sqref="E1:E6 E8:E65536">
    <cfRule type="cellIs" dxfId="1154" priority="341" stopIfTrue="1" operator="lessThan">
      <formula>0</formula>
    </cfRule>
  </conditionalFormatting>
  <conditionalFormatting sqref="E1:E6 E8:E65536">
    <cfRule type="cellIs" dxfId="1153" priority="340" stopIfTrue="1" operator="lessThan">
      <formula>0</formula>
    </cfRule>
  </conditionalFormatting>
  <conditionalFormatting sqref="E1:E6 E8:E65536">
    <cfRule type="cellIs" dxfId="1152" priority="339" stopIfTrue="1" operator="lessThan">
      <formula>0</formula>
    </cfRule>
  </conditionalFormatting>
  <conditionalFormatting sqref="E1:E6 E8:E65536">
    <cfRule type="cellIs" dxfId="1151" priority="338" stopIfTrue="1" operator="lessThan">
      <formula>0</formula>
    </cfRule>
  </conditionalFormatting>
  <conditionalFormatting sqref="E1:E6 E8:E65536">
    <cfRule type="cellIs" dxfId="1150" priority="337" stopIfTrue="1" operator="lessThan">
      <formula>0</formula>
    </cfRule>
  </conditionalFormatting>
  <conditionalFormatting sqref="F1:F6 F8:F65536">
    <cfRule type="cellIs" dxfId="1149" priority="336" stopIfTrue="1" operator="lessThan">
      <formula>0</formula>
    </cfRule>
  </conditionalFormatting>
  <conditionalFormatting sqref="F1:F6 F8:F65536">
    <cfRule type="cellIs" dxfId="1148" priority="335" stopIfTrue="1" operator="lessThan">
      <formula>0</formula>
    </cfRule>
  </conditionalFormatting>
  <conditionalFormatting sqref="F1:F6 F8:F65536">
    <cfRule type="cellIs" dxfId="1147" priority="334" stopIfTrue="1" operator="lessThan">
      <formula>0</formula>
    </cfRule>
  </conditionalFormatting>
  <conditionalFormatting sqref="F1:F6 F8:F65536">
    <cfRule type="cellIs" dxfId="1146" priority="333" stopIfTrue="1" operator="lessThan">
      <formula>0</formula>
    </cfRule>
  </conditionalFormatting>
  <conditionalFormatting sqref="F1:F6 F8:F65536">
    <cfRule type="cellIs" dxfId="1145" priority="332" stopIfTrue="1" operator="lessThan">
      <formula>0</formula>
    </cfRule>
  </conditionalFormatting>
  <conditionalFormatting sqref="F1:F6 F8:F65536">
    <cfRule type="cellIs" dxfId="1144" priority="331" stopIfTrue="1" operator="lessThan">
      <formula>0</formula>
    </cfRule>
  </conditionalFormatting>
  <conditionalFormatting sqref="F1:F6 F8:F65536">
    <cfRule type="cellIs" dxfId="1143" priority="330" stopIfTrue="1" operator="lessThan">
      <formula>0</formula>
    </cfRule>
  </conditionalFormatting>
  <conditionalFormatting sqref="F1:F6 F8:F65536">
    <cfRule type="cellIs" dxfId="1142" priority="329" stopIfTrue="1" operator="lessThan">
      <formula>0</formula>
    </cfRule>
  </conditionalFormatting>
  <conditionalFormatting sqref="F1:F6 F8:F65536">
    <cfRule type="cellIs" dxfId="1141" priority="328" stopIfTrue="1" operator="lessThan">
      <formula>0</formula>
    </cfRule>
  </conditionalFormatting>
  <conditionalFormatting sqref="F1:F6 F8:F65536">
    <cfRule type="cellIs" dxfId="1140" priority="327" stopIfTrue="1" operator="lessThan">
      <formula>0</formula>
    </cfRule>
  </conditionalFormatting>
  <conditionalFormatting sqref="F1:F6 F8:F65536">
    <cfRule type="cellIs" dxfId="1139" priority="326" stopIfTrue="1" operator="lessThan">
      <formula>0</formula>
    </cfRule>
  </conditionalFormatting>
  <conditionalFormatting sqref="F1:F6 F8:F65536">
    <cfRule type="cellIs" dxfId="1138" priority="325" stopIfTrue="1" operator="lessThan">
      <formula>0</formula>
    </cfRule>
  </conditionalFormatting>
  <conditionalFormatting sqref="F1:F6 F8:F65536">
    <cfRule type="cellIs" dxfId="1137" priority="324" stopIfTrue="1" operator="lessThan">
      <formula>0</formula>
    </cfRule>
  </conditionalFormatting>
  <conditionalFormatting sqref="F1:F6 F8:F65536">
    <cfRule type="cellIs" dxfId="1136" priority="323" stopIfTrue="1" operator="lessThan">
      <formula>0</formula>
    </cfRule>
  </conditionalFormatting>
  <conditionalFormatting sqref="F1:F6 F8:F65536">
    <cfRule type="cellIs" dxfId="1135" priority="322" stopIfTrue="1" operator="lessThan">
      <formula>0</formula>
    </cfRule>
  </conditionalFormatting>
  <conditionalFormatting sqref="F1:F6 F8:F65536">
    <cfRule type="cellIs" dxfId="1134" priority="321" stopIfTrue="1" operator="lessThan">
      <formula>0</formula>
    </cfRule>
  </conditionalFormatting>
  <conditionalFormatting sqref="F1:F6 F8:F65536">
    <cfRule type="cellIs" dxfId="1133" priority="320" stopIfTrue="1" operator="lessThan">
      <formula>0</formula>
    </cfRule>
  </conditionalFormatting>
  <conditionalFormatting sqref="F1:F6 F8:F65536">
    <cfRule type="cellIs" dxfId="1132" priority="319" stopIfTrue="1" operator="lessThan">
      <formula>0</formula>
    </cfRule>
  </conditionalFormatting>
  <conditionalFormatting sqref="F1:F6 F8:F65536">
    <cfRule type="cellIs" dxfId="1131" priority="318" stopIfTrue="1" operator="lessThan">
      <formula>0</formula>
    </cfRule>
  </conditionalFormatting>
  <conditionalFormatting sqref="F1:F6 F8:F65536">
    <cfRule type="cellIs" dxfId="1130" priority="317" stopIfTrue="1" operator="lessThan">
      <formula>0</formula>
    </cfRule>
  </conditionalFormatting>
  <conditionalFormatting sqref="F1:F6 F8:F65536">
    <cfRule type="cellIs" dxfId="1129" priority="316" stopIfTrue="1" operator="lessThan">
      <formula>0</formula>
    </cfRule>
  </conditionalFormatting>
  <conditionalFormatting sqref="F1:F6 F8:F65536">
    <cfRule type="cellIs" dxfId="1128" priority="315" stopIfTrue="1" operator="lessThan">
      <formula>0</formula>
    </cfRule>
  </conditionalFormatting>
  <conditionalFormatting sqref="F1:F6 F8:F65536">
    <cfRule type="cellIs" dxfId="1127" priority="314" stopIfTrue="1" operator="lessThan">
      <formula>0</formula>
    </cfRule>
  </conditionalFormatting>
  <conditionalFormatting sqref="F1:F6 F8:F65536">
    <cfRule type="cellIs" dxfId="1126" priority="313" stopIfTrue="1" operator="lessThan">
      <formula>0</formula>
    </cfRule>
  </conditionalFormatting>
  <conditionalFormatting sqref="F1:F6 F8:F65536">
    <cfRule type="cellIs" dxfId="1125" priority="312" stopIfTrue="1" operator="lessThan">
      <formula>0</formula>
    </cfRule>
  </conditionalFormatting>
  <conditionalFormatting sqref="F1:F6 F8:F65536">
    <cfRule type="cellIs" dxfId="1124" priority="311" stopIfTrue="1" operator="lessThan">
      <formula>0</formula>
    </cfRule>
  </conditionalFormatting>
  <conditionalFormatting sqref="F1:F6 F8:F65536">
    <cfRule type="cellIs" dxfId="1123" priority="310" stopIfTrue="1" operator="lessThan">
      <formula>0</formula>
    </cfRule>
  </conditionalFormatting>
  <conditionalFormatting sqref="F1:F6 F8:F65536">
    <cfRule type="cellIs" dxfId="1122" priority="309" stopIfTrue="1" operator="lessThan">
      <formula>0</formula>
    </cfRule>
  </conditionalFormatting>
  <conditionalFormatting sqref="G8:G65536 G1:G6">
    <cfRule type="cellIs" dxfId="1121" priority="308" stopIfTrue="1" operator="lessThan">
      <formula>0</formula>
    </cfRule>
  </conditionalFormatting>
  <conditionalFormatting sqref="G1:G6 G8:G65536">
    <cfRule type="cellIs" dxfId="1120" priority="307" stopIfTrue="1" operator="lessThan">
      <formula>0</formula>
    </cfRule>
  </conditionalFormatting>
  <conditionalFormatting sqref="G1:G6 G8:G65536">
    <cfRule type="cellIs" dxfId="1119" priority="306" stopIfTrue="1" operator="lessThan">
      <formula>0</formula>
    </cfRule>
  </conditionalFormatting>
  <conditionalFormatting sqref="G1:G6 G8:G65536">
    <cfRule type="cellIs" dxfId="1118" priority="305" stopIfTrue="1" operator="lessThan">
      <formula>0</formula>
    </cfRule>
  </conditionalFormatting>
  <conditionalFormatting sqref="G1:G6 G8:G65536">
    <cfRule type="cellIs" dxfId="1117" priority="304" stopIfTrue="1" operator="lessThan">
      <formula>0</formula>
    </cfRule>
  </conditionalFormatting>
  <conditionalFormatting sqref="G1:G6 G8:G65536">
    <cfRule type="cellIs" dxfId="1116" priority="303" stopIfTrue="1" operator="lessThan">
      <formula>0</formula>
    </cfRule>
  </conditionalFormatting>
  <conditionalFormatting sqref="G1:G6 G8:G65536">
    <cfRule type="cellIs" dxfId="1115" priority="302" stopIfTrue="1" operator="lessThan">
      <formula>0</formula>
    </cfRule>
  </conditionalFormatting>
  <conditionalFormatting sqref="G1:G6 G8:G65536">
    <cfRule type="cellIs" dxfId="1114" priority="301" stopIfTrue="1" operator="lessThan">
      <formula>0</formula>
    </cfRule>
  </conditionalFormatting>
  <conditionalFormatting sqref="G1:G6 G8:G65536">
    <cfRule type="cellIs" dxfId="1113" priority="300" stopIfTrue="1" operator="lessThan">
      <formula>0</formula>
    </cfRule>
  </conditionalFormatting>
  <conditionalFormatting sqref="G1:G6 G8:G65536">
    <cfRule type="cellIs" dxfId="1112" priority="299" stopIfTrue="1" operator="lessThan">
      <formula>0</formula>
    </cfRule>
  </conditionalFormatting>
  <conditionalFormatting sqref="G1:G6 G8:G65536">
    <cfRule type="cellIs" dxfId="1111" priority="298" stopIfTrue="1" operator="lessThan">
      <formula>0</formula>
    </cfRule>
  </conditionalFormatting>
  <conditionalFormatting sqref="G1:G6 G8:G65536">
    <cfRule type="cellIs" dxfId="1110" priority="297" stopIfTrue="1" operator="lessThan">
      <formula>0</formula>
    </cfRule>
  </conditionalFormatting>
  <conditionalFormatting sqref="G1:G6 G8:G65536">
    <cfRule type="cellIs" dxfId="1109" priority="296" stopIfTrue="1" operator="lessThan">
      <formula>0</formula>
    </cfRule>
  </conditionalFormatting>
  <conditionalFormatting sqref="G1:G6 G8:G65536">
    <cfRule type="cellIs" dxfId="1108" priority="295" stopIfTrue="1" operator="lessThan">
      <formula>0</formula>
    </cfRule>
  </conditionalFormatting>
  <conditionalFormatting sqref="G1:G6 G8:G65536">
    <cfRule type="cellIs" dxfId="1107" priority="294" stopIfTrue="1" operator="lessThan">
      <formula>0</formula>
    </cfRule>
  </conditionalFormatting>
  <conditionalFormatting sqref="G1:G6 G8:G65536">
    <cfRule type="cellIs" dxfId="1106" priority="293" stopIfTrue="1" operator="lessThan">
      <formula>0</formula>
    </cfRule>
  </conditionalFormatting>
  <conditionalFormatting sqref="G1:G6 G8:G65536">
    <cfRule type="cellIs" dxfId="1105" priority="292" stopIfTrue="1" operator="lessThan">
      <formula>0</formula>
    </cfRule>
  </conditionalFormatting>
  <conditionalFormatting sqref="G1:G6 G8:G65536">
    <cfRule type="cellIs" dxfId="1104" priority="291" stopIfTrue="1" operator="lessThan">
      <formula>0</formula>
    </cfRule>
  </conditionalFormatting>
  <conditionalFormatting sqref="G1:G6 G8:G65536">
    <cfRule type="cellIs" dxfId="1103" priority="290" stopIfTrue="1" operator="lessThan">
      <formula>0</formula>
    </cfRule>
  </conditionalFormatting>
  <conditionalFormatting sqref="G1:G6 G8:G65536">
    <cfRule type="cellIs" dxfId="1102" priority="289" stopIfTrue="1" operator="lessThan">
      <formula>0</formula>
    </cfRule>
  </conditionalFormatting>
  <conditionalFormatting sqref="G1:G6 G8:G65536">
    <cfRule type="cellIs" dxfId="1101" priority="288" stopIfTrue="1" operator="lessThan">
      <formula>0</formula>
    </cfRule>
  </conditionalFormatting>
  <conditionalFormatting sqref="G1:G6 G8:G65536">
    <cfRule type="cellIs" dxfId="1100" priority="287" stopIfTrue="1" operator="lessThan">
      <formula>0</formula>
    </cfRule>
  </conditionalFormatting>
  <conditionalFormatting sqref="G1:G6 G8:G65536">
    <cfRule type="cellIs" dxfId="1099" priority="286" stopIfTrue="1" operator="lessThan">
      <formula>0</formula>
    </cfRule>
  </conditionalFormatting>
  <conditionalFormatting sqref="G1:G6 G8:G65536">
    <cfRule type="cellIs" dxfId="1098" priority="285" stopIfTrue="1" operator="lessThan">
      <formula>0</formula>
    </cfRule>
  </conditionalFormatting>
  <conditionalFormatting sqref="G1:G6 G8:G65536">
    <cfRule type="cellIs" dxfId="1097" priority="284" stopIfTrue="1" operator="lessThan">
      <formula>0</formula>
    </cfRule>
  </conditionalFormatting>
  <conditionalFormatting sqref="G1:G6 G8:G65536">
    <cfRule type="cellIs" dxfId="1096" priority="283" stopIfTrue="1" operator="lessThan">
      <formula>0</formula>
    </cfRule>
  </conditionalFormatting>
  <conditionalFormatting sqref="G1:G6 G8:G65536">
    <cfRule type="cellIs" dxfId="1095" priority="282" stopIfTrue="1" operator="lessThan">
      <formula>0</formula>
    </cfRule>
  </conditionalFormatting>
  <conditionalFormatting sqref="G1:G6 G8:G65536">
    <cfRule type="cellIs" dxfId="1094" priority="281" stopIfTrue="1" operator="lessThan">
      <formula>0</formula>
    </cfRule>
  </conditionalFormatting>
  <conditionalFormatting sqref="H1:H6 H8:H65536">
    <cfRule type="cellIs" dxfId="1093" priority="280" stopIfTrue="1" operator="lessThan">
      <formula>0</formula>
    </cfRule>
  </conditionalFormatting>
  <conditionalFormatting sqref="H1:H6 H8:H65536">
    <cfRule type="cellIs" dxfId="1092" priority="279" stopIfTrue="1" operator="lessThan">
      <formula>0</formula>
    </cfRule>
  </conditionalFormatting>
  <conditionalFormatting sqref="H1:H6 H8:H65536">
    <cfRule type="cellIs" dxfId="1091" priority="278" stopIfTrue="1" operator="lessThan">
      <formula>0</formula>
    </cfRule>
  </conditionalFormatting>
  <conditionalFormatting sqref="H1:H6 H8:H65536">
    <cfRule type="cellIs" dxfId="1090" priority="277" stopIfTrue="1" operator="lessThan">
      <formula>0</formula>
    </cfRule>
  </conditionalFormatting>
  <conditionalFormatting sqref="H1:H6 H8:H65536">
    <cfRule type="cellIs" dxfId="1089" priority="276" stopIfTrue="1" operator="lessThan">
      <formula>0</formula>
    </cfRule>
  </conditionalFormatting>
  <conditionalFormatting sqref="H1:H6 H8:H65536">
    <cfRule type="cellIs" dxfId="1088" priority="275" stopIfTrue="1" operator="lessThan">
      <formula>0</formula>
    </cfRule>
  </conditionalFormatting>
  <conditionalFormatting sqref="H1:H6 H8:H65536">
    <cfRule type="cellIs" dxfId="1087" priority="274" stopIfTrue="1" operator="lessThan">
      <formula>0</formula>
    </cfRule>
  </conditionalFormatting>
  <conditionalFormatting sqref="H1:H6 H8:H65536">
    <cfRule type="cellIs" dxfId="1086" priority="273" stopIfTrue="1" operator="lessThan">
      <formula>0</formula>
    </cfRule>
  </conditionalFormatting>
  <conditionalFormatting sqref="H1:H6 H8:H65536">
    <cfRule type="cellIs" dxfId="1085" priority="272" stopIfTrue="1" operator="lessThan">
      <formula>0</formula>
    </cfRule>
  </conditionalFormatting>
  <conditionalFormatting sqref="H1:H6 H8:H65536">
    <cfRule type="cellIs" dxfId="1084" priority="271" stopIfTrue="1" operator="lessThan">
      <formula>0</formula>
    </cfRule>
  </conditionalFormatting>
  <conditionalFormatting sqref="H1:H6 H8:H65536">
    <cfRule type="cellIs" dxfId="1083" priority="270" stopIfTrue="1" operator="lessThan">
      <formula>0</formula>
    </cfRule>
  </conditionalFormatting>
  <conditionalFormatting sqref="H1:H6 H8:H65536">
    <cfRule type="cellIs" dxfId="1082" priority="269" stopIfTrue="1" operator="lessThan">
      <formula>0</formula>
    </cfRule>
  </conditionalFormatting>
  <conditionalFormatting sqref="H1:H6 H8:H65536">
    <cfRule type="cellIs" dxfId="1081" priority="268" stopIfTrue="1" operator="lessThan">
      <formula>0</formula>
    </cfRule>
  </conditionalFormatting>
  <conditionalFormatting sqref="H1:H6 H8:H65536">
    <cfRule type="cellIs" dxfId="1080" priority="267" stopIfTrue="1" operator="lessThan">
      <formula>0</formula>
    </cfRule>
  </conditionalFormatting>
  <conditionalFormatting sqref="H1:H6 H8:H65536">
    <cfRule type="cellIs" dxfId="1079" priority="266" stopIfTrue="1" operator="lessThan">
      <formula>0</formula>
    </cfRule>
  </conditionalFormatting>
  <conditionalFormatting sqref="H1:H6 H8:H65536">
    <cfRule type="cellIs" dxfId="1078" priority="265" stopIfTrue="1" operator="lessThan">
      <formula>0</formula>
    </cfRule>
  </conditionalFormatting>
  <conditionalFormatting sqref="H1:H6 H8:H65536">
    <cfRule type="cellIs" dxfId="1077" priority="264" stopIfTrue="1" operator="lessThan">
      <formula>0</formula>
    </cfRule>
  </conditionalFormatting>
  <conditionalFormatting sqref="H1:H6 H8:H65536">
    <cfRule type="cellIs" dxfId="1076" priority="263" stopIfTrue="1" operator="lessThan">
      <formula>0</formula>
    </cfRule>
  </conditionalFormatting>
  <conditionalFormatting sqref="H1:H6 H8:H65536">
    <cfRule type="cellIs" dxfId="1075" priority="262" stopIfTrue="1" operator="lessThan">
      <formula>0</formula>
    </cfRule>
  </conditionalFormatting>
  <conditionalFormatting sqref="H1:H6 H8:H65536">
    <cfRule type="cellIs" dxfId="1074" priority="261" stopIfTrue="1" operator="lessThan">
      <formula>0</formula>
    </cfRule>
  </conditionalFormatting>
  <conditionalFormatting sqref="H1:H6 H8:H65536">
    <cfRule type="cellIs" dxfId="1073" priority="260" stopIfTrue="1" operator="lessThan">
      <formula>0</formula>
    </cfRule>
  </conditionalFormatting>
  <conditionalFormatting sqref="H1:H6 H8:H65536">
    <cfRule type="cellIs" dxfId="1072" priority="259" stopIfTrue="1" operator="lessThan">
      <formula>0</formula>
    </cfRule>
  </conditionalFormatting>
  <conditionalFormatting sqref="H1:H6 H8:H65536">
    <cfRule type="cellIs" dxfId="1071" priority="258" stopIfTrue="1" operator="lessThan">
      <formula>0</formula>
    </cfRule>
  </conditionalFormatting>
  <conditionalFormatting sqref="H1:H6 H8:H65536">
    <cfRule type="cellIs" dxfId="1070" priority="257" stopIfTrue="1" operator="lessThan">
      <formula>0</formula>
    </cfRule>
  </conditionalFormatting>
  <conditionalFormatting sqref="H1:H6 H8:H65536">
    <cfRule type="cellIs" dxfId="1069" priority="256" stopIfTrue="1" operator="lessThan">
      <formula>0</formula>
    </cfRule>
  </conditionalFormatting>
  <conditionalFormatting sqref="H1:H6 H8:H65536">
    <cfRule type="cellIs" dxfId="1068" priority="255" stopIfTrue="1" operator="lessThan">
      <formula>0</formula>
    </cfRule>
  </conditionalFormatting>
  <conditionalFormatting sqref="H1:H6 H8:H65536">
    <cfRule type="cellIs" dxfId="1067" priority="254" stopIfTrue="1" operator="lessThan">
      <formula>0</formula>
    </cfRule>
  </conditionalFormatting>
  <conditionalFormatting sqref="H1:H6 H8:H65536">
    <cfRule type="cellIs" dxfId="1066" priority="253" stopIfTrue="1" operator="lessThan">
      <formula>0</formula>
    </cfRule>
  </conditionalFormatting>
  <conditionalFormatting sqref="H1:H6 H8:H65536">
    <cfRule type="cellIs" dxfId="1065" priority="252" stopIfTrue="1" operator="lessThan">
      <formula>0</formula>
    </cfRule>
  </conditionalFormatting>
  <conditionalFormatting sqref="H1:H6 H8:H65536">
    <cfRule type="cellIs" dxfId="1064" priority="251" stopIfTrue="1" operator="lessThan">
      <formula>0</formula>
    </cfRule>
  </conditionalFormatting>
  <conditionalFormatting sqref="H1:H6 H8:H65536">
    <cfRule type="cellIs" dxfId="1063" priority="250" stopIfTrue="1" operator="lessThan">
      <formula>0</formula>
    </cfRule>
  </conditionalFormatting>
  <conditionalFormatting sqref="H1:H6 H8:H65536">
    <cfRule type="cellIs" dxfId="1062" priority="249" stopIfTrue="1" operator="lessThan">
      <formula>0</formula>
    </cfRule>
  </conditionalFormatting>
  <conditionalFormatting sqref="H1:H6 H8:H65536">
    <cfRule type="cellIs" dxfId="1061" priority="248" stopIfTrue="1" operator="lessThan">
      <formula>0</formula>
    </cfRule>
  </conditionalFormatting>
  <conditionalFormatting sqref="H1:H6 H8:H65536">
    <cfRule type="cellIs" dxfId="1060" priority="247" stopIfTrue="1" operator="lessThan">
      <formula>0</formula>
    </cfRule>
  </conditionalFormatting>
  <conditionalFormatting sqref="H1:H6 H8:H65536">
    <cfRule type="cellIs" dxfId="1059" priority="246" stopIfTrue="1" operator="lessThan">
      <formula>0</formula>
    </cfRule>
  </conditionalFormatting>
  <conditionalFormatting sqref="H1:H6 H8:H65536">
    <cfRule type="cellIs" dxfId="1058" priority="245" stopIfTrue="1" operator="lessThan">
      <formula>0</formula>
    </cfRule>
  </conditionalFormatting>
  <conditionalFormatting sqref="H1:H6 H8:H65536">
    <cfRule type="cellIs" dxfId="1057" priority="244" stopIfTrue="1" operator="lessThan">
      <formula>0</formula>
    </cfRule>
  </conditionalFormatting>
  <conditionalFormatting sqref="H1:H6 H8:H65536">
    <cfRule type="cellIs" dxfId="1056" priority="243" stopIfTrue="1" operator="lessThan">
      <formula>0</formula>
    </cfRule>
  </conditionalFormatting>
  <conditionalFormatting sqref="H1:H6 H8:H65536">
    <cfRule type="cellIs" dxfId="1055" priority="242" stopIfTrue="1" operator="lessThan">
      <formula>0</formula>
    </cfRule>
  </conditionalFormatting>
  <conditionalFormatting sqref="H1:H6 H8:H65536">
    <cfRule type="cellIs" dxfId="1054" priority="241" stopIfTrue="1" operator="lessThan">
      <formula>0</formula>
    </cfRule>
  </conditionalFormatting>
  <conditionalFormatting sqref="H1:H6 H8:H65536">
    <cfRule type="cellIs" dxfId="1053" priority="240" stopIfTrue="1" operator="lessThan">
      <formula>0</formula>
    </cfRule>
  </conditionalFormatting>
  <conditionalFormatting sqref="H1:H6 H8:H65536">
    <cfRule type="cellIs" dxfId="1052" priority="239" stopIfTrue="1" operator="lessThan">
      <formula>0</formula>
    </cfRule>
  </conditionalFormatting>
  <conditionalFormatting sqref="H1:H6 H8:H65536">
    <cfRule type="cellIs" dxfId="1051" priority="238" stopIfTrue="1" operator="lessThan">
      <formula>0</formula>
    </cfRule>
  </conditionalFormatting>
  <conditionalFormatting sqref="H1:H6 H8:H65536">
    <cfRule type="cellIs" dxfId="1050" priority="237" stopIfTrue="1" operator="lessThan">
      <formula>0</formula>
    </cfRule>
  </conditionalFormatting>
  <conditionalFormatting sqref="H1:H6 H8:H65536">
    <cfRule type="cellIs" dxfId="1049" priority="236" stopIfTrue="1" operator="lessThan">
      <formula>0</formula>
    </cfRule>
  </conditionalFormatting>
  <conditionalFormatting sqref="H1:H6 H8:H65536">
    <cfRule type="cellIs" dxfId="1048" priority="235" stopIfTrue="1" operator="lessThan">
      <formula>0</formula>
    </cfRule>
  </conditionalFormatting>
  <conditionalFormatting sqref="H1:H6 H8:H65536">
    <cfRule type="cellIs" dxfId="1047" priority="234" stopIfTrue="1" operator="lessThan">
      <formula>0</formula>
    </cfRule>
  </conditionalFormatting>
  <conditionalFormatting sqref="H1:H6 H8:H65536">
    <cfRule type="cellIs" dxfId="1046" priority="233" stopIfTrue="1" operator="lessThan">
      <formula>0</formula>
    </cfRule>
  </conditionalFormatting>
  <conditionalFormatting sqref="I1:I6 I8:I65536">
    <cfRule type="cellIs" dxfId="1045" priority="232" stopIfTrue="1" operator="lessThan">
      <formula>0</formula>
    </cfRule>
  </conditionalFormatting>
  <conditionalFormatting sqref="I1:I6 I8:I65536">
    <cfRule type="cellIs" dxfId="1044" priority="231" stopIfTrue="1" operator="lessThan">
      <formula>0</formula>
    </cfRule>
  </conditionalFormatting>
  <conditionalFormatting sqref="I1:I6 I8:I65536">
    <cfRule type="cellIs" dxfId="1043" priority="230" stopIfTrue="1" operator="lessThan">
      <formula>0</formula>
    </cfRule>
  </conditionalFormatting>
  <conditionalFormatting sqref="I1:I6 I8:I65536">
    <cfRule type="cellIs" dxfId="1042" priority="229" stopIfTrue="1" operator="lessThan">
      <formula>0</formula>
    </cfRule>
  </conditionalFormatting>
  <conditionalFormatting sqref="I1:I6 I8:I65536">
    <cfRule type="cellIs" dxfId="1041" priority="228" stopIfTrue="1" operator="lessThan">
      <formula>0</formula>
    </cfRule>
  </conditionalFormatting>
  <conditionalFormatting sqref="I1:I6 I8:I65536">
    <cfRule type="cellIs" dxfId="1040" priority="227" stopIfTrue="1" operator="lessThan">
      <formula>0</formula>
    </cfRule>
  </conditionalFormatting>
  <conditionalFormatting sqref="I1:I6 I8:I65536">
    <cfRule type="cellIs" dxfId="1039" priority="226" stopIfTrue="1" operator="lessThan">
      <formula>0</formula>
    </cfRule>
  </conditionalFormatting>
  <conditionalFormatting sqref="I1:I6 I8:I65536">
    <cfRule type="cellIs" dxfId="1038" priority="225" stopIfTrue="1" operator="lessThan">
      <formula>0</formula>
    </cfRule>
  </conditionalFormatting>
  <conditionalFormatting sqref="I1:I6 I8:I65536">
    <cfRule type="cellIs" dxfId="1037" priority="224" stopIfTrue="1" operator="lessThan">
      <formula>0</formula>
    </cfRule>
  </conditionalFormatting>
  <conditionalFormatting sqref="I1:I6 I8:I65536">
    <cfRule type="cellIs" dxfId="1036" priority="223" stopIfTrue="1" operator="lessThan">
      <formula>0</formula>
    </cfRule>
  </conditionalFormatting>
  <conditionalFormatting sqref="I1:I6 I8:I65536">
    <cfRule type="cellIs" dxfId="1035" priority="222" stopIfTrue="1" operator="lessThan">
      <formula>0</formula>
    </cfRule>
  </conditionalFormatting>
  <conditionalFormatting sqref="I1:I6 I8:I65536">
    <cfRule type="cellIs" dxfId="1034" priority="221" stopIfTrue="1" operator="lessThan">
      <formula>0</formula>
    </cfRule>
  </conditionalFormatting>
  <conditionalFormatting sqref="I1:I6 I8:I65536">
    <cfRule type="cellIs" dxfId="1033" priority="220" stopIfTrue="1" operator="lessThan">
      <formula>0</formula>
    </cfRule>
  </conditionalFormatting>
  <conditionalFormatting sqref="I1:I6 I8:I65536">
    <cfRule type="cellIs" dxfId="1032" priority="219" stopIfTrue="1" operator="lessThan">
      <formula>0</formula>
    </cfRule>
  </conditionalFormatting>
  <conditionalFormatting sqref="I1:I6 I8:I65536">
    <cfRule type="cellIs" dxfId="1031" priority="218" stopIfTrue="1" operator="lessThan">
      <formula>0</formula>
    </cfRule>
  </conditionalFormatting>
  <conditionalFormatting sqref="I1:I6 I8:I65536">
    <cfRule type="cellIs" dxfId="1030" priority="217" stopIfTrue="1" operator="lessThan">
      <formula>0</formula>
    </cfRule>
  </conditionalFormatting>
  <conditionalFormatting sqref="I1:I6 I8:I65536">
    <cfRule type="cellIs" dxfId="1029" priority="216" stopIfTrue="1" operator="lessThan">
      <formula>0</formula>
    </cfRule>
  </conditionalFormatting>
  <conditionalFormatting sqref="I1:I6 I8:I65536">
    <cfRule type="cellIs" dxfId="1028" priority="215" stopIfTrue="1" operator="lessThan">
      <formula>0</formula>
    </cfRule>
  </conditionalFormatting>
  <conditionalFormatting sqref="I1:I6 I8:I65536">
    <cfRule type="cellIs" dxfId="1027" priority="214" stopIfTrue="1" operator="lessThan">
      <formula>0</formula>
    </cfRule>
  </conditionalFormatting>
  <conditionalFormatting sqref="I1:I6 I8:I65536">
    <cfRule type="cellIs" dxfId="1026" priority="213" stopIfTrue="1" operator="lessThan">
      <formula>0</formula>
    </cfRule>
  </conditionalFormatting>
  <conditionalFormatting sqref="I1:I6 I8:I65536">
    <cfRule type="cellIs" dxfId="1025" priority="212" stopIfTrue="1" operator="lessThan">
      <formula>0</formula>
    </cfRule>
  </conditionalFormatting>
  <conditionalFormatting sqref="I1:I6 I8:I65536">
    <cfRule type="cellIs" dxfId="1024" priority="211" stopIfTrue="1" operator="lessThan">
      <formula>0</formula>
    </cfRule>
  </conditionalFormatting>
  <conditionalFormatting sqref="I1:I6 I8:I65536">
    <cfRule type="cellIs" dxfId="1023" priority="210" stopIfTrue="1" operator="lessThan">
      <formula>0</formula>
    </cfRule>
  </conditionalFormatting>
  <conditionalFormatting sqref="I1:I6 I8:I65536">
    <cfRule type="cellIs" dxfId="1022" priority="209" stopIfTrue="1" operator="lessThan">
      <formula>0</formula>
    </cfRule>
  </conditionalFormatting>
  <conditionalFormatting sqref="I1:I6 I8:I65536">
    <cfRule type="cellIs" dxfId="1021" priority="208" stopIfTrue="1" operator="lessThan">
      <formula>0</formula>
    </cfRule>
  </conditionalFormatting>
  <conditionalFormatting sqref="I1:I6 I8:I65536">
    <cfRule type="cellIs" dxfId="1020" priority="207" stopIfTrue="1" operator="lessThan">
      <formula>0</formula>
    </cfRule>
  </conditionalFormatting>
  <conditionalFormatting sqref="J1:J6 J8:J65536">
    <cfRule type="cellIs" dxfId="1019" priority="206" stopIfTrue="1" operator="lessThan">
      <formula>0</formula>
    </cfRule>
  </conditionalFormatting>
  <conditionalFormatting sqref="J1:J6 J8:J65536">
    <cfRule type="cellIs" dxfId="1018" priority="205" stopIfTrue="1" operator="lessThan">
      <formula>0</formula>
    </cfRule>
  </conditionalFormatting>
  <conditionalFormatting sqref="J1:J6 J8:J65536">
    <cfRule type="cellIs" dxfId="1017" priority="204" stopIfTrue="1" operator="lessThan">
      <formula>0</formula>
    </cfRule>
  </conditionalFormatting>
  <conditionalFormatting sqref="J1:J6 J8:J65536">
    <cfRule type="cellIs" dxfId="1016" priority="203" stopIfTrue="1" operator="lessThan">
      <formula>0</formula>
    </cfRule>
  </conditionalFormatting>
  <conditionalFormatting sqref="J1:J6 J8:J65536">
    <cfRule type="cellIs" dxfId="1015" priority="202" stopIfTrue="1" operator="lessThan">
      <formula>0</formula>
    </cfRule>
  </conditionalFormatting>
  <conditionalFormatting sqref="J1:J6 J8:J65536">
    <cfRule type="cellIs" dxfId="1014" priority="201" stopIfTrue="1" operator="lessThan">
      <formula>0</formula>
    </cfRule>
  </conditionalFormatting>
  <conditionalFormatting sqref="J1:J6 J8:J65536">
    <cfRule type="cellIs" dxfId="1013" priority="200" stopIfTrue="1" operator="lessThan">
      <formula>0</formula>
    </cfRule>
  </conditionalFormatting>
  <conditionalFormatting sqref="J1:J6 J8:J65536">
    <cfRule type="cellIs" dxfId="1012" priority="199" stopIfTrue="1" operator="lessThan">
      <formula>0</formula>
    </cfRule>
  </conditionalFormatting>
  <conditionalFormatting sqref="J1:J6 J8:J65536">
    <cfRule type="cellIs" dxfId="1011" priority="198" stopIfTrue="1" operator="lessThan">
      <formula>0</formula>
    </cfRule>
  </conditionalFormatting>
  <conditionalFormatting sqref="J1:J6 J8:J65536">
    <cfRule type="cellIs" dxfId="1010" priority="197" stopIfTrue="1" operator="lessThan">
      <formula>0</formula>
    </cfRule>
  </conditionalFormatting>
  <conditionalFormatting sqref="J1:J6 J8:J65536">
    <cfRule type="cellIs" dxfId="1009" priority="196" stopIfTrue="1" operator="lessThan">
      <formula>0</formula>
    </cfRule>
  </conditionalFormatting>
  <conditionalFormatting sqref="J1:J6 J8:J65536">
    <cfRule type="cellIs" dxfId="1008" priority="195" stopIfTrue="1" operator="lessThan">
      <formula>0</formula>
    </cfRule>
  </conditionalFormatting>
  <conditionalFormatting sqref="J1:J6 J8:J65536">
    <cfRule type="cellIs" dxfId="1007" priority="194" stopIfTrue="1" operator="lessThan">
      <formula>0</formula>
    </cfRule>
  </conditionalFormatting>
  <conditionalFormatting sqref="J1:J6 J8:J65536">
    <cfRule type="cellIs" dxfId="1006" priority="193" stopIfTrue="1" operator="lessThan">
      <formula>0</formula>
    </cfRule>
  </conditionalFormatting>
  <conditionalFormatting sqref="J1:J6 J8:J65536">
    <cfRule type="cellIs" dxfId="1005" priority="192" stopIfTrue="1" operator="lessThan">
      <formula>0</formula>
    </cfRule>
  </conditionalFormatting>
  <conditionalFormatting sqref="J1:J6 J8:J65536">
    <cfRule type="cellIs" dxfId="1004" priority="191" stopIfTrue="1" operator="lessThan">
      <formula>0</formula>
    </cfRule>
  </conditionalFormatting>
  <conditionalFormatting sqref="J1:J6 J8:J65536">
    <cfRule type="cellIs" dxfId="1003" priority="190" stopIfTrue="1" operator="lessThan">
      <formula>0</formula>
    </cfRule>
  </conditionalFormatting>
  <conditionalFormatting sqref="J1:J6 J8:J65536">
    <cfRule type="cellIs" dxfId="1002" priority="189" stopIfTrue="1" operator="lessThan">
      <formula>0</formula>
    </cfRule>
  </conditionalFormatting>
  <conditionalFormatting sqref="J1:J6 J8:J65536">
    <cfRule type="cellIs" dxfId="1001" priority="188" stopIfTrue="1" operator="lessThan">
      <formula>0</formula>
    </cfRule>
  </conditionalFormatting>
  <conditionalFormatting sqref="J1:J6 J8:J65536">
    <cfRule type="cellIs" dxfId="1000" priority="187" stopIfTrue="1" operator="lessThan">
      <formula>0</formula>
    </cfRule>
  </conditionalFormatting>
  <conditionalFormatting sqref="J1:J6 J8:J65536">
    <cfRule type="cellIs" dxfId="999" priority="186" stopIfTrue="1" operator="lessThan">
      <formula>0</formula>
    </cfRule>
  </conditionalFormatting>
  <conditionalFormatting sqref="J1:J6 J8:J65536">
    <cfRule type="cellIs" dxfId="998" priority="185" stopIfTrue="1" operator="lessThan">
      <formula>0</formula>
    </cfRule>
  </conditionalFormatting>
  <conditionalFormatting sqref="J1:J6 J8:J65536">
    <cfRule type="cellIs" dxfId="997" priority="184" stopIfTrue="1" operator="lessThan">
      <formula>0</formula>
    </cfRule>
  </conditionalFormatting>
  <conditionalFormatting sqref="J1:J6 J8:J65536">
    <cfRule type="cellIs" dxfId="996" priority="183" stopIfTrue="1" operator="lessThan">
      <formula>0</formula>
    </cfRule>
  </conditionalFormatting>
  <conditionalFormatting sqref="J1:J6 J8:J65536">
    <cfRule type="cellIs" dxfId="995" priority="182" stopIfTrue="1" operator="lessThan">
      <formula>0</formula>
    </cfRule>
  </conditionalFormatting>
  <conditionalFormatting sqref="J1:J6 J8:J65536">
    <cfRule type="cellIs" dxfId="994" priority="181" stopIfTrue="1" operator="lessThan">
      <formula>0</formula>
    </cfRule>
  </conditionalFormatting>
  <conditionalFormatting sqref="J1:J6 J8:J65536">
    <cfRule type="cellIs" dxfId="993" priority="180" stopIfTrue="1" operator="lessThan">
      <formula>0</formula>
    </cfRule>
  </conditionalFormatting>
  <conditionalFormatting sqref="J1:J6 J8:J65536">
    <cfRule type="cellIs" dxfId="992" priority="179" stopIfTrue="1" operator="lessThan">
      <formula>0</formula>
    </cfRule>
  </conditionalFormatting>
  <conditionalFormatting sqref="J1:J6 J8:J65536">
    <cfRule type="cellIs" dxfId="991" priority="178" stopIfTrue="1" operator="lessThan">
      <formula>0</formula>
    </cfRule>
  </conditionalFormatting>
  <conditionalFormatting sqref="J1:J6 J8:J65536">
    <cfRule type="cellIs" dxfId="990" priority="177" stopIfTrue="1" operator="lessThan">
      <formula>0</formula>
    </cfRule>
  </conditionalFormatting>
  <conditionalFormatting sqref="J1:J6 J8:J65536">
    <cfRule type="cellIs" dxfId="989" priority="176" stopIfTrue="1" operator="lessThan">
      <formula>0</formula>
    </cfRule>
  </conditionalFormatting>
  <conditionalFormatting sqref="J1:J6 J8:J65536">
    <cfRule type="cellIs" dxfId="988" priority="175" stopIfTrue="1" operator="lessThan">
      <formula>0</formula>
    </cfRule>
  </conditionalFormatting>
  <conditionalFormatting sqref="J1:J6 J8:J65536">
    <cfRule type="cellIs" dxfId="987" priority="174" stopIfTrue="1" operator="lessThan">
      <formula>0</formula>
    </cfRule>
  </conditionalFormatting>
  <conditionalFormatting sqref="J1:J6 J8:J65536">
    <cfRule type="cellIs" dxfId="986" priority="173" stopIfTrue="1" operator="lessThan">
      <formula>0</formula>
    </cfRule>
  </conditionalFormatting>
  <conditionalFormatting sqref="J1:J6 J8:J65536">
    <cfRule type="cellIs" dxfId="985" priority="172" stopIfTrue="1" operator="lessThan">
      <formula>0</formula>
    </cfRule>
  </conditionalFormatting>
  <conditionalFormatting sqref="J1:J6 J8:J65536">
    <cfRule type="cellIs" dxfId="984" priority="171" stopIfTrue="1" operator="lessThan">
      <formula>0</formula>
    </cfRule>
  </conditionalFormatting>
  <conditionalFormatting sqref="J1:J6 J8:J65536">
    <cfRule type="cellIs" dxfId="983" priority="170" stopIfTrue="1" operator="lessThan">
      <formula>0</formula>
    </cfRule>
  </conditionalFormatting>
  <conditionalFormatting sqref="J1:J6 J8:J65536">
    <cfRule type="cellIs" dxfId="982" priority="169" stopIfTrue="1" operator="lessThan">
      <formula>0</formula>
    </cfRule>
  </conditionalFormatting>
  <conditionalFormatting sqref="J1:J6 J8:J65536">
    <cfRule type="cellIs" dxfId="981" priority="168" stopIfTrue="1" operator="lessThan">
      <formula>0</formula>
    </cfRule>
  </conditionalFormatting>
  <conditionalFormatting sqref="J1:J6 J8:J65536">
    <cfRule type="cellIs" dxfId="980" priority="167" stopIfTrue="1" operator="lessThan">
      <formula>0</formula>
    </cfRule>
  </conditionalFormatting>
  <conditionalFormatting sqref="J1:J6 J8:J65536">
    <cfRule type="cellIs" dxfId="979" priority="166" stopIfTrue="1" operator="lessThan">
      <formula>0</formula>
    </cfRule>
  </conditionalFormatting>
  <conditionalFormatting sqref="J1:J6 J8:J65536">
    <cfRule type="cellIs" dxfId="978" priority="165" stopIfTrue="1" operator="lessThan">
      <formula>0</formula>
    </cfRule>
  </conditionalFormatting>
  <conditionalFormatting sqref="J1:J6 J8:J65536">
    <cfRule type="cellIs" dxfId="977" priority="164" stopIfTrue="1" operator="lessThan">
      <formula>0</formula>
    </cfRule>
  </conditionalFormatting>
  <conditionalFormatting sqref="J1:J6 J8:J65536">
    <cfRule type="cellIs" dxfId="976" priority="163" stopIfTrue="1" operator="lessThan">
      <formula>0</formula>
    </cfRule>
  </conditionalFormatting>
  <conditionalFormatting sqref="J1:J6 J8:J65536">
    <cfRule type="cellIs" dxfId="975" priority="162" stopIfTrue="1" operator="lessThan">
      <formula>0</formula>
    </cfRule>
  </conditionalFormatting>
  <conditionalFormatting sqref="J1:J6 J8:J65536">
    <cfRule type="cellIs" dxfId="974" priority="161" stopIfTrue="1" operator="lessThan">
      <formula>0</formula>
    </cfRule>
  </conditionalFormatting>
  <conditionalFormatting sqref="J1:J6 J8:J65536">
    <cfRule type="cellIs" dxfId="973" priority="160" stopIfTrue="1" operator="lessThan">
      <formula>0</formula>
    </cfRule>
  </conditionalFormatting>
  <conditionalFormatting sqref="J1:J6 J8:J65536">
    <cfRule type="cellIs" dxfId="972" priority="159" stopIfTrue="1" operator="lessThan">
      <formula>0</formula>
    </cfRule>
  </conditionalFormatting>
  <conditionalFormatting sqref="J1:J6 J8:J65536">
    <cfRule type="cellIs" dxfId="971" priority="158" stopIfTrue="1" operator="lessThan">
      <formula>0</formula>
    </cfRule>
  </conditionalFormatting>
  <conditionalFormatting sqref="J1:J6 J8:J65536">
    <cfRule type="cellIs" dxfId="970" priority="157" stopIfTrue="1" operator="lessThan">
      <formula>0</formula>
    </cfRule>
  </conditionalFormatting>
  <conditionalFormatting sqref="J1:J6 J8:J65536">
    <cfRule type="cellIs" dxfId="969" priority="156" stopIfTrue="1" operator="lessThan">
      <formula>0</formula>
    </cfRule>
  </conditionalFormatting>
  <conditionalFormatting sqref="J1:J6 J8:J65536">
    <cfRule type="cellIs" dxfId="968" priority="155" stopIfTrue="1" operator="lessThan">
      <formula>0</formula>
    </cfRule>
  </conditionalFormatting>
  <conditionalFormatting sqref="J1:J6 J8:J65536">
    <cfRule type="cellIs" dxfId="967" priority="154" stopIfTrue="1" operator="lessThan">
      <formula>0</formula>
    </cfRule>
  </conditionalFormatting>
  <conditionalFormatting sqref="J1:J6 J8:J65536">
    <cfRule type="cellIs" dxfId="966" priority="153" stopIfTrue="1" operator="lessThan">
      <formula>0</formula>
    </cfRule>
  </conditionalFormatting>
  <conditionalFormatting sqref="J1:J6 J8:J65536">
    <cfRule type="cellIs" dxfId="965" priority="152" stopIfTrue="1" operator="lessThan">
      <formula>0</formula>
    </cfRule>
  </conditionalFormatting>
  <conditionalFormatting sqref="J1:J6 J8:J65536">
    <cfRule type="cellIs" dxfId="964" priority="151" stopIfTrue="1" operator="lessThan">
      <formula>0</formula>
    </cfRule>
  </conditionalFormatting>
  <conditionalFormatting sqref="J1:J6 J8:J65536">
    <cfRule type="cellIs" dxfId="963" priority="150" stopIfTrue="1" operator="lessThan">
      <formula>0</formula>
    </cfRule>
  </conditionalFormatting>
  <conditionalFormatting sqref="J1:J6 J8:J65536">
    <cfRule type="cellIs" dxfId="962" priority="149" stopIfTrue="1" operator="lessThan">
      <formula>0</formula>
    </cfRule>
  </conditionalFormatting>
  <conditionalFormatting sqref="J1:J6 J8:J65536">
    <cfRule type="cellIs" dxfId="961" priority="148" stopIfTrue="1" operator="lessThan">
      <formula>0</formula>
    </cfRule>
  </conditionalFormatting>
  <conditionalFormatting sqref="J1:J6 J8:J65536">
    <cfRule type="cellIs" dxfId="960" priority="147" stopIfTrue="1" operator="lessThan">
      <formula>0</formula>
    </cfRule>
  </conditionalFormatting>
  <conditionalFormatting sqref="J1:J6 J8:J65536">
    <cfRule type="cellIs" dxfId="959" priority="146" stopIfTrue="1" operator="lessThan">
      <formula>0</formula>
    </cfRule>
  </conditionalFormatting>
  <conditionalFormatting sqref="J1:J6 J8:J65536">
    <cfRule type="cellIs" dxfId="958" priority="145" stopIfTrue="1" operator="lessThan">
      <formula>0</formula>
    </cfRule>
  </conditionalFormatting>
  <conditionalFormatting sqref="J1:J6 J8:J65536">
    <cfRule type="cellIs" dxfId="957" priority="144" stopIfTrue="1" operator="lessThan">
      <formula>0</formula>
    </cfRule>
  </conditionalFormatting>
  <conditionalFormatting sqref="J1:J6 J8:J65536">
    <cfRule type="cellIs" dxfId="956" priority="143" stopIfTrue="1" operator="lessThan">
      <formula>0</formula>
    </cfRule>
  </conditionalFormatting>
  <conditionalFormatting sqref="J1:J6 J8:J65536">
    <cfRule type="cellIs" dxfId="955" priority="142" stopIfTrue="1" operator="lessThan">
      <formula>0</formula>
    </cfRule>
  </conditionalFormatting>
  <conditionalFormatting sqref="J1:J6 J8:J65536">
    <cfRule type="cellIs" dxfId="954" priority="141" stopIfTrue="1" operator="lessThan">
      <formula>0</formula>
    </cfRule>
  </conditionalFormatting>
  <conditionalFormatting sqref="J1:J6 J8:J65536">
    <cfRule type="cellIs" dxfId="953" priority="140" stopIfTrue="1" operator="lessThan">
      <formula>0</formula>
    </cfRule>
  </conditionalFormatting>
  <conditionalFormatting sqref="J1:J6 J8:J65536">
    <cfRule type="cellIs" dxfId="952" priority="139" stopIfTrue="1" operator="lessThan">
      <formula>0</formula>
    </cfRule>
  </conditionalFormatting>
  <conditionalFormatting sqref="J4">
    <cfRule type="cellIs" dxfId="951" priority="138" stopIfTrue="1" operator="lessThan">
      <formula>0</formula>
    </cfRule>
  </conditionalFormatting>
  <conditionalFormatting sqref="J4">
    <cfRule type="cellIs" dxfId="950" priority="137" stopIfTrue="1" operator="lessThan">
      <formula>0</formula>
    </cfRule>
  </conditionalFormatting>
  <conditionalFormatting sqref="J4">
    <cfRule type="cellIs" dxfId="949" priority="136" stopIfTrue="1" operator="lessThan">
      <formula>0</formula>
    </cfRule>
  </conditionalFormatting>
  <conditionalFormatting sqref="J4">
    <cfRule type="cellIs" dxfId="948" priority="135" stopIfTrue="1" operator="lessThan">
      <formula>0</formula>
    </cfRule>
  </conditionalFormatting>
  <conditionalFormatting sqref="J4">
    <cfRule type="cellIs" dxfId="947" priority="134" stopIfTrue="1" operator="lessThan">
      <formula>0</formula>
    </cfRule>
  </conditionalFormatting>
  <conditionalFormatting sqref="J4">
    <cfRule type="cellIs" dxfId="946" priority="133" stopIfTrue="1" operator="lessThan">
      <formula>0</formula>
    </cfRule>
  </conditionalFormatting>
  <conditionalFormatting sqref="J4">
    <cfRule type="cellIs" dxfId="945" priority="132" stopIfTrue="1" operator="lessThan">
      <formula>0</formula>
    </cfRule>
  </conditionalFormatting>
  <conditionalFormatting sqref="J4">
    <cfRule type="cellIs" dxfId="944" priority="131" stopIfTrue="1" operator="lessThan">
      <formula>0</formula>
    </cfRule>
  </conditionalFormatting>
  <conditionalFormatting sqref="J4">
    <cfRule type="cellIs" dxfId="943" priority="130" stopIfTrue="1" operator="lessThan">
      <formula>0</formula>
    </cfRule>
  </conditionalFormatting>
  <conditionalFormatting sqref="J4">
    <cfRule type="cellIs" dxfId="942" priority="129" stopIfTrue="1" operator="lessThan">
      <formula>0</formula>
    </cfRule>
  </conditionalFormatting>
  <conditionalFormatting sqref="J4">
    <cfRule type="cellIs" dxfId="941" priority="128" stopIfTrue="1" operator="lessThan">
      <formula>0</formula>
    </cfRule>
  </conditionalFormatting>
  <conditionalFormatting sqref="J4">
    <cfRule type="cellIs" dxfId="940" priority="127" stopIfTrue="1" operator="lessThan">
      <formula>0</formula>
    </cfRule>
  </conditionalFormatting>
  <conditionalFormatting sqref="J4">
    <cfRule type="cellIs" dxfId="939" priority="126" stopIfTrue="1" operator="lessThan">
      <formula>0</formula>
    </cfRule>
  </conditionalFormatting>
  <conditionalFormatting sqref="J4">
    <cfRule type="cellIs" dxfId="938" priority="125" stopIfTrue="1" operator="lessThan">
      <formula>0</formula>
    </cfRule>
  </conditionalFormatting>
  <conditionalFormatting sqref="J4">
    <cfRule type="cellIs" dxfId="937" priority="124" stopIfTrue="1" operator="lessThan">
      <formula>0</formula>
    </cfRule>
  </conditionalFormatting>
  <conditionalFormatting sqref="J4">
    <cfRule type="cellIs" dxfId="936" priority="123" stopIfTrue="1" operator="lessThan">
      <formula>0</formula>
    </cfRule>
  </conditionalFormatting>
  <conditionalFormatting sqref="J4">
    <cfRule type="cellIs" dxfId="935" priority="122" stopIfTrue="1" operator="lessThan">
      <formula>0</formula>
    </cfRule>
  </conditionalFormatting>
  <conditionalFormatting sqref="J4">
    <cfRule type="cellIs" dxfId="934" priority="121" stopIfTrue="1" operator="lessThan">
      <formula>0</formula>
    </cfRule>
  </conditionalFormatting>
  <conditionalFormatting sqref="J4">
    <cfRule type="cellIs" dxfId="933" priority="120" stopIfTrue="1" operator="lessThan">
      <formula>0</formula>
    </cfRule>
  </conditionalFormatting>
  <conditionalFormatting sqref="J4">
    <cfRule type="cellIs" dxfId="932" priority="119" stopIfTrue="1" operator="lessThan">
      <formula>0</formula>
    </cfRule>
  </conditionalFormatting>
  <conditionalFormatting sqref="J1:J6 J8:J65536">
    <cfRule type="cellIs" dxfId="931" priority="118" stopIfTrue="1" operator="lessThan">
      <formula>0</formula>
    </cfRule>
  </conditionalFormatting>
  <conditionalFormatting sqref="J1:J6 J8:J65536">
    <cfRule type="cellIs" dxfId="930" priority="117" stopIfTrue="1" operator="lessThan">
      <formula>0</formula>
    </cfRule>
  </conditionalFormatting>
  <conditionalFormatting sqref="J1:J6 J8:J65536">
    <cfRule type="cellIs" dxfId="929" priority="116" stopIfTrue="1" operator="lessThan">
      <formula>0</formula>
    </cfRule>
  </conditionalFormatting>
  <conditionalFormatting sqref="J1:J6 J8:J65536">
    <cfRule type="cellIs" dxfId="928" priority="115" stopIfTrue="1" operator="lessThan">
      <formula>0</formula>
    </cfRule>
  </conditionalFormatting>
  <conditionalFormatting sqref="J1:J6 J8:J65536">
    <cfRule type="cellIs" dxfId="927" priority="114" stopIfTrue="1" operator="lessThan">
      <formula>0</formula>
    </cfRule>
  </conditionalFormatting>
  <conditionalFormatting sqref="J1:J6 J8:J65536">
    <cfRule type="cellIs" dxfId="926" priority="113" stopIfTrue="1" operator="lessThan">
      <formula>0</formula>
    </cfRule>
  </conditionalFormatting>
  <conditionalFormatting sqref="J1:J6 J8:J65536">
    <cfRule type="cellIs" dxfId="925" priority="112" stopIfTrue="1" operator="lessThan">
      <formula>0</formula>
    </cfRule>
  </conditionalFormatting>
  <conditionalFormatting sqref="J1:J6 J8:J65536">
    <cfRule type="cellIs" dxfId="924" priority="111" stopIfTrue="1" operator="lessThan">
      <formula>0</formula>
    </cfRule>
  </conditionalFormatting>
  <conditionalFormatting sqref="J1:J6 J8:J65536">
    <cfRule type="cellIs" dxfId="923" priority="110" stopIfTrue="1" operator="lessThan">
      <formula>0</formula>
    </cfRule>
  </conditionalFormatting>
  <conditionalFormatting sqref="J1:J6 J8:J65536">
    <cfRule type="cellIs" dxfId="922" priority="109" stopIfTrue="1" operator="lessThan">
      <formula>0</formula>
    </cfRule>
  </conditionalFormatting>
  <conditionalFormatting sqref="J1:J6 J8:J65536">
    <cfRule type="cellIs" dxfId="921" priority="108" stopIfTrue="1" operator="lessThan">
      <formula>0</formula>
    </cfRule>
  </conditionalFormatting>
  <conditionalFormatting sqref="J1:J6 J8:J65536">
    <cfRule type="cellIs" dxfId="920" priority="107" stopIfTrue="1" operator="lessThan">
      <formula>0</formula>
    </cfRule>
  </conditionalFormatting>
  <conditionalFormatting sqref="J1:J6 J8:J65536">
    <cfRule type="cellIs" dxfId="919" priority="106" stopIfTrue="1" operator="lessThan">
      <formula>0</formula>
    </cfRule>
  </conditionalFormatting>
  <conditionalFormatting sqref="J1:J6 J8:J65536">
    <cfRule type="cellIs" dxfId="918" priority="105" stopIfTrue="1" operator="lessThan">
      <formula>0</formula>
    </cfRule>
  </conditionalFormatting>
  <conditionalFormatting sqref="J1:J6 J8:J65536">
    <cfRule type="cellIs" dxfId="917" priority="104" stopIfTrue="1" operator="lessThan">
      <formula>0</formula>
    </cfRule>
  </conditionalFormatting>
  <conditionalFormatting sqref="J1:J6 J8:J65536">
    <cfRule type="cellIs" dxfId="916" priority="103" stopIfTrue="1" operator="lessThan">
      <formula>0</formula>
    </cfRule>
  </conditionalFormatting>
  <conditionalFormatting sqref="J1:J6 J8:J65536">
    <cfRule type="cellIs" dxfId="915" priority="102" stopIfTrue="1" operator="lessThan">
      <formula>0</formula>
    </cfRule>
  </conditionalFormatting>
  <conditionalFormatting sqref="J1:J6 J8:J65536">
    <cfRule type="cellIs" dxfId="914" priority="101" stopIfTrue="1" operator="lessThan">
      <formula>0</formula>
    </cfRule>
  </conditionalFormatting>
  <conditionalFormatting sqref="J1:J6 J8:J65536">
    <cfRule type="cellIs" dxfId="913" priority="100" stopIfTrue="1" operator="lessThan">
      <formula>0</formula>
    </cfRule>
  </conditionalFormatting>
  <conditionalFormatting sqref="J1:J6 J8:J65536">
    <cfRule type="cellIs" dxfId="912" priority="99" stopIfTrue="1" operator="lessThan">
      <formula>0</formula>
    </cfRule>
  </conditionalFormatting>
  <conditionalFormatting sqref="K1:K6 K8:K65536">
    <cfRule type="cellIs" dxfId="911" priority="98" stopIfTrue="1" operator="lessThan">
      <formula>0</formula>
    </cfRule>
  </conditionalFormatting>
  <conditionalFormatting sqref="K1:K6 K8:K65536">
    <cfRule type="cellIs" dxfId="910" priority="97" stopIfTrue="1" operator="lessThan">
      <formula>0</formula>
    </cfRule>
  </conditionalFormatting>
  <conditionalFormatting sqref="K1:K6 K8:K65536">
    <cfRule type="cellIs" dxfId="909" priority="96" stopIfTrue="1" operator="lessThan">
      <formula>0</formula>
    </cfRule>
  </conditionalFormatting>
  <conditionalFormatting sqref="K1:K6 K8:K65536">
    <cfRule type="cellIs" dxfId="908" priority="95" stopIfTrue="1" operator="lessThan">
      <formula>0</formula>
    </cfRule>
  </conditionalFormatting>
  <conditionalFormatting sqref="K1:K6 K8:K65536">
    <cfRule type="cellIs" dxfId="907" priority="94" stopIfTrue="1" operator="lessThan">
      <formula>0</formula>
    </cfRule>
  </conditionalFormatting>
  <conditionalFormatting sqref="K1:K6 K8:K65536">
    <cfRule type="cellIs" dxfId="906" priority="93" stopIfTrue="1" operator="lessThan">
      <formula>0</formula>
    </cfRule>
  </conditionalFormatting>
  <conditionalFormatting sqref="K1:K6 K8:K65536">
    <cfRule type="cellIs" dxfId="905" priority="92" stopIfTrue="1" operator="lessThan">
      <formula>0</formula>
    </cfRule>
  </conditionalFormatting>
  <conditionalFormatting sqref="K1:K6 K8:K65536">
    <cfRule type="cellIs" dxfId="904" priority="91" stopIfTrue="1" operator="lessThan">
      <formula>0</formula>
    </cfRule>
  </conditionalFormatting>
  <conditionalFormatting sqref="K1:K6 K8:K65536">
    <cfRule type="cellIs" dxfId="903" priority="90" stopIfTrue="1" operator="lessThan">
      <formula>0</formula>
    </cfRule>
  </conditionalFormatting>
  <conditionalFormatting sqref="K1:K6 K8:K65536">
    <cfRule type="cellIs" dxfId="902" priority="89" stopIfTrue="1" operator="lessThan">
      <formula>0</formula>
    </cfRule>
  </conditionalFormatting>
  <conditionalFormatting sqref="K1:K6 K8:K65536">
    <cfRule type="cellIs" dxfId="901" priority="88" stopIfTrue="1" operator="lessThan">
      <formula>0</formula>
    </cfRule>
  </conditionalFormatting>
  <conditionalFormatting sqref="K1:K6 K8:K65536">
    <cfRule type="cellIs" dxfId="900" priority="87" stopIfTrue="1" operator="lessThan">
      <formula>0</formula>
    </cfRule>
  </conditionalFormatting>
  <conditionalFormatting sqref="K1:K6 K8:K65536">
    <cfRule type="cellIs" dxfId="899" priority="86" stopIfTrue="1" operator="lessThan">
      <formula>0</formula>
    </cfRule>
  </conditionalFormatting>
  <conditionalFormatting sqref="K1:K6 K8:K65536">
    <cfRule type="cellIs" dxfId="898" priority="85" stopIfTrue="1" operator="lessThan">
      <formula>0</formula>
    </cfRule>
  </conditionalFormatting>
  <conditionalFormatting sqref="K1:K6 K8:K65536">
    <cfRule type="cellIs" dxfId="897" priority="84" stopIfTrue="1" operator="lessThan">
      <formula>0</formula>
    </cfRule>
  </conditionalFormatting>
  <conditionalFormatting sqref="K1:K6 K8:K65536">
    <cfRule type="cellIs" dxfId="896" priority="83" stopIfTrue="1" operator="lessThan">
      <formula>0</formula>
    </cfRule>
  </conditionalFormatting>
  <conditionalFormatting sqref="K1:K6 K8:K65536">
    <cfRule type="cellIs" dxfId="895" priority="82" stopIfTrue="1" operator="lessThan">
      <formula>0</formula>
    </cfRule>
  </conditionalFormatting>
  <conditionalFormatting sqref="K1:K6 K8:K65536">
    <cfRule type="cellIs" dxfId="894" priority="81" stopIfTrue="1" operator="lessThan">
      <formula>0</formula>
    </cfRule>
  </conditionalFormatting>
  <conditionalFormatting sqref="K1:K6 K8:K65536">
    <cfRule type="cellIs" dxfId="893" priority="80" stopIfTrue="1" operator="lessThan">
      <formula>0</formula>
    </cfRule>
  </conditionalFormatting>
  <conditionalFormatting sqref="K1:K6 K8:K65536">
    <cfRule type="cellIs" dxfId="892" priority="79" stopIfTrue="1" operator="lessThan">
      <formula>0</formula>
    </cfRule>
  </conditionalFormatting>
  <conditionalFormatting sqref="K1:K6 K8:K65536">
    <cfRule type="cellIs" dxfId="891" priority="78" stopIfTrue="1" operator="lessThan">
      <formula>0</formula>
    </cfRule>
  </conditionalFormatting>
  <conditionalFormatting sqref="K1:K6 K8:K65536">
    <cfRule type="cellIs" dxfId="890" priority="77" stopIfTrue="1" operator="lessThan">
      <formula>0</formula>
    </cfRule>
  </conditionalFormatting>
  <conditionalFormatting sqref="L1:L6 L8 L50:L65536">
    <cfRule type="cellIs" dxfId="889" priority="76" stopIfTrue="1" operator="lessThan">
      <formula>0</formula>
    </cfRule>
  </conditionalFormatting>
  <conditionalFormatting sqref="L1:L6 L8 L50:L65536">
    <cfRule type="cellIs" dxfId="888" priority="75" stopIfTrue="1" operator="lessThan">
      <formula>0</formula>
    </cfRule>
  </conditionalFormatting>
  <conditionalFormatting sqref="L1:L6 L8 L50:L65536">
    <cfRule type="cellIs" dxfId="887" priority="74" stopIfTrue="1" operator="lessThan">
      <formula>0</formula>
    </cfRule>
  </conditionalFormatting>
  <conditionalFormatting sqref="L1:L6 L8 L50:L65536">
    <cfRule type="cellIs" dxfId="886" priority="73" stopIfTrue="1" operator="lessThan">
      <formula>0</formula>
    </cfRule>
  </conditionalFormatting>
  <conditionalFormatting sqref="L1:L6 L8 L50:L65536">
    <cfRule type="cellIs" dxfId="885" priority="72" stopIfTrue="1" operator="lessThan">
      <formula>0</formula>
    </cfRule>
  </conditionalFormatting>
  <conditionalFormatting sqref="L1:L6 L8 L50:L65536">
    <cfRule type="cellIs" dxfId="884" priority="71" stopIfTrue="1" operator="lessThan">
      <formula>0</formula>
    </cfRule>
  </conditionalFormatting>
  <conditionalFormatting sqref="L1:L6 L8 L50:L65536">
    <cfRule type="cellIs" dxfId="883" priority="70" stopIfTrue="1" operator="lessThan">
      <formula>0</formula>
    </cfRule>
  </conditionalFormatting>
  <conditionalFormatting sqref="L1:L6 L8 L50:L65536">
    <cfRule type="cellIs" dxfId="882" priority="69" stopIfTrue="1" operator="lessThan">
      <formula>0</formula>
    </cfRule>
  </conditionalFormatting>
  <conditionalFormatting sqref="L1:L6 L8 L50:L65536">
    <cfRule type="cellIs" dxfId="881" priority="68" stopIfTrue="1" operator="lessThan">
      <formula>0</formula>
    </cfRule>
  </conditionalFormatting>
  <conditionalFormatting sqref="L1:L6 L8 L50:L65536">
    <cfRule type="cellIs" dxfId="880" priority="67" stopIfTrue="1" operator="lessThan">
      <formula>0</formula>
    </cfRule>
  </conditionalFormatting>
  <conditionalFormatting sqref="L1:L6 L8 L50:L65536">
    <cfRule type="cellIs" dxfId="879" priority="66" stopIfTrue="1" operator="lessThan">
      <formula>0</formula>
    </cfRule>
  </conditionalFormatting>
  <conditionalFormatting sqref="L1:L6 L8 L50:L65536">
    <cfRule type="cellIs" dxfId="878" priority="65" stopIfTrue="1" operator="lessThan">
      <formula>0</formula>
    </cfRule>
  </conditionalFormatting>
  <conditionalFormatting sqref="L1:L6 L8 L50:L65536">
    <cfRule type="cellIs" dxfId="877" priority="64" stopIfTrue="1" operator="lessThan">
      <formula>0</formula>
    </cfRule>
  </conditionalFormatting>
  <conditionalFormatting sqref="L1:L6 L8 L50:L65536">
    <cfRule type="cellIs" dxfId="876" priority="63" stopIfTrue="1" operator="lessThan">
      <formula>0</formula>
    </cfRule>
  </conditionalFormatting>
  <conditionalFormatting sqref="L1:L6 L8 L50:L65536">
    <cfRule type="cellIs" dxfId="875" priority="62" stopIfTrue="1" operator="lessThan">
      <formula>0</formula>
    </cfRule>
  </conditionalFormatting>
  <conditionalFormatting sqref="L1:L6 L8 L50:L65536">
    <cfRule type="cellIs" dxfId="874" priority="61" stopIfTrue="1" operator="lessThan">
      <formula>0</formula>
    </cfRule>
  </conditionalFormatting>
  <conditionalFormatting sqref="L1:L6 L8 L50:L65536">
    <cfRule type="cellIs" dxfId="873" priority="60" stopIfTrue="1" operator="lessThan">
      <formula>0</formula>
    </cfRule>
  </conditionalFormatting>
  <conditionalFormatting sqref="L1:L6 L8 L50:L65536">
    <cfRule type="cellIs" dxfId="872" priority="59" stopIfTrue="1" operator="lessThan">
      <formula>0</formula>
    </cfRule>
  </conditionalFormatting>
  <conditionalFormatting sqref="L1:L6 L8 L50:L65536">
    <cfRule type="cellIs" dxfId="871" priority="58" stopIfTrue="1" operator="lessThan">
      <formula>0</formula>
    </cfRule>
  </conditionalFormatting>
  <conditionalFormatting sqref="L1:L6 L8 L50:L65536">
    <cfRule type="cellIs" dxfId="870" priority="57" stopIfTrue="1" operator="lessThan">
      <formula>0</formula>
    </cfRule>
  </conditionalFormatting>
  <conditionalFormatting sqref="L1:L6 L8 L50:L65536">
    <cfRule type="cellIs" dxfId="869" priority="56" stopIfTrue="1" operator="lessThan">
      <formula>0</formula>
    </cfRule>
  </conditionalFormatting>
  <conditionalFormatting sqref="L1:L6 L8 L50:L65536">
    <cfRule type="cellIs" dxfId="868" priority="55" stopIfTrue="1" operator="lessThan">
      <formula>0</formula>
    </cfRule>
  </conditionalFormatting>
  <conditionalFormatting sqref="L1:L6 L8 L50:L65536">
    <cfRule type="cellIs" dxfId="867" priority="54" stopIfTrue="1" operator="lessThan">
      <formula>0</formula>
    </cfRule>
  </conditionalFormatting>
  <conditionalFormatting sqref="L1:L6 L8 L50:L65536">
    <cfRule type="cellIs" dxfId="866" priority="53" stopIfTrue="1" operator="lessThan">
      <formula>0</formula>
    </cfRule>
  </conditionalFormatting>
  <conditionalFormatting sqref="L9:L49">
    <cfRule type="cellIs" dxfId="865" priority="52" stopIfTrue="1" operator="lessThan">
      <formula>0</formula>
    </cfRule>
  </conditionalFormatting>
  <conditionalFormatting sqref="L9:L49">
    <cfRule type="cellIs" dxfId="864" priority="51" stopIfTrue="1" operator="lessThan">
      <formula>0</formula>
    </cfRule>
  </conditionalFormatting>
  <conditionalFormatting sqref="L9:L49">
    <cfRule type="cellIs" dxfId="863" priority="50" stopIfTrue="1" operator="lessThan">
      <formula>0</formula>
    </cfRule>
  </conditionalFormatting>
  <conditionalFormatting sqref="L9:L49">
    <cfRule type="cellIs" dxfId="862" priority="49" stopIfTrue="1" operator="lessThan">
      <formula>0</formula>
    </cfRule>
  </conditionalFormatting>
  <conditionalFormatting sqref="L9:L49">
    <cfRule type="cellIs" dxfId="861" priority="48" stopIfTrue="1" operator="lessThan">
      <formula>0</formula>
    </cfRule>
  </conditionalFormatting>
  <conditionalFormatting sqref="L9:L49">
    <cfRule type="cellIs" dxfId="860" priority="47" stopIfTrue="1" operator="lessThan">
      <formula>0</formula>
    </cfRule>
  </conditionalFormatting>
  <conditionalFormatting sqref="L9:L49">
    <cfRule type="cellIs" dxfId="859" priority="46" stopIfTrue="1" operator="lessThan">
      <formula>0</formula>
    </cfRule>
  </conditionalFormatting>
  <conditionalFormatting sqref="L9:L49">
    <cfRule type="cellIs" dxfId="858" priority="45" stopIfTrue="1" operator="lessThan">
      <formula>0</formula>
    </cfRule>
  </conditionalFormatting>
  <conditionalFormatting sqref="L9:L49">
    <cfRule type="cellIs" dxfId="857" priority="44" stopIfTrue="1" operator="lessThan">
      <formula>0</formula>
    </cfRule>
  </conditionalFormatting>
  <conditionalFormatting sqref="L9:L49">
    <cfRule type="cellIs" dxfId="856" priority="43" stopIfTrue="1" operator="lessThan">
      <formula>0</formula>
    </cfRule>
  </conditionalFormatting>
  <conditionalFormatting sqref="L9:L49">
    <cfRule type="cellIs" dxfId="855" priority="42" stopIfTrue="1" operator="lessThan">
      <formula>0</formula>
    </cfRule>
  </conditionalFormatting>
  <conditionalFormatting sqref="L9:L49">
    <cfRule type="cellIs" dxfId="854" priority="41" stopIfTrue="1" operator="lessThan">
      <formula>0</formula>
    </cfRule>
  </conditionalFormatting>
  <conditionalFormatting sqref="L9:L49">
    <cfRule type="cellIs" dxfId="853" priority="40" stopIfTrue="1" operator="lessThan">
      <formula>0</formula>
    </cfRule>
  </conditionalFormatting>
  <conditionalFormatting sqref="L9:L49">
    <cfRule type="cellIs" dxfId="852" priority="39" stopIfTrue="1" operator="lessThan">
      <formula>0</formula>
    </cfRule>
  </conditionalFormatting>
  <conditionalFormatting sqref="L9:L49">
    <cfRule type="cellIs" dxfId="851" priority="38" stopIfTrue="1" operator="lessThan">
      <formula>0</formula>
    </cfRule>
  </conditionalFormatting>
  <conditionalFormatting sqref="L9:L49">
    <cfRule type="cellIs" dxfId="850" priority="37" stopIfTrue="1" operator="lessThan">
      <formula>0</formula>
    </cfRule>
  </conditionalFormatting>
  <conditionalFormatting sqref="L9:L49">
    <cfRule type="cellIs" dxfId="849" priority="36" stopIfTrue="1" operator="lessThan">
      <formula>0</formula>
    </cfRule>
  </conditionalFormatting>
  <conditionalFormatting sqref="L9:L49">
    <cfRule type="cellIs" dxfId="848" priority="35" stopIfTrue="1" operator="lessThan">
      <formula>0</formula>
    </cfRule>
  </conditionalFormatting>
  <conditionalFormatting sqref="L9:L49">
    <cfRule type="cellIs" dxfId="847" priority="34" stopIfTrue="1" operator="lessThan">
      <formula>0</formula>
    </cfRule>
  </conditionalFormatting>
  <conditionalFormatting sqref="L9:L49">
    <cfRule type="cellIs" dxfId="846" priority="33" stopIfTrue="1" operator="lessThan">
      <formula>0</formula>
    </cfRule>
  </conditionalFormatting>
  <conditionalFormatting sqref="L9:L49">
    <cfRule type="cellIs" dxfId="845" priority="32" stopIfTrue="1" operator="lessThan">
      <formula>0</formula>
    </cfRule>
  </conditionalFormatting>
  <conditionalFormatting sqref="L9:L49">
    <cfRule type="cellIs" dxfId="844" priority="31" stopIfTrue="1" operator="lessThan">
      <formula>0</formula>
    </cfRule>
  </conditionalFormatting>
  <conditionalFormatting sqref="L9:L49">
    <cfRule type="cellIs" dxfId="843" priority="30" stopIfTrue="1" operator="lessThan">
      <formula>0</formula>
    </cfRule>
  </conditionalFormatting>
  <conditionalFormatting sqref="L9:L49">
    <cfRule type="cellIs" dxfId="842" priority="29" stopIfTrue="1" operator="lessThan">
      <formula>0</formula>
    </cfRule>
  </conditionalFormatting>
  <conditionalFormatting sqref="M1:M6 M8:M65536">
    <cfRule type="cellIs" dxfId="841" priority="28" stopIfTrue="1" operator="lessThan">
      <formula>0</formula>
    </cfRule>
  </conditionalFormatting>
  <conditionalFormatting sqref="M1:M6 M8:M65536">
    <cfRule type="cellIs" dxfId="840" priority="27" stopIfTrue="1" operator="lessThan">
      <formula>0</formula>
    </cfRule>
  </conditionalFormatting>
  <conditionalFormatting sqref="M1:M6 M8:M65536">
    <cfRule type="cellIs" dxfId="839" priority="26" stopIfTrue="1" operator="lessThan">
      <formula>0</formula>
    </cfRule>
  </conditionalFormatting>
  <conditionalFormatting sqref="M1:M6 M8:M65536">
    <cfRule type="cellIs" dxfId="838" priority="25" stopIfTrue="1" operator="lessThan">
      <formula>0</formula>
    </cfRule>
  </conditionalFormatting>
  <conditionalFormatting sqref="M1:M6 M8:M65536">
    <cfRule type="cellIs" dxfId="837" priority="24" stopIfTrue="1" operator="lessThan">
      <formula>0</formula>
    </cfRule>
  </conditionalFormatting>
  <conditionalFormatting sqref="M1:M6 M8:M65536">
    <cfRule type="cellIs" dxfId="836" priority="23" stopIfTrue="1" operator="lessThan">
      <formula>0</formula>
    </cfRule>
  </conditionalFormatting>
  <conditionalFormatting sqref="M1:M6 M8:M65536">
    <cfRule type="cellIs" dxfId="835" priority="22" stopIfTrue="1" operator="lessThan">
      <formula>0</formula>
    </cfRule>
  </conditionalFormatting>
  <conditionalFormatting sqref="M1:M6 M8:M65536">
    <cfRule type="cellIs" dxfId="834" priority="21" stopIfTrue="1" operator="lessThan">
      <formula>0</formula>
    </cfRule>
  </conditionalFormatting>
  <conditionalFormatting sqref="M1:M6 M8:M65536">
    <cfRule type="cellIs" dxfId="833" priority="20" stopIfTrue="1" operator="lessThan">
      <formula>0</formula>
    </cfRule>
  </conditionalFormatting>
  <conditionalFormatting sqref="M1:M6 M8:M65536">
    <cfRule type="cellIs" dxfId="832" priority="19" stopIfTrue="1" operator="lessThan">
      <formula>0</formula>
    </cfRule>
  </conditionalFormatting>
  <conditionalFormatting sqref="M1:M6 M8:M65536">
    <cfRule type="cellIs" dxfId="831" priority="18" stopIfTrue="1" operator="lessThan">
      <formula>0</formula>
    </cfRule>
  </conditionalFormatting>
  <conditionalFormatting sqref="M1:M6 M8:M65536">
    <cfRule type="cellIs" dxfId="830" priority="17" stopIfTrue="1" operator="lessThan">
      <formula>0</formula>
    </cfRule>
  </conditionalFormatting>
  <conditionalFormatting sqref="M1:M6 M8:M65536">
    <cfRule type="cellIs" dxfId="829" priority="16" stopIfTrue="1" operator="lessThan">
      <formula>0</formula>
    </cfRule>
  </conditionalFormatting>
  <conditionalFormatting sqref="M1:M6 M8:M65536">
    <cfRule type="cellIs" dxfId="828" priority="15" stopIfTrue="1" operator="lessThan">
      <formula>0</formula>
    </cfRule>
  </conditionalFormatting>
  <conditionalFormatting sqref="N1:N6 N8:N65536">
    <cfRule type="cellIs" dxfId="827" priority="14" stopIfTrue="1" operator="lessThan">
      <formula>0</formula>
    </cfRule>
  </conditionalFormatting>
  <conditionalFormatting sqref="N1:N6 N8:N65536">
    <cfRule type="cellIs" dxfId="826" priority="13" stopIfTrue="1" operator="lessThan">
      <formula>0</formula>
    </cfRule>
  </conditionalFormatting>
  <conditionalFormatting sqref="N1:N6 N8:N65536">
    <cfRule type="cellIs" dxfId="825" priority="12" stopIfTrue="1" operator="lessThan">
      <formula>0</formula>
    </cfRule>
  </conditionalFormatting>
  <conditionalFormatting sqref="N1:N6 N8:N65536">
    <cfRule type="cellIs" dxfId="824" priority="11" stopIfTrue="1" operator="lessThan">
      <formula>0</formula>
    </cfRule>
  </conditionalFormatting>
  <conditionalFormatting sqref="N1:N6 N8:N65536">
    <cfRule type="cellIs" dxfId="823" priority="10" stopIfTrue="1" operator="lessThan">
      <formula>0</formula>
    </cfRule>
  </conditionalFormatting>
  <conditionalFormatting sqref="N1:N6 N8:N65536">
    <cfRule type="cellIs" dxfId="822" priority="9" stopIfTrue="1" operator="lessThan">
      <formula>0</formula>
    </cfRule>
  </conditionalFormatting>
  <conditionalFormatting sqref="N1:N6 N8:N65536">
    <cfRule type="cellIs" dxfId="821" priority="8" stopIfTrue="1" operator="lessThan">
      <formula>0</formula>
    </cfRule>
  </conditionalFormatting>
  <conditionalFormatting sqref="N1:N6 N8:N65536">
    <cfRule type="cellIs" dxfId="820" priority="7" stopIfTrue="1" operator="lessThan">
      <formula>0</formula>
    </cfRule>
  </conditionalFormatting>
  <conditionalFormatting sqref="N1:N6 N8:N65536">
    <cfRule type="cellIs" dxfId="819" priority="6" stopIfTrue="1" operator="lessThan">
      <formula>0</formula>
    </cfRule>
  </conditionalFormatting>
  <conditionalFormatting sqref="N1:N6 N8:N65536">
    <cfRule type="cellIs" dxfId="818" priority="5" stopIfTrue="1" operator="lessThan">
      <formula>0</formula>
    </cfRule>
  </conditionalFormatting>
  <conditionalFormatting sqref="N1:N6 N8:N65536">
    <cfRule type="cellIs" dxfId="817" priority="4" stopIfTrue="1" operator="lessThan">
      <formula>0</formula>
    </cfRule>
  </conditionalFormatting>
  <conditionalFormatting sqref="N1:N6 N8:N65536">
    <cfRule type="cellIs" dxfId="816" priority="3" stopIfTrue="1" operator="lessThan">
      <formula>0</formula>
    </cfRule>
  </conditionalFormatting>
  <conditionalFormatting sqref="N1:N6 N8:N65536">
    <cfRule type="cellIs" dxfId="815" priority="2" stopIfTrue="1" operator="lessThan">
      <formula>0</formula>
    </cfRule>
  </conditionalFormatting>
  <conditionalFormatting sqref="N1:N6 N8:N65536">
    <cfRule type="cellIs" dxfId="814" priority="1" stopIfTrue="1" operator="lessThan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H2" sqref="H2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118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[21]Tammijoulu!C15</f>
        <v>3366337</v>
      </c>
      <c r="D9" s="43">
        <f>[21]Tammi!C15</f>
        <v>243477</v>
      </c>
      <c r="E9" s="43">
        <f>[21]Helmi!C15</f>
        <v>210960</v>
      </c>
      <c r="F9" s="43">
        <f>[21]Maalis!C15</f>
        <v>244358</v>
      </c>
      <c r="G9" s="43">
        <f>[21]Huhti!C15</f>
        <v>230540</v>
      </c>
      <c r="H9" s="43">
        <f>[21]Touko!C15</f>
        <v>298237</v>
      </c>
      <c r="I9" s="43">
        <f>[21]Kesä!C15</f>
        <v>333103</v>
      </c>
      <c r="J9" s="43">
        <f>[21]Heinä!C15</f>
        <v>379316</v>
      </c>
      <c r="K9" s="43">
        <f>[21]Elo!C15</f>
        <v>387653</v>
      </c>
      <c r="L9" s="43">
        <f>[21]Syys!C15</f>
        <v>294243</v>
      </c>
      <c r="M9" s="43">
        <f>[21]Loka!C15</f>
        <v>274210</v>
      </c>
      <c r="N9" s="43">
        <f>[21]Marras!C15</f>
        <v>259519</v>
      </c>
      <c r="O9" s="43">
        <f>[21]Joulu!C15</f>
        <v>210721</v>
      </c>
    </row>
    <row r="10" spans="2:15" x14ac:dyDescent="0.2">
      <c r="B10" s="10" t="s">
        <v>21</v>
      </c>
      <c r="C10" s="44">
        <f>[21]Tammijoulu!E15</f>
        <v>1821237</v>
      </c>
      <c r="D10" s="44">
        <f>[21]Tammi!E15</f>
        <v>141721</v>
      </c>
      <c r="E10" s="44">
        <f>[21]Helmi!E15</f>
        <v>98869</v>
      </c>
      <c r="F10" s="44">
        <f>[21]Maalis!E15</f>
        <v>118543</v>
      </c>
      <c r="G10" s="44">
        <f>[21]Huhti!E15</f>
        <v>121203</v>
      </c>
      <c r="H10" s="44">
        <f>[21]Touko!E15</f>
        <v>165800</v>
      </c>
      <c r="I10" s="44">
        <f>[21]Kesä!E15</f>
        <v>196740</v>
      </c>
      <c r="J10" s="44">
        <f>[21]Heinä!E15</f>
        <v>201432</v>
      </c>
      <c r="K10" s="44">
        <f>[21]Elo!E15</f>
        <v>241795</v>
      </c>
      <c r="L10" s="44">
        <f>[21]Syys!E15</f>
        <v>169283</v>
      </c>
      <c r="M10" s="44">
        <f>[21]Loka!E15</f>
        <v>136029</v>
      </c>
      <c r="N10" s="44">
        <f>[21]Marras!E15</f>
        <v>117169</v>
      </c>
      <c r="O10" s="44">
        <f>[21]Joulu!E15</f>
        <v>112653</v>
      </c>
    </row>
    <row r="11" spans="2:15" s="14" customFormat="1" x14ac:dyDescent="0.2">
      <c r="B11" s="15" t="s">
        <v>22</v>
      </c>
      <c r="C11" s="45">
        <f>[21]Tammijoulu!D15</f>
        <v>1545100</v>
      </c>
      <c r="D11" s="45">
        <f>[21]Tammi!D15</f>
        <v>101756</v>
      </c>
      <c r="E11" s="45">
        <f>[21]Helmi!D15</f>
        <v>112091</v>
      </c>
      <c r="F11" s="45">
        <f>[21]Maalis!D15</f>
        <v>125815</v>
      </c>
      <c r="G11" s="45">
        <f>[21]Huhti!D15</f>
        <v>109337</v>
      </c>
      <c r="H11" s="45">
        <f>[21]Touko!D15</f>
        <v>132437</v>
      </c>
      <c r="I11" s="45">
        <f>[21]Kesä!D15</f>
        <v>136363</v>
      </c>
      <c r="J11" s="45">
        <f>[21]Heinä!D15</f>
        <v>177884</v>
      </c>
      <c r="K11" s="45">
        <f>[21]Elo!D15</f>
        <v>145858</v>
      </c>
      <c r="L11" s="45">
        <f>[21]Syys!D15</f>
        <v>124960</v>
      </c>
      <c r="M11" s="45">
        <f>[21]Loka!D15</f>
        <v>138181</v>
      </c>
      <c r="N11" s="45">
        <f>[21]Marras!D15</f>
        <v>142350</v>
      </c>
      <c r="O11" s="45">
        <f>[21]Joulu!D15</f>
        <v>98068</v>
      </c>
    </row>
    <row r="12" spans="2:15" x14ac:dyDescent="0.2">
      <c r="B12" s="1" t="s">
        <v>23</v>
      </c>
      <c r="C12" s="44">
        <f>[21]Tammijoulu!P15</f>
        <v>122206</v>
      </c>
      <c r="D12" s="44">
        <f>[21]Tammi!P15</f>
        <v>7315</v>
      </c>
      <c r="E12" s="44">
        <f>[21]Helmi!P15</f>
        <v>8566</v>
      </c>
      <c r="F12" s="44">
        <f>[21]Maalis!P15</f>
        <v>9036</v>
      </c>
      <c r="G12" s="44">
        <f>[21]Huhti!P15</f>
        <v>8307</v>
      </c>
      <c r="H12" s="44">
        <f>[21]Touko!P15</f>
        <v>11297</v>
      </c>
      <c r="I12" s="44">
        <f>[21]Kesä!P15</f>
        <v>13846</v>
      </c>
      <c r="J12" s="44">
        <f>[21]Heinä!P15</f>
        <v>12097</v>
      </c>
      <c r="K12" s="44">
        <f>[21]Elo!P15</f>
        <v>14970</v>
      </c>
      <c r="L12" s="44">
        <f>[21]Syys!P15</f>
        <v>11737</v>
      </c>
      <c r="M12" s="44">
        <f>[21]Loka!P15</f>
        <v>9606</v>
      </c>
      <c r="N12" s="44">
        <f>[21]Marras!P15</f>
        <v>8502</v>
      </c>
      <c r="O12" s="44">
        <f>[21]Joulu!P15</f>
        <v>6927</v>
      </c>
    </row>
    <row r="13" spans="2:15" s="14" customFormat="1" x14ac:dyDescent="0.2">
      <c r="B13" s="16" t="s">
        <v>24</v>
      </c>
      <c r="C13" s="45">
        <f>[21]Tammijoulu!AK15</f>
        <v>315511</v>
      </c>
      <c r="D13" s="45">
        <f>[21]Tammi!AK15</f>
        <v>61735</v>
      </c>
      <c r="E13" s="45">
        <f>[21]Helmi!AK15</f>
        <v>18949</v>
      </c>
      <c r="F13" s="45">
        <f>[21]Maalis!AK15</f>
        <v>22865</v>
      </c>
      <c r="G13" s="45">
        <f>[21]Huhti!AK15</f>
        <v>20578</v>
      </c>
      <c r="H13" s="45">
        <f>[21]Touko!AK15</f>
        <v>22815</v>
      </c>
      <c r="I13" s="45">
        <f>[21]Kesä!AK15</f>
        <v>20228</v>
      </c>
      <c r="J13" s="45">
        <f>[21]Heinä!AK15</f>
        <v>27320</v>
      </c>
      <c r="K13" s="45">
        <f>[21]Elo!AK15</f>
        <v>26927</v>
      </c>
      <c r="L13" s="45">
        <f>[21]Syys!AK15</f>
        <v>18743</v>
      </c>
      <c r="M13" s="45">
        <f>[21]Loka!AK15</f>
        <v>19498</v>
      </c>
      <c r="N13" s="45">
        <f>[21]Marras!AK15</f>
        <v>26604</v>
      </c>
      <c r="O13" s="45">
        <f>[21]Joulu!AK15</f>
        <v>29249</v>
      </c>
    </row>
    <row r="14" spans="2:15" x14ac:dyDescent="0.2">
      <c r="B14" s="1" t="s">
        <v>25</v>
      </c>
      <c r="C14" s="44">
        <f>[21]Tammijoulu!F15</f>
        <v>127633</v>
      </c>
      <c r="D14" s="44">
        <f>[21]Tammi!F15</f>
        <v>7773</v>
      </c>
      <c r="E14" s="44">
        <f>[21]Helmi!F15</f>
        <v>8048</v>
      </c>
      <c r="F14" s="44">
        <f>[21]Maalis!F15</f>
        <v>9650</v>
      </c>
      <c r="G14" s="44">
        <f>[21]Huhti!F15</f>
        <v>10611</v>
      </c>
      <c r="H14" s="44">
        <f>[21]Touko!F15</f>
        <v>13361</v>
      </c>
      <c r="I14" s="44">
        <f>[21]Kesä!F15</f>
        <v>10300</v>
      </c>
      <c r="J14" s="44">
        <f>[21]Heinä!F15</f>
        <v>11701</v>
      </c>
      <c r="K14" s="44">
        <f>[21]Elo!F15</f>
        <v>13255</v>
      </c>
      <c r="L14" s="44">
        <f>[21]Syys!F15</f>
        <v>12493</v>
      </c>
      <c r="M14" s="44">
        <f>[21]Loka!F15</f>
        <v>12602</v>
      </c>
      <c r="N14" s="44">
        <f>[21]Marras!F15</f>
        <v>10185</v>
      </c>
      <c r="O14" s="44">
        <f>[21]Joulu!F15</f>
        <v>7654</v>
      </c>
    </row>
    <row r="15" spans="2:15" s="14" customFormat="1" x14ac:dyDescent="0.2">
      <c r="B15" s="16" t="s">
        <v>1</v>
      </c>
      <c r="C15" s="45">
        <f>[21]Tammijoulu!AP15</f>
        <v>119844</v>
      </c>
      <c r="D15" s="45">
        <f>[21]Tammi!AP15</f>
        <v>4975</v>
      </c>
      <c r="E15" s="45">
        <f>[21]Helmi!AP15</f>
        <v>5493</v>
      </c>
      <c r="F15" s="45">
        <f>[21]Maalis!AP15</f>
        <v>6087</v>
      </c>
      <c r="G15" s="45">
        <f>[21]Huhti!AP15</f>
        <v>7077</v>
      </c>
      <c r="H15" s="45">
        <f>[21]Touko!AP15</f>
        <v>11592</v>
      </c>
      <c r="I15" s="45">
        <f>[21]Kesä!AP15</f>
        <v>16285</v>
      </c>
      <c r="J15" s="45">
        <f>[21]Heinä!AP15</f>
        <v>17371</v>
      </c>
      <c r="K15" s="45">
        <f>[21]Elo!AP15</f>
        <v>20104</v>
      </c>
      <c r="L15" s="45">
        <f>[21]Syys!AP15</f>
        <v>13097</v>
      </c>
      <c r="M15" s="45">
        <f>[21]Loka!AP15</f>
        <v>8027</v>
      </c>
      <c r="N15" s="45">
        <f>[21]Marras!AP15</f>
        <v>5290</v>
      </c>
      <c r="O15" s="45">
        <f>[21]Joulu!AP15</f>
        <v>4446</v>
      </c>
    </row>
    <row r="16" spans="2:15" x14ac:dyDescent="0.2">
      <c r="B16" s="1" t="s">
        <v>26</v>
      </c>
      <c r="C16" s="44">
        <f>[21]Tammijoulu!J15</f>
        <v>162713</v>
      </c>
      <c r="D16" s="44">
        <f>[21]Tammi!J15</f>
        <v>8148</v>
      </c>
      <c r="E16" s="44">
        <f>[21]Helmi!J15</f>
        <v>8692</v>
      </c>
      <c r="F16" s="44">
        <f>[21]Maalis!J15</f>
        <v>10048</v>
      </c>
      <c r="G16" s="44">
        <f>[21]Huhti!J15</f>
        <v>10682</v>
      </c>
      <c r="H16" s="44">
        <f>[21]Touko!J15</f>
        <v>13282</v>
      </c>
      <c r="I16" s="44">
        <f>[21]Kesä!J15</f>
        <v>21176</v>
      </c>
      <c r="J16" s="44">
        <f>[21]Heinä!J15</f>
        <v>22128</v>
      </c>
      <c r="K16" s="44">
        <f>[21]Elo!J15</f>
        <v>24028</v>
      </c>
      <c r="L16" s="44">
        <f>[21]Syys!J15</f>
        <v>14891</v>
      </c>
      <c r="M16" s="44">
        <f>[21]Loka!J15</f>
        <v>12769</v>
      </c>
      <c r="N16" s="44">
        <f>[21]Marras!J15</f>
        <v>8864</v>
      </c>
      <c r="O16" s="44">
        <f>[21]Joulu!J15</f>
        <v>8005</v>
      </c>
    </row>
    <row r="17" spans="2:15" s="14" customFormat="1" x14ac:dyDescent="0.2">
      <c r="B17" s="16" t="s">
        <v>27</v>
      </c>
      <c r="C17" s="45">
        <f>[21]Tammijoulu!AV15</f>
        <v>89620</v>
      </c>
      <c r="D17" s="45">
        <f>[21]Tammi!AV15</f>
        <v>3829</v>
      </c>
      <c r="E17" s="45">
        <f>[21]Helmi!AV15</f>
        <v>5441</v>
      </c>
      <c r="F17" s="45">
        <f>[21]Maalis!AV15</f>
        <v>5694</v>
      </c>
      <c r="G17" s="45">
        <f>[21]Huhti!AV15</f>
        <v>3765</v>
      </c>
      <c r="H17" s="45">
        <f>[21]Touko!AV15</f>
        <v>6090</v>
      </c>
      <c r="I17" s="45">
        <f>[21]Kesä!AV15</f>
        <v>8800</v>
      </c>
      <c r="J17" s="45">
        <f>[21]Heinä!AV15</f>
        <v>12200</v>
      </c>
      <c r="K17" s="45">
        <f>[21]Elo!AV15</f>
        <v>16624</v>
      </c>
      <c r="L17" s="45">
        <f>[21]Syys!AV15</f>
        <v>11693</v>
      </c>
      <c r="M17" s="45">
        <f>[21]Loka!AV15</f>
        <v>6576</v>
      </c>
      <c r="N17" s="45">
        <f>[21]Marras!AV15</f>
        <v>4000</v>
      </c>
      <c r="O17" s="45">
        <f>[21]Joulu!AV15</f>
        <v>4908</v>
      </c>
    </row>
    <row r="18" spans="2:15" x14ac:dyDescent="0.2">
      <c r="B18" s="1" t="s">
        <v>28</v>
      </c>
      <c r="C18" s="44">
        <f>[21]Tammijoulu!S15</f>
        <v>52004</v>
      </c>
      <c r="D18" s="44">
        <f>[21]Tammi!S15</f>
        <v>2676</v>
      </c>
      <c r="E18" s="44">
        <f>[21]Helmi!S15</f>
        <v>2242</v>
      </c>
      <c r="F18" s="44">
        <f>[21]Maalis!S15</f>
        <v>2836</v>
      </c>
      <c r="G18" s="44">
        <f>[21]Huhti!S15</f>
        <v>3249</v>
      </c>
      <c r="H18" s="44">
        <f>[21]Touko!S15</f>
        <v>3532</v>
      </c>
      <c r="I18" s="44">
        <f>[21]Kesä!S15</f>
        <v>5726</v>
      </c>
      <c r="J18" s="44">
        <f>[21]Heinä!S15</f>
        <v>5787</v>
      </c>
      <c r="K18" s="44">
        <f>[21]Elo!S15</f>
        <v>13634</v>
      </c>
      <c r="L18" s="44">
        <f>[21]Syys!S15</f>
        <v>4466</v>
      </c>
      <c r="M18" s="44">
        <f>[21]Loka!S15</f>
        <v>2743</v>
      </c>
      <c r="N18" s="44">
        <f>[21]Marras!S15</f>
        <v>2430</v>
      </c>
      <c r="O18" s="44">
        <f>[21]Joulu!S15</f>
        <v>2683</v>
      </c>
    </row>
    <row r="19" spans="2:15" s="14" customFormat="1" x14ac:dyDescent="0.2">
      <c r="B19" s="16" t="s">
        <v>29</v>
      </c>
      <c r="C19" s="45">
        <f>[21]Tammijoulu!R15</f>
        <v>60529</v>
      </c>
      <c r="D19" s="45">
        <f>[21]Tammi!R15</f>
        <v>2671</v>
      </c>
      <c r="E19" s="45">
        <f>[21]Helmi!R15</f>
        <v>3951</v>
      </c>
      <c r="F19" s="45">
        <f>[21]Maalis!R15</f>
        <v>4396</v>
      </c>
      <c r="G19" s="45">
        <f>[21]Huhti!R15</f>
        <v>4383</v>
      </c>
      <c r="H19" s="45">
        <f>[21]Touko!R15</f>
        <v>5989</v>
      </c>
      <c r="I19" s="45">
        <f>[21]Kesä!R15</f>
        <v>7622</v>
      </c>
      <c r="J19" s="45">
        <f>[21]Heinä!R15</f>
        <v>7033</v>
      </c>
      <c r="K19" s="45">
        <f>[21]Elo!R15</f>
        <v>8975</v>
      </c>
      <c r="L19" s="45">
        <f>[21]Syys!R15</f>
        <v>4854</v>
      </c>
      <c r="M19" s="45">
        <f>[21]Loka!R15</f>
        <v>3875</v>
      </c>
      <c r="N19" s="45">
        <f>[21]Marras!R15</f>
        <v>3522</v>
      </c>
      <c r="O19" s="45">
        <f>[21]Joulu!R15</f>
        <v>3258</v>
      </c>
    </row>
    <row r="20" spans="2:15" x14ac:dyDescent="0.2">
      <c r="B20" s="1" t="s">
        <v>30</v>
      </c>
      <c r="C20" s="44">
        <f>[21]Tammijoulu!M15</f>
        <v>47787</v>
      </c>
      <c r="D20" s="44">
        <f>[21]Tammi!M15</f>
        <v>2514</v>
      </c>
      <c r="E20" s="44">
        <f>[21]Helmi!M15</f>
        <v>2666</v>
      </c>
      <c r="F20" s="44">
        <f>[21]Maalis!M15</f>
        <v>3552</v>
      </c>
      <c r="G20" s="44">
        <f>[21]Huhti!M15</f>
        <v>3200</v>
      </c>
      <c r="H20" s="44">
        <f>[21]Touko!M15</f>
        <v>4620</v>
      </c>
      <c r="I20" s="44">
        <f>[21]Kesä!M15</f>
        <v>5171</v>
      </c>
      <c r="J20" s="44">
        <f>[21]Heinä!M15</f>
        <v>5371</v>
      </c>
      <c r="K20" s="44">
        <f>[21]Elo!M15</f>
        <v>6076</v>
      </c>
      <c r="L20" s="44">
        <f>[21]Syys!M15</f>
        <v>4404</v>
      </c>
      <c r="M20" s="44">
        <f>[21]Loka!M15</f>
        <v>4328</v>
      </c>
      <c r="N20" s="44">
        <f>[21]Marras!M15</f>
        <v>3381</v>
      </c>
      <c r="O20" s="44">
        <f>[21]Joulu!M15</f>
        <v>2504</v>
      </c>
    </row>
    <row r="21" spans="2:15" s="14" customFormat="1" x14ac:dyDescent="0.2">
      <c r="B21" s="16" t="s">
        <v>31</v>
      </c>
      <c r="C21" s="45">
        <f>[21]Tammijoulu!G15</f>
        <v>50454</v>
      </c>
      <c r="D21" s="45">
        <f>[21]Tammi!G15</f>
        <v>2946</v>
      </c>
      <c r="E21" s="45">
        <f>[21]Helmi!G15</f>
        <v>2608</v>
      </c>
      <c r="F21" s="45">
        <f>[21]Maalis!G15</f>
        <v>3271</v>
      </c>
      <c r="G21" s="45">
        <f>[21]Huhti!G15</f>
        <v>4840</v>
      </c>
      <c r="H21" s="45">
        <f>[21]Touko!G15</f>
        <v>4187</v>
      </c>
      <c r="I21" s="45">
        <f>[21]Kesä!G15</f>
        <v>5343</v>
      </c>
      <c r="J21" s="45">
        <f>[21]Heinä!G15</f>
        <v>5410</v>
      </c>
      <c r="K21" s="45">
        <f>[21]Elo!G15</f>
        <v>5264</v>
      </c>
      <c r="L21" s="45">
        <f>[21]Syys!G15</f>
        <v>5530</v>
      </c>
      <c r="M21" s="45">
        <f>[21]Loka!G15</f>
        <v>4522</v>
      </c>
      <c r="N21" s="45">
        <f>[21]Marras!G15</f>
        <v>4286</v>
      </c>
      <c r="O21" s="45">
        <f>[21]Joulu!G15</f>
        <v>2247</v>
      </c>
    </row>
    <row r="22" spans="2:15" x14ac:dyDescent="0.2">
      <c r="B22" s="1" t="s">
        <v>32</v>
      </c>
      <c r="C22" s="44">
        <f>[21]Tammijoulu!H15</f>
        <v>39589</v>
      </c>
      <c r="D22" s="44">
        <f>[21]Tammi!H15</f>
        <v>2605</v>
      </c>
      <c r="E22" s="44">
        <f>[21]Helmi!H15</f>
        <v>2727</v>
      </c>
      <c r="F22" s="44">
        <f>[21]Maalis!H15</f>
        <v>2946</v>
      </c>
      <c r="G22" s="44">
        <f>[21]Huhti!H15</f>
        <v>2959</v>
      </c>
      <c r="H22" s="44">
        <f>[21]Touko!H15</f>
        <v>3834</v>
      </c>
      <c r="I22" s="44">
        <f>[21]Kesä!H15</f>
        <v>3670</v>
      </c>
      <c r="J22" s="44">
        <f>[21]Heinä!H15</f>
        <v>3693</v>
      </c>
      <c r="K22" s="44">
        <f>[21]Elo!H15</f>
        <v>4410</v>
      </c>
      <c r="L22" s="44">
        <f>[21]Syys!H15</f>
        <v>3974</v>
      </c>
      <c r="M22" s="44">
        <f>[21]Loka!H15</f>
        <v>4118</v>
      </c>
      <c r="N22" s="44">
        <f>[21]Marras!H15</f>
        <v>2943</v>
      </c>
      <c r="O22" s="44">
        <f>[21]Joulu!H15</f>
        <v>1710</v>
      </c>
    </row>
    <row r="23" spans="2:15" s="14" customFormat="1" x14ac:dyDescent="0.2">
      <c r="B23" s="16" t="s">
        <v>33</v>
      </c>
      <c r="C23" s="45">
        <f>[21]Tammijoulu!T15</f>
        <v>42517</v>
      </c>
      <c r="D23" s="45">
        <f>[21]Tammi!T15</f>
        <v>1738</v>
      </c>
      <c r="E23" s="45">
        <f>[21]Helmi!T15</f>
        <v>1776</v>
      </c>
      <c r="F23" s="45">
        <f>[21]Maalis!T15</f>
        <v>2569</v>
      </c>
      <c r="G23" s="45">
        <f>[21]Huhti!T15</f>
        <v>3666</v>
      </c>
      <c r="H23" s="45">
        <f>[21]Touko!T15</f>
        <v>2696</v>
      </c>
      <c r="I23" s="45">
        <f>[21]Kesä!T15</f>
        <v>4665</v>
      </c>
      <c r="J23" s="45">
        <f>[21]Heinä!T15</f>
        <v>6772</v>
      </c>
      <c r="K23" s="45">
        <f>[21]Elo!T15</f>
        <v>9093</v>
      </c>
      <c r="L23" s="45">
        <f>[21]Syys!T15</f>
        <v>3674</v>
      </c>
      <c r="M23" s="45">
        <f>[21]Loka!T15</f>
        <v>2079</v>
      </c>
      <c r="N23" s="45">
        <f>[21]Marras!T15</f>
        <v>1937</v>
      </c>
      <c r="O23" s="45">
        <f>[21]Joulu!T15</f>
        <v>1852</v>
      </c>
    </row>
    <row r="24" spans="2:15" x14ac:dyDescent="0.2">
      <c r="B24" s="1" t="s">
        <v>34</v>
      </c>
      <c r="C24" s="44">
        <f>[21]Tammijoulu!AH15</f>
        <v>54416</v>
      </c>
      <c r="D24" s="44">
        <f>[21]Tammi!AH15</f>
        <v>5522</v>
      </c>
      <c r="E24" s="44">
        <f>[21]Helmi!AH15</f>
        <v>3881</v>
      </c>
      <c r="F24" s="44">
        <f>[21]Maalis!AH15</f>
        <v>5046</v>
      </c>
      <c r="G24" s="44">
        <f>[21]Huhti!AH15</f>
        <v>4329</v>
      </c>
      <c r="H24" s="44">
        <f>[21]Touko!AH15</f>
        <v>3637</v>
      </c>
      <c r="I24" s="44">
        <f>[21]Kesä!AH15</f>
        <v>4270</v>
      </c>
      <c r="J24" s="44">
        <f>[21]Heinä!AH15</f>
        <v>3809</v>
      </c>
      <c r="K24" s="44">
        <f>[21]Elo!AH15</f>
        <v>5088</v>
      </c>
      <c r="L24" s="44">
        <f>[21]Syys!AH15</f>
        <v>4515</v>
      </c>
      <c r="M24" s="44">
        <f>[21]Loka!AH15</f>
        <v>5205</v>
      </c>
      <c r="N24" s="44">
        <f>[21]Marras!AH15</f>
        <v>5113</v>
      </c>
      <c r="O24" s="44">
        <f>[21]Joulu!AH15</f>
        <v>4001</v>
      </c>
    </row>
    <row r="25" spans="2:15" s="14" customFormat="1" x14ac:dyDescent="0.2">
      <c r="B25" s="16" t="s">
        <v>35</v>
      </c>
      <c r="C25" s="45">
        <f>[21]Tammijoulu!L15</f>
        <v>47083</v>
      </c>
      <c r="D25" s="45">
        <f>[21]Tammi!L15</f>
        <v>1658</v>
      </c>
      <c r="E25" s="45">
        <f>[21]Helmi!L15</f>
        <v>1917</v>
      </c>
      <c r="F25" s="45">
        <f>[21]Maalis!L15</f>
        <v>1852</v>
      </c>
      <c r="G25" s="45">
        <f>[21]Huhti!L15</f>
        <v>2549</v>
      </c>
      <c r="H25" s="45">
        <f>[21]Touko!L15</f>
        <v>9287</v>
      </c>
      <c r="I25" s="45">
        <f>[21]Kesä!L15</f>
        <v>5208</v>
      </c>
      <c r="J25" s="45">
        <f>[21]Heinä!L15</f>
        <v>8423</v>
      </c>
      <c r="K25" s="45">
        <f>[21]Elo!L15</f>
        <v>5820</v>
      </c>
      <c r="L25" s="45">
        <f>[21]Syys!L15</f>
        <v>3347</v>
      </c>
      <c r="M25" s="45">
        <f>[21]Loka!L15</f>
        <v>2275</v>
      </c>
      <c r="N25" s="45">
        <f>[21]Marras!L15</f>
        <v>1970</v>
      </c>
      <c r="O25" s="45">
        <f>[21]Joulu!L15</f>
        <v>2777</v>
      </c>
    </row>
    <row r="26" spans="2:15" x14ac:dyDescent="0.2">
      <c r="B26" s="1" t="s">
        <v>36</v>
      </c>
      <c r="C26" s="44">
        <f>[21]Tammijoulu!N15</f>
        <v>20427</v>
      </c>
      <c r="D26" s="44">
        <f>[21]Tammi!N15</f>
        <v>796</v>
      </c>
      <c r="E26" s="44">
        <f>[21]Helmi!N15</f>
        <v>1254</v>
      </c>
      <c r="F26" s="44">
        <f>[21]Maalis!N15</f>
        <v>1656</v>
      </c>
      <c r="G26" s="44">
        <f>[21]Huhti!N15</f>
        <v>1788</v>
      </c>
      <c r="H26" s="44">
        <f>[21]Touko!N15</f>
        <v>1692</v>
      </c>
      <c r="I26" s="44">
        <f>[21]Kesä!N15</f>
        <v>2274</v>
      </c>
      <c r="J26" s="44">
        <f>[21]Heinä!N15</f>
        <v>2496</v>
      </c>
      <c r="K26" s="44">
        <f>[21]Elo!N15</f>
        <v>2365</v>
      </c>
      <c r="L26" s="44">
        <f>[21]Syys!N15</f>
        <v>1684</v>
      </c>
      <c r="M26" s="44">
        <f>[21]Loka!N15</f>
        <v>1787</v>
      </c>
      <c r="N26" s="44">
        <f>[21]Marras!N15</f>
        <v>1570</v>
      </c>
      <c r="O26" s="44">
        <f>[21]Joulu!N15</f>
        <v>1065</v>
      </c>
    </row>
    <row r="27" spans="2:15" s="14" customFormat="1" x14ac:dyDescent="0.2">
      <c r="B27" s="16" t="s">
        <v>37</v>
      </c>
      <c r="C27" s="45">
        <f>[21]Tammijoulu!BK15</f>
        <v>49504</v>
      </c>
      <c r="D27" s="45">
        <f>[21]Tammi!BK15</f>
        <v>2096</v>
      </c>
      <c r="E27" s="45">
        <f>[21]Helmi!BK15</f>
        <v>1441</v>
      </c>
      <c r="F27" s="45">
        <f>[21]Maalis!BK15</f>
        <v>2902</v>
      </c>
      <c r="G27" s="45">
        <f>[21]Huhti!BK15</f>
        <v>2364</v>
      </c>
      <c r="H27" s="45">
        <f>[21]Touko!BK15</f>
        <v>3704</v>
      </c>
      <c r="I27" s="45">
        <f>[21]Kesä!BK15</f>
        <v>7191</v>
      </c>
      <c r="J27" s="45">
        <f>[21]Heinä!BK15</f>
        <v>5422</v>
      </c>
      <c r="K27" s="45">
        <f>[21]Elo!BK15</f>
        <v>7495</v>
      </c>
      <c r="L27" s="45">
        <f>[21]Syys!BK15</f>
        <v>6340</v>
      </c>
      <c r="M27" s="45">
        <f>[21]Loka!BK15</f>
        <v>4415</v>
      </c>
      <c r="N27" s="45">
        <f>[21]Marras!BK15</f>
        <v>2651</v>
      </c>
      <c r="O27" s="45">
        <f>[21]Joulu!BK15</f>
        <v>3483</v>
      </c>
    </row>
    <row r="28" spans="2:15" x14ac:dyDescent="0.2">
      <c r="B28" s="1" t="s">
        <v>38</v>
      </c>
      <c r="C28" s="44">
        <f>[21]Tammijoulu!AF15</f>
        <v>7114</v>
      </c>
      <c r="D28" s="44">
        <f>[21]Tammi!AF15</f>
        <v>541</v>
      </c>
      <c r="E28" s="44">
        <f>[21]Helmi!AF15</f>
        <v>317</v>
      </c>
      <c r="F28" s="44">
        <f>[21]Maalis!AF15</f>
        <v>511</v>
      </c>
      <c r="G28" s="44">
        <f>[21]Huhti!AF15</f>
        <v>417</v>
      </c>
      <c r="H28" s="44">
        <f>[21]Touko!AF15</f>
        <v>538</v>
      </c>
      <c r="I28" s="44">
        <f>[21]Kesä!AF15</f>
        <v>1190</v>
      </c>
      <c r="J28" s="44">
        <f>[21]Heinä!AF15</f>
        <v>861</v>
      </c>
      <c r="K28" s="44">
        <f>[21]Elo!AF15</f>
        <v>943</v>
      </c>
      <c r="L28" s="44">
        <f>[21]Syys!AF15</f>
        <v>542</v>
      </c>
      <c r="M28" s="44">
        <f>[21]Loka!AF15</f>
        <v>490</v>
      </c>
      <c r="N28" s="44">
        <f>[21]Marras!AF15</f>
        <v>259</v>
      </c>
      <c r="O28" s="44">
        <f>[21]Joulu!AF15</f>
        <v>505</v>
      </c>
    </row>
    <row r="29" spans="2:15" s="14" customFormat="1" x14ac:dyDescent="0.2">
      <c r="B29" s="16" t="s">
        <v>39</v>
      </c>
      <c r="C29" s="45">
        <f>[21]Tammijoulu!AQ15</f>
        <v>20151</v>
      </c>
      <c r="D29" s="45">
        <f>[21]Tammi!AQ15</f>
        <v>682</v>
      </c>
      <c r="E29" s="45">
        <f>[21]Helmi!AQ15</f>
        <v>535</v>
      </c>
      <c r="F29" s="45">
        <f>[21]Maalis!AQ15</f>
        <v>1001</v>
      </c>
      <c r="G29" s="45">
        <f>[21]Huhti!AQ15</f>
        <v>804</v>
      </c>
      <c r="H29" s="45">
        <f>[21]Touko!AQ15</f>
        <v>3969</v>
      </c>
      <c r="I29" s="45">
        <f>[21]Kesä!AQ15</f>
        <v>2138</v>
      </c>
      <c r="J29" s="45">
        <f>[21]Heinä!AQ15</f>
        <v>2762</v>
      </c>
      <c r="K29" s="45">
        <f>[21]Elo!AQ15</f>
        <v>3461</v>
      </c>
      <c r="L29" s="45">
        <f>[21]Syys!AQ15</f>
        <v>1729</v>
      </c>
      <c r="M29" s="45">
        <f>[21]Loka!AQ15</f>
        <v>1292</v>
      </c>
      <c r="N29" s="45">
        <f>[21]Marras!AQ15</f>
        <v>848</v>
      </c>
      <c r="O29" s="45">
        <f>[21]Joulu!AQ15</f>
        <v>930</v>
      </c>
    </row>
    <row r="30" spans="2:15" x14ac:dyDescent="0.2">
      <c r="B30" s="1" t="s">
        <v>40</v>
      </c>
      <c r="C30" s="44">
        <f>[21]Tammijoulu!K15</f>
        <v>19057</v>
      </c>
      <c r="D30" s="44">
        <f>[21]Tammi!K15</f>
        <v>790</v>
      </c>
      <c r="E30" s="44">
        <f>[21]Helmi!K15</f>
        <v>1090</v>
      </c>
      <c r="F30" s="44">
        <f>[21]Maalis!K15</f>
        <v>1094</v>
      </c>
      <c r="G30" s="44">
        <f>[21]Huhti!K15</f>
        <v>1459</v>
      </c>
      <c r="H30" s="44">
        <f>[21]Touko!K15</f>
        <v>1947</v>
      </c>
      <c r="I30" s="44">
        <f>[21]Kesä!K15</f>
        <v>2158</v>
      </c>
      <c r="J30" s="44">
        <f>[21]Heinä!K15</f>
        <v>3166</v>
      </c>
      <c r="K30" s="44">
        <f>[21]Elo!K15</f>
        <v>2672</v>
      </c>
      <c r="L30" s="44">
        <f>[21]Syys!K15</f>
        <v>1744</v>
      </c>
      <c r="M30" s="44">
        <f>[21]Loka!K15</f>
        <v>1137</v>
      </c>
      <c r="N30" s="44">
        <f>[21]Marras!K15</f>
        <v>1014</v>
      </c>
      <c r="O30" s="44">
        <f>[21]Joulu!K15</f>
        <v>786</v>
      </c>
    </row>
    <row r="31" spans="2:15" s="14" customFormat="1" x14ac:dyDescent="0.2">
      <c r="B31" s="16" t="s">
        <v>2</v>
      </c>
      <c r="C31" s="45">
        <f>[21]Tammijoulu!BG15</f>
        <v>27476</v>
      </c>
      <c r="D31" s="45">
        <f>[21]Tammi!BG15</f>
        <v>1575</v>
      </c>
      <c r="E31" s="45">
        <f>[21]Helmi!BG15</f>
        <v>618</v>
      </c>
      <c r="F31" s="45">
        <f>[21]Maalis!BG15</f>
        <v>813</v>
      </c>
      <c r="G31" s="45">
        <f>[21]Huhti!BG15</f>
        <v>1317</v>
      </c>
      <c r="H31" s="45">
        <f>[21]Touko!BG15</f>
        <v>2615</v>
      </c>
      <c r="I31" s="45">
        <f>[21]Kesä!BG15</f>
        <v>4185</v>
      </c>
      <c r="J31" s="45">
        <f>[21]Heinä!BG15</f>
        <v>4877</v>
      </c>
      <c r="K31" s="45">
        <f>[21]Elo!BG15</f>
        <v>3878</v>
      </c>
      <c r="L31" s="45">
        <f>[21]Syys!BG15</f>
        <v>3329</v>
      </c>
      <c r="M31" s="45">
        <f>[21]Loka!BG15</f>
        <v>1606</v>
      </c>
      <c r="N31" s="45">
        <f>[21]Marras!BG15</f>
        <v>827</v>
      </c>
      <c r="O31" s="45">
        <f>[21]Joulu!BG15</f>
        <v>1836</v>
      </c>
    </row>
    <row r="32" spans="2:15" x14ac:dyDescent="0.2">
      <c r="B32" s="1" t="s">
        <v>41</v>
      </c>
      <c r="C32" s="44">
        <f>[21]Tammijoulu!V15</f>
        <v>18898</v>
      </c>
      <c r="D32" s="44">
        <f>[21]Tammi!V15</f>
        <v>1209</v>
      </c>
      <c r="E32" s="44">
        <f>[21]Helmi!V15</f>
        <v>1226</v>
      </c>
      <c r="F32" s="44">
        <f>[21]Maalis!V15</f>
        <v>1349</v>
      </c>
      <c r="G32" s="44">
        <f>[21]Huhti!V15</f>
        <v>1552</v>
      </c>
      <c r="H32" s="44">
        <f>[21]Touko!V15</f>
        <v>1705</v>
      </c>
      <c r="I32" s="44">
        <f>[21]Kesä!V15</f>
        <v>2556</v>
      </c>
      <c r="J32" s="44">
        <f>[21]Heinä!V15</f>
        <v>1663</v>
      </c>
      <c r="K32" s="44">
        <f>[21]Elo!V15</f>
        <v>2210</v>
      </c>
      <c r="L32" s="44">
        <f>[21]Syys!V15</f>
        <v>1657</v>
      </c>
      <c r="M32" s="44">
        <f>[21]Loka!V15</f>
        <v>1502</v>
      </c>
      <c r="N32" s="44">
        <f>[21]Marras!V15</f>
        <v>1167</v>
      </c>
      <c r="O32" s="44">
        <f>[21]Joulu!V15</f>
        <v>1102</v>
      </c>
    </row>
    <row r="33" spans="2:15" s="14" customFormat="1" x14ac:dyDescent="0.2">
      <c r="B33" s="16" t="s">
        <v>42</v>
      </c>
      <c r="C33" s="45">
        <f>[21]Tammijoulu!Y15</f>
        <v>6502</v>
      </c>
      <c r="D33" s="45">
        <f>[21]Tammi!Y15</f>
        <v>415</v>
      </c>
      <c r="E33" s="45">
        <f>[21]Helmi!Y15</f>
        <v>331</v>
      </c>
      <c r="F33" s="45">
        <f>[21]Maalis!Y15</f>
        <v>413</v>
      </c>
      <c r="G33" s="45">
        <f>[21]Huhti!Y15</f>
        <v>428</v>
      </c>
      <c r="H33" s="45">
        <f>[21]Touko!Y15</f>
        <v>610</v>
      </c>
      <c r="I33" s="45">
        <f>[21]Kesä!Y15</f>
        <v>828</v>
      </c>
      <c r="J33" s="45">
        <f>[21]Heinä!Y15</f>
        <v>559</v>
      </c>
      <c r="K33" s="45">
        <f>[21]Elo!Y15</f>
        <v>758</v>
      </c>
      <c r="L33" s="45">
        <f>[21]Syys!Y15</f>
        <v>634</v>
      </c>
      <c r="M33" s="45">
        <f>[21]Loka!Y15</f>
        <v>770</v>
      </c>
      <c r="N33" s="45">
        <f>[21]Marras!Y15</f>
        <v>501</v>
      </c>
      <c r="O33" s="45">
        <f>[21]Joulu!Y15</f>
        <v>255</v>
      </c>
    </row>
    <row r="34" spans="2:15" x14ac:dyDescent="0.2">
      <c r="B34" s="1" t="s">
        <v>3</v>
      </c>
      <c r="C34" s="44">
        <f>[21]Tammijoulu!AI15</f>
        <v>10580</v>
      </c>
      <c r="D34" s="44">
        <f>[21]Tammi!AI15</f>
        <v>1117</v>
      </c>
      <c r="E34" s="44">
        <f>[21]Helmi!AI15</f>
        <v>470</v>
      </c>
      <c r="F34" s="44">
        <f>[21]Maalis!AI15</f>
        <v>573</v>
      </c>
      <c r="G34" s="44">
        <f>[21]Huhti!AI15</f>
        <v>498</v>
      </c>
      <c r="H34" s="44">
        <f>[21]Touko!AI15</f>
        <v>1344</v>
      </c>
      <c r="I34" s="44">
        <f>[21]Kesä!AI15</f>
        <v>898</v>
      </c>
      <c r="J34" s="44">
        <f>[21]Heinä!AI15</f>
        <v>863</v>
      </c>
      <c r="K34" s="44">
        <f>[21]Elo!AI15</f>
        <v>1199</v>
      </c>
      <c r="L34" s="44">
        <f>[21]Syys!AI15</f>
        <v>926</v>
      </c>
      <c r="M34" s="44">
        <f>[21]Loka!AI15</f>
        <v>932</v>
      </c>
      <c r="N34" s="44">
        <f>[21]Marras!AI15</f>
        <v>1012</v>
      </c>
      <c r="O34" s="44">
        <f>[21]Joulu!AI15</f>
        <v>748</v>
      </c>
    </row>
    <row r="35" spans="2:15" s="14" customFormat="1" x14ac:dyDescent="0.2">
      <c r="B35" s="16" t="s">
        <v>43</v>
      </c>
      <c r="C35" s="45">
        <f>[21]Tammijoulu!U15</f>
        <v>9930</v>
      </c>
      <c r="D35" s="45">
        <f>[21]Tammi!U15</f>
        <v>559</v>
      </c>
      <c r="E35" s="45">
        <f>[21]Helmi!U15</f>
        <v>738</v>
      </c>
      <c r="F35" s="45">
        <f>[21]Maalis!U15</f>
        <v>443</v>
      </c>
      <c r="G35" s="45">
        <f>[21]Huhti!U15</f>
        <v>587</v>
      </c>
      <c r="H35" s="45">
        <f>[21]Touko!U15</f>
        <v>989</v>
      </c>
      <c r="I35" s="45">
        <f>[21]Kesä!U15</f>
        <v>1706</v>
      </c>
      <c r="J35" s="45">
        <f>[21]Heinä!U15</f>
        <v>885</v>
      </c>
      <c r="K35" s="45">
        <f>[21]Elo!U15</f>
        <v>1906</v>
      </c>
      <c r="L35" s="45">
        <f>[21]Syys!U15</f>
        <v>874</v>
      </c>
      <c r="M35" s="45">
        <f>[21]Loka!U15</f>
        <v>507</v>
      </c>
      <c r="N35" s="45">
        <f>[21]Marras!U15</f>
        <v>362</v>
      </c>
      <c r="O35" s="45">
        <f>[21]Joulu!U15</f>
        <v>374</v>
      </c>
    </row>
    <row r="36" spans="2:15" x14ac:dyDescent="0.2">
      <c r="B36" s="1" t="s">
        <v>44</v>
      </c>
      <c r="C36" s="44">
        <f>[21]Tammijoulu!Q15</f>
        <v>8755</v>
      </c>
      <c r="D36" s="44">
        <f>[21]Tammi!Q15</f>
        <v>331</v>
      </c>
      <c r="E36" s="44">
        <f>[21]Helmi!Q15</f>
        <v>431</v>
      </c>
      <c r="F36" s="44">
        <f>[21]Maalis!Q15</f>
        <v>678</v>
      </c>
      <c r="G36" s="44">
        <f>[21]Huhti!Q15</f>
        <v>818</v>
      </c>
      <c r="H36" s="44">
        <f>[21]Touko!Q15</f>
        <v>688</v>
      </c>
      <c r="I36" s="44">
        <f>[21]Kesä!Q15</f>
        <v>1500</v>
      </c>
      <c r="J36" s="44">
        <f>[21]Heinä!Q15</f>
        <v>1109</v>
      </c>
      <c r="K36" s="44">
        <f>[21]Elo!Q15</f>
        <v>931</v>
      </c>
      <c r="L36" s="44">
        <f>[21]Syys!Q15</f>
        <v>831</v>
      </c>
      <c r="M36" s="44">
        <f>[21]Loka!Q15</f>
        <v>688</v>
      </c>
      <c r="N36" s="44">
        <f>[21]Marras!Q15</f>
        <v>453</v>
      </c>
      <c r="O36" s="44">
        <f>[21]Joulu!Q15</f>
        <v>297</v>
      </c>
    </row>
    <row r="37" spans="2:15" s="14" customFormat="1" x14ac:dyDescent="0.2">
      <c r="B37" s="16" t="s">
        <v>4</v>
      </c>
      <c r="C37" s="45">
        <f>[21]Tammijoulu!AN15</f>
        <v>5122</v>
      </c>
      <c r="D37" s="45">
        <f>[21]Tammi!AN15</f>
        <v>285</v>
      </c>
      <c r="E37" s="45">
        <f>[21]Helmi!AN15</f>
        <v>261</v>
      </c>
      <c r="F37" s="45">
        <f>[21]Maalis!AN15</f>
        <v>442</v>
      </c>
      <c r="G37" s="45">
        <f>[21]Huhti!AN15</f>
        <v>230</v>
      </c>
      <c r="H37" s="45">
        <f>[21]Touko!AN15</f>
        <v>346</v>
      </c>
      <c r="I37" s="45">
        <f>[21]Kesä!AN15</f>
        <v>621</v>
      </c>
      <c r="J37" s="45">
        <f>[21]Heinä!AN15</f>
        <v>698</v>
      </c>
      <c r="K37" s="45">
        <f>[21]Elo!AN15</f>
        <v>823</v>
      </c>
      <c r="L37" s="45">
        <f>[21]Syys!AN15</f>
        <v>595</v>
      </c>
      <c r="M37" s="45">
        <f>[21]Loka!AN15</f>
        <v>378</v>
      </c>
      <c r="N37" s="45">
        <f>[21]Marras!AN15</f>
        <v>249</v>
      </c>
      <c r="O37" s="45">
        <f>[21]Joulu!AN15</f>
        <v>194</v>
      </c>
    </row>
    <row r="38" spans="2:15" x14ac:dyDescent="0.2">
      <c r="B38" s="1" t="s">
        <v>45</v>
      </c>
      <c r="C38" s="44">
        <f>[21]Tammijoulu!BA15</f>
        <v>16165</v>
      </c>
      <c r="D38" s="44">
        <f>[21]Tammi!BA15</f>
        <v>1146</v>
      </c>
      <c r="E38" s="44">
        <f>[21]Helmi!BA15</f>
        <v>614</v>
      </c>
      <c r="F38" s="44">
        <f>[21]Maalis!BA15</f>
        <v>654</v>
      </c>
      <c r="G38" s="44">
        <f>[21]Huhti!BA15</f>
        <v>865</v>
      </c>
      <c r="H38" s="44">
        <f>[21]Touko!BA15</f>
        <v>789</v>
      </c>
      <c r="I38" s="44">
        <f>[21]Kesä!BA15</f>
        <v>1674</v>
      </c>
      <c r="J38" s="44">
        <f>[21]Heinä!BA15</f>
        <v>1972</v>
      </c>
      <c r="K38" s="44">
        <f>[21]Elo!BA15</f>
        <v>4041</v>
      </c>
      <c r="L38" s="44">
        <f>[21]Syys!BA15</f>
        <v>1420</v>
      </c>
      <c r="M38" s="44">
        <f>[21]Loka!BA15</f>
        <v>1134</v>
      </c>
      <c r="N38" s="44">
        <f>[21]Marras!BA15</f>
        <v>922</v>
      </c>
      <c r="O38" s="44">
        <f>[21]Joulu!BA15</f>
        <v>934</v>
      </c>
    </row>
    <row r="39" spans="2:15" s="14" customFormat="1" x14ac:dyDescent="0.2">
      <c r="B39" s="16" t="s">
        <v>46</v>
      </c>
      <c r="C39" s="45">
        <f>[21]Tammijoulu!W15</f>
        <v>12182</v>
      </c>
      <c r="D39" s="45">
        <f>[21]Tammi!W15</f>
        <v>477</v>
      </c>
      <c r="E39" s="45">
        <f>[21]Helmi!W15</f>
        <v>702</v>
      </c>
      <c r="F39" s="45">
        <f>[21]Maalis!W15</f>
        <v>734</v>
      </c>
      <c r="G39" s="45">
        <f>[21]Huhti!W15</f>
        <v>1259</v>
      </c>
      <c r="H39" s="45">
        <f>[21]Touko!W15</f>
        <v>1921</v>
      </c>
      <c r="I39" s="45">
        <f>[21]Kesä!W15</f>
        <v>1746</v>
      </c>
      <c r="J39" s="45">
        <f>[21]Heinä!W15</f>
        <v>1030</v>
      </c>
      <c r="K39" s="45">
        <f>[21]Elo!W15</f>
        <v>1311</v>
      </c>
      <c r="L39" s="45">
        <f>[21]Syys!W15</f>
        <v>1037</v>
      </c>
      <c r="M39" s="45">
        <f>[21]Loka!W15</f>
        <v>928</v>
      </c>
      <c r="N39" s="45">
        <f>[21]Marras!W15</f>
        <v>647</v>
      </c>
      <c r="O39" s="45">
        <f>[21]Joulu!W15</f>
        <v>390</v>
      </c>
    </row>
    <row r="40" spans="2:15" x14ac:dyDescent="0.2">
      <c r="B40" s="1" t="s">
        <v>47</v>
      </c>
      <c r="C40" s="44">
        <f>[21]Tammijoulu!AJ15</f>
        <v>10582</v>
      </c>
      <c r="D40" s="44">
        <f>[21]Tammi!AJ15</f>
        <v>683</v>
      </c>
      <c r="E40" s="44">
        <f>[21]Helmi!AJ15</f>
        <v>385</v>
      </c>
      <c r="F40" s="44">
        <f>[21]Maalis!AJ15</f>
        <v>660</v>
      </c>
      <c r="G40" s="44">
        <f>[21]Huhti!AJ15</f>
        <v>585</v>
      </c>
      <c r="H40" s="44">
        <f>[21]Touko!AJ15</f>
        <v>836</v>
      </c>
      <c r="I40" s="44">
        <f>[21]Kesä!AJ15</f>
        <v>1254</v>
      </c>
      <c r="J40" s="44">
        <f>[21]Heinä!AJ15</f>
        <v>674</v>
      </c>
      <c r="K40" s="44">
        <f>[21]Elo!AJ15</f>
        <v>2005</v>
      </c>
      <c r="L40" s="44">
        <f>[21]Syys!AJ15</f>
        <v>1471</v>
      </c>
      <c r="M40" s="44">
        <f>[21]Loka!AJ15</f>
        <v>749</v>
      </c>
      <c r="N40" s="44">
        <f>[21]Marras!AJ15</f>
        <v>900</v>
      </c>
      <c r="O40" s="44">
        <f>[21]Joulu!AJ15</f>
        <v>380</v>
      </c>
    </row>
    <row r="41" spans="2:15" s="14" customFormat="1" x14ac:dyDescent="0.2">
      <c r="B41" s="16" t="s">
        <v>48</v>
      </c>
      <c r="C41" s="45">
        <f>[21]Tammijoulu!AG15</f>
        <v>10443</v>
      </c>
      <c r="D41" s="45">
        <f>[21]Tammi!AG15</f>
        <v>767</v>
      </c>
      <c r="E41" s="45">
        <f>[21]Helmi!AG15</f>
        <v>560</v>
      </c>
      <c r="F41" s="45">
        <f>[21]Maalis!AG15</f>
        <v>696</v>
      </c>
      <c r="G41" s="45">
        <f>[21]Huhti!AG15</f>
        <v>790</v>
      </c>
      <c r="H41" s="45">
        <f>[21]Touko!AG15</f>
        <v>787</v>
      </c>
      <c r="I41" s="45">
        <f>[21]Kesä!AG15</f>
        <v>1607</v>
      </c>
      <c r="J41" s="45">
        <f>[21]Heinä!AG15</f>
        <v>1375</v>
      </c>
      <c r="K41" s="45">
        <f>[21]Elo!AG15</f>
        <v>1112</v>
      </c>
      <c r="L41" s="45">
        <f>[21]Syys!AG15</f>
        <v>923</v>
      </c>
      <c r="M41" s="45">
        <f>[21]Loka!AG15</f>
        <v>943</v>
      </c>
      <c r="N41" s="45">
        <f>[21]Marras!AG15</f>
        <v>547</v>
      </c>
      <c r="O41" s="45">
        <f>[21]Joulu!AG15</f>
        <v>336</v>
      </c>
    </row>
    <row r="42" spans="2:15" x14ac:dyDescent="0.2">
      <c r="B42" s="1" t="s">
        <v>49</v>
      </c>
      <c r="C42" s="44">
        <f>[21]Tammijoulu!AW15</f>
        <v>21244</v>
      </c>
      <c r="D42" s="44">
        <f>[21]Tammi!AW15</f>
        <v>1216</v>
      </c>
      <c r="E42" s="44">
        <f>[21]Helmi!AW15</f>
        <v>1623</v>
      </c>
      <c r="F42" s="44">
        <f>[21]Maalis!AW15</f>
        <v>1383</v>
      </c>
      <c r="G42" s="44">
        <f>[21]Huhti!AW15</f>
        <v>1698</v>
      </c>
      <c r="H42" s="44">
        <f>[21]Touko!AW15</f>
        <v>2092</v>
      </c>
      <c r="I42" s="44">
        <f>[21]Kesä!AW15</f>
        <v>2732</v>
      </c>
      <c r="J42" s="44">
        <f>[21]Heinä!AW15</f>
        <v>1437</v>
      </c>
      <c r="K42" s="44">
        <f>[21]Elo!AW15</f>
        <v>2352</v>
      </c>
      <c r="L42" s="44">
        <f>[21]Syys!AW15</f>
        <v>2093</v>
      </c>
      <c r="M42" s="44">
        <f>[21]Loka!AW15</f>
        <v>1818</v>
      </c>
      <c r="N42" s="44">
        <f>[21]Marras!AW15</f>
        <v>1578</v>
      </c>
      <c r="O42" s="44">
        <f>[21]Joulu!AW15</f>
        <v>1222</v>
      </c>
    </row>
    <row r="43" spans="2:15" s="14" customFormat="1" x14ac:dyDescent="0.2">
      <c r="B43" s="16" t="s">
        <v>5</v>
      </c>
      <c r="C43" s="45">
        <f>[21]Tammijoulu!BC15</f>
        <v>4924</v>
      </c>
      <c r="D43" s="45">
        <f>[21]Tammi!BC15</f>
        <v>143</v>
      </c>
      <c r="E43" s="45">
        <f>[21]Helmi!BC15</f>
        <v>179</v>
      </c>
      <c r="F43" s="45">
        <f>[21]Maalis!BC15</f>
        <v>150</v>
      </c>
      <c r="G43" s="45">
        <f>[21]Huhti!BC15</f>
        <v>212</v>
      </c>
      <c r="H43" s="45">
        <f>[21]Touko!BC15</f>
        <v>272</v>
      </c>
      <c r="I43" s="45">
        <f>[21]Kesä!BC15</f>
        <v>874</v>
      </c>
      <c r="J43" s="45">
        <f>[21]Heinä!BC15</f>
        <v>1180</v>
      </c>
      <c r="K43" s="45">
        <f>[21]Elo!BC15</f>
        <v>726</v>
      </c>
      <c r="L43" s="45">
        <f>[21]Syys!BC15</f>
        <v>529</v>
      </c>
      <c r="M43" s="45">
        <f>[21]Loka!BC15</f>
        <v>304</v>
      </c>
      <c r="N43" s="45">
        <f>[21]Marras!BC15</f>
        <v>183</v>
      </c>
      <c r="O43" s="45">
        <f>[21]Joulu!BC15</f>
        <v>172</v>
      </c>
    </row>
    <row r="44" spans="2:15" x14ac:dyDescent="0.2">
      <c r="B44" s="1" t="s">
        <v>6</v>
      </c>
      <c r="C44" s="44">
        <f>[21]Tammijoulu!AS15</f>
        <v>12958</v>
      </c>
      <c r="D44" s="44">
        <f>[21]Tammi!AS15</f>
        <v>503</v>
      </c>
      <c r="E44" s="44">
        <f>[21]Helmi!AS15</f>
        <v>404</v>
      </c>
      <c r="F44" s="44">
        <f>[21]Maalis!AS15</f>
        <v>436</v>
      </c>
      <c r="G44" s="44">
        <f>[21]Huhti!AS15</f>
        <v>584</v>
      </c>
      <c r="H44" s="44">
        <f>[21]Touko!AS15</f>
        <v>934</v>
      </c>
      <c r="I44" s="44">
        <f>[21]Kesä!AS15</f>
        <v>1767</v>
      </c>
      <c r="J44" s="44">
        <f>[21]Heinä!AS15</f>
        <v>3250</v>
      </c>
      <c r="K44" s="44">
        <f>[21]Elo!AS15</f>
        <v>1918</v>
      </c>
      <c r="L44" s="44">
        <f>[21]Syys!AS15</f>
        <v>1807</v>
      </c>
      <c r="M44" s="44">
        <f>[21]Loka!AS15</f>
        <v>638</v>
      </c>
      <c r="N44" s="44">
        <f>[21]Marras!AS15</f>
        <v>432</v>
      </c>
      <c r="O44" s="44">
        <f>[21]Joulu!AS15</f>
        <v>285</v>
      </c>
    </row>
    <row r="45" spans="2:15" s="14" customFormat="1" x14ac:dyDescent="0.2">
      <c r="B45" s="16" t="s">
        <v>50</v>
      </c>
      <c r="C45" s="45">
        <f>[21]Tammijoulu!I15</f>
        <v>5617</v>
      </c>
      <c r="D45" s="45">
        <f>[21]Tammi!I15</f>
        <v>127</v>
      </c>
      <c r="E45" s="45">
        <f>[21]Helmi!I15</f>
        <v>177</v>
      </c>
      <c r="F45" s="45">
        <f>[21]Maalis!I15</f>
        <v>566</v>
      </c>
      <c r="G45" s="45">
        <f>[21]Huhti!I15</f>
        <v>512</v>
      </c>
      <c r="H45" s="45">
        <f>[21]Touko!I15</f>
        <v>382</v>
      </c>
      <c r="I45" s="45">
        <f>[21]Kesä!I15</f>
        <v>938</v>
      </c>
      <c r="J45" s="45">
        <f>[21]Heinä!I15</f>
        <v>294</v>
      </c>
      <c r="K45" s="45">
        <f>[21]Elo!I15</f>
        <v>799</v>
      </c>
      <c r="L45" s="45">
        <f>[21]Syys!I15</f>
        <v>514</v>
      </c>
      <c r="M45" s="45">
        <f>[21]Loka!I15</f>
        <v>755</v>
      </c>
      <c r="N45" s="45">
        <f>[21]Marras!I15</f>
        <v>333</v>
      </c>
      <c r="O45" s="45">
        <f>[21]Joulu!I15</f>
        <v>220</v>
      </c>
    </row>
    <row r="46" spans="2:15" x14ac:dyDescent="0.2">
      <c r="B46" s="1" t="s">
        <v>51</v>
      </c>
      <c r="C46" s="44">
        <f>[21]Tammijoulu!BH15</f>
        <v>2485</v>
      </c>
      <c r="D46" s="44">
        <f>[21]Tammi!BH15</f>
        <v>82</v>
      </c>
      <c r="E46" s="44">
        <f>[21]Helmi!BH15</f>
        <v>56</v>
      </c>
      <c r="F46" s="44">
        <f>[21]Maalis!BH15</f>
        <v>88</v>
      </c>
      <c r="G46" s="44">
        <f>[21]Huhti!BH15</f>
        <v>151</v>
      </c>
      <c r="H46" s="44">
        <f>[21]Touko!BH15</f>
        <v>228</v>
      </c>
      <c r="I46" s="44">
        <f>[21]Kesä!BH15</f>
        <v>487</v>
      </c>
      <c r="J46" s="44">
        <f>[21]Heinä!BH15</f>
        <v>363</v>
      </c>
      <c r="K46" s="44">
        <f>[21]Elo!BH15</f>
        <v>425</v>
      </c>
      <c r="L46" s="44">
        <f>[21]Syys!BH15</f>
        <v>242</v>
      </c>
      <c r="M46" s="44">
        <f>[21]Loka!BH15</f>
        <v>158</v>
      </c>
      <c r="N46" s="44">
        <f>[21]Marras!BH15</f>
        <v>67</v>
      </c>
      <c r="O46" s="44">
        <f>[21]Joulu!BH15</f>
        <v>138</v>
      </c>
    </row>
    <row r="47" spans="2:15" s="14" customFormat="1" x14ac:dyDescent="0.2">
      <c r="B47" s="46" t="s">
        <v>111</v>
      </c>
      <c r="C47" s="45">
        <f>[21]Tammijoulu!AL15</f>
        <v>5813</v>
      </c>
      <c r="D47" s="45">
        <f>[21]Tammi!AL15</f>
        <v>407</v>
      </c>
      <c r="E47" s="45">
        <f>[21]Helmi!AL15</f>
        <v>334</v>
      </c>
      <c r="F47" s="45">
        <f>[21]Maalis!AL15</f>
        <v>348</v>
      </c>
      <c r="G47" s="45">
        <f>[21]Huhti!AL15</f>
        <v>422</v>
      </c>
      <c r="H47" s="45">
        <f>[21]Touko!AL15</f>
        <v>573</v>
      </c>
      <c r="I47" s="45">
        <f>[21]Kesä!AL15</f>
        <v>1041</v>
      </c>
      <c r="J47" s="45">
        <f>[21]Heinä!AL15</f>
        <v>409</v>
      </c>
      <c r="K47" s="45">
        <f>[21]Elo!AL15</f>
        <v>486</v>
      </c>
      <c r="L47" s="45">
        <f>[21]Syys!AL15</f>
        <v>446</v>
      </c>
      <c r="M47" s="45">
        <f>[21]Loka!AL15</f>
        <v>340</v>
      </c>
      <c r="N47" s="45">
        <f>[21]Marras!AL15</f>
        <v>536</v>
      </c>
      <c r="O47" s="45">
        <f>[21]Joulu!AL15</f>
        <v>471</v>
      </c>
    </row>
    <row r="48" spans="2:15" x14ac:dyDescent="0.2">
      <c r="B48" s="1" t="s">
        <v>91</v>
      </c>
      <c r="C48" s="8">
        <f t="shared" ref="C48:O48" si="0">C10-SUM(C12:C46)</f>
        <v>189215</v>
      </c>
      <c r="D48" s="8">
        <f t="shared" si="0"/>
        <v>10076</v>
      </c>
      <c r="E48" s="8">
        <f t="shared" si="0"/>
        <v>8500</v>
      </c>
      <c r="F48" s="8">
        <f t="shared" si="0"/>
        <v>11453</v>
      </c>
      <c r="G48" s="8">
        <f t="shared" si="0"/>
        <v>12090</v>
      </c>
      <c r="H48" s="8">
        <f t="shared" si="0"/>
        <v>21193</v>
      </c>
      <c r="I48" s="8">
        <f t="shared" si="0"/>
        <v>24106</v>
      </c>
      <c r="J48" s="8">
        <f t="shared" si="0"/>
        <v>15381</v>
      </c>
      <c r="K48" s="8">
        <f t="shared" si="0"/>
        <v>24197</v>
      </c>
      <c r="L48" s="8">
        <f t="shared" si="0"/>
        <v>20944</v>
      </c>
      <c r="M48" s="8">
        <f t="shared" si="0"/>
        <v>14875</v>
      </c>
      <c r="N48" s="8">
        <f t="shared" si="0"/>
        <v>11620</v>
      </c>
      <c r="O48" s="8">
        <f t="shared" si="0"/>
        <v>14780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A1:B1048576 C1:J6 C8:J65536">
    <cfRule type="cellIs" dxfId="813" priority="386" stopIfTrue="1" operator="lessThan">
      <formula>0</formula>
    </cfRule>
  </conditionalFormatting>
  <conditionalFormatting sqref="H1:H6 H8:H65536">
    <cfRule type="cellIs" dxfId="812" priority="385" stopIfTrue="1" operator="lessThan">
      <formula>0</formula>
    </cfRule>
  </conditionalFormatting>
  <conditionalFormatting sqref="I1:I6 I8:I65536">
    <cfRule type="cellIs" dxfId="811" priority="384" stopIfTrue="1" operator="lessThan">
      <formula>0</formula>
    </cfRule>
  </conditionalFormatting>
  <conditionalFormatting sqref="J1:J6 J8:J65536">
    <cfRule type="cellIs" dxfId="810" priority="383" stopIfTrue="1" operator="lessThan">
      <formula>0</formula>
    </cfRule>
  </conditionalFormatting>
  <conditionalFormatting sqref="C8">
    <cfRule type="cellIs" dxfId="809" priority="377" stopIfTrue="1" operator="lessThan">
      <formula>0</formula>
    </cfRule>
  </conditionalFormatting>
  <conditionalFormatting sqref="Q11">
    <cfRule type="cellIs" dxfId="808" priority="376" stopIfTrue="1" operator="lessThan">
      <formula>0</formula>
    </cfRule>
  </conditionalFormatting>
  <conditionalFormatting sqref="E1:E6 E8:E65536">
    <cfRule type="cellIs" dxfId="807" priority="375" stopIfTrue="1" operator="lessThan">
      <formula>0</formula>
    </cfRule>
  </conditionalFormatting>
  <conditionalFormatting sqref="F1:F6 F8:F65536">
    <cfRule type="cellIs" dxfId="806" priority="374" stopIfTrue="1" operator="lessThan">
      <formula>0</formula>
    </cfRule>
  </conditionalFormatting>
  <conditionalFormatting sqref="F1:F6 F8:F65536">
    <cfRule type="cellIs" dxfId="805" priority="373" stopIfTrue="1" operator="lessThan">
      <formula>0</formula>
    </cfRule>
  </conditionalFormatting>
  <conditionalFormatting sqref="F1:F6 F8:F65536">
    <cfRule type="cellIs" dxfId="804" priority="372" stopIfTrue="1" operator="lessThan">
      <formula>0</formula>
    </cfRule>
  </conditionalFormatting>
  <conditionalFormatting sqref="G1:G6 G8:G65536">
    <cfRule type="cellIs" dxfId="803" priority="371" stopIfTrue="1" operator="lessThan">
      <formula>0</formula>
    </cfRule>
  </conditionalFormatting>
  <conditionalFormatting sqref="H1:H6 H8:H65536">
    <cfRule type="cellIs" dxfId="802" priority="370" stopIfTrue="1" operator="lessThan">
      <formula>0</formula>
    </cfRule>
  </conditionalFormatting>
  <conditionalFormatting sqref="H1:H6 H8:H65536">
    <cfRule type="cellIs" dxfId="801" priority="369" stopIfTrue="1" operator="lessThan">
      <formula>0</formula>
    </cfRule>
  </conditionalFormatting>
  <conditionalFormatting sqref="H1:H6 H8:H65536">
    <cfRule type="cellIs" dxfId="800" priority="368" stopIfTrue="1" operator="lessThan">
      <formula>0</formula>
    </cfRule>
  </conditionalFormatting>
  <conditionalFormatting sqref="H1:H6 H8:H65536">
    <cfRule type="cellIs" dxfId="799" priority="367" stopIfTrue="1" operator="lessThan">
      <formula>0</formula>
    </cfRule>
  </conditionalFormatting>
  <conditionalFormatting sqref="H1:H6 H8:H65536">
    <cfRule type="cellIs" dxfId="798" priority="366" stopIfTrue="1" operator="lessThan">
      <formula>0</formula>
    </cfRule>
  </conditionalFormatting>
  <conditionalFormatting sqref="H1:H6 H8:H65536">
    <cfRule type="cellIs" dxfId="797" priority="365" stopIfTrue="1" operator="lessThan">
      <formula>0</formula>
    </cfRule>
  </conditionalFormatting>
  <conditionalFormatting sqref="I1:I6 I8:I65536">
    <cfRule type="cellIs" dxfId="796" priority="364" stopIfTrue="1" operator="lessThan">
      <formula>0</formula>
    </cfRule>
  </conditionalFormatting>
  <conditionalFormatting sqref="I1:I6 I8:I65536">
    <cfRule type="cellIs" dxfId="795" priority="363" stopIfTrue="1" operator="lessThan">
      <formula>0</formula>
    </cfRule>
  </conditionalFormatting>
  <conditionalFormatting sqref="J1:J6 J8:J65536">
    <cfRule type="cellIs" dxfId="794" priority="362" stopIfTrue="1" operator="lessThan">
      <formula>0</formula>
    </cfRule>
  </conditionalFormatting>
  <conditionalFormatting sqref="J1:J6 J8:J65536">
    <cfRule type="cellIs" dxfId="793" priority="361" stopIfTrue="1" operator="lessThan">
      <formula>0</formula>
    </cfRule>
  </conditionalFormatting>
  <conditionalFormatting sqref="J1:J6 J8:J65536">
    <cfRule type="cellIs" dxfId="792" priority="360" stopIfTrue="1" operator="lessThan">
      <formula>0</formula>
    </cfRule>
  </conditionalFormatting>
  <conditionalFormatting sqref="J1:J6 J8:J65536">
    <cfRule type="cellIs" dxfId="791" priority="359" stopIfTrue="1" operator="lessThan">
      <formula>0</formula>
    </cfRule>
  </conditionalFormatting>
  <conditionalFormatting sqref="J1:J6 J8:J65536">
    <cfRule type="cellIs" dxfId="790" priority="358" stopIfTrue="1" operator="lessThan">
      <formula>0</formula>
    </cfRule>
  </conditionalFormatting>
  <conditionalFormatting sqref="J1:J6 J8:J65536">
    <cfRule type="cellIs" dxfId="789" priority="357" stopIfTrue="1" operator="lessThan">
      <formula>0</formula>
    </cfRule>
  </conditionalFormatting>
  <conditionalFormatting sqref="J1:J6 J8:J65536">
    <cfRule type="cellIs" dxfId="788" priority="356" stopIfTrue="1" operator="lessThan">
      <formula>0</formula>
    </cfRule>
  </conditionalFormatting>
  <conditionalFormatting sqref="J1:J6 J8:J65536">
    <cfRule type="cellIs" dxfId="787" priority="355" stopIfTrue="1" operator="lessThan">
      <formula>0</formula>
    </cfRule>
  </conditionalFormatting>
  <conditionalFormatting sqref="J1:J6 J8:J65536">
    <cfRule type="cellIs" dxfId="786" priority="354" stopIfTrue="1" operator="lessThan">
      <formula>0</formula>
    </cfRule>
  </conditionalFormatting>
  <conditionalFormatting sqref="J1:J6 J8:J65536">
    <cfRule type="cellIs" dxfId="785" priority="353" stopIfTrue="1" operator="lessThan">
      <formula>0</formula>
    </cfRule>
  </conditionalFormatting>
  <conditionalFormatting sqref="E1:E6 E8:E65536">
    <cfRule type="cellIs" dxfId="784" priority="330" stopIfTrue="1" operator="lessThan">
      <formula>0</formula>
    </cfRule>
  </conditionalFormatting>
  <conditionalFormatting sqref="E1:E6 E8:E65536">
    <cfRule type="cellIs" dxfId="783" priority="329" stopIfTrue="1" operator="lessThan">
      <formula>0</formula>
    </cfRule>
  </conditionalFormatting>
  <conditionalFormatting sqref="F1:F6 F8:F65536">
    <cfRule type="cellIs" dxfId="782" priority="328" stopIfTrue="1" operator="lessThan">
      <formula>0</formula>
    </cfRule>
  </conditionalFormatting>
  <conditionalFormatting sqref="F1:F6 F8:F65536">
    <cfRule type="cellIs" dxfId="781" priority="327" stopIfTrue="1" operator="lessThan">
      <formula>0</formula>
    </cfRule>
  </conditionalFormatting>
  <conditionalFormatting sqref="F1:F6 F8:F65536">
    <cfRule type="cellIs" dxfId="780" priority="326" stopIfTrue="1" operator="lessThan">
      <formula>0</formula>
    </cfRule>
  </conditionalFormatting>
  <conditionalFormatting sqref="F1:F6 F8:F65536">
    <cfRule type="cellIs" dxfId="779" priority="325" stopIfTrue="1" operator="lessThan">
      <formula>0</formula>
    </cfRule>
  </conditionalFormatting>
  <conditionalFormatting sqref="F1:F6 F8:F65536">
    <cfRule type="cellIs" dxfId="778" priority="324" stopIfTrue="1" operator="lessThan">
      <formula>0</formula>
    </cfRule>
  </conditionalFormatting>
  <conditionalFormatting sqref="F1:F6 F8:F65536">
    <cfRule type="cellIs" dxfId="777" priority="323" stopIfTrue="1" operator="lessThan">
      <formula>0</formula>
    </cfRule>
  </conditionalFormatting>
  <conditionalFormatting sqref="F1:F6 F8:F65536">
    <cfRule type="cellIs" dxfId="776" priority="322" stopIfTrue="1" operator="lessThan">
      <formula>0</formula>
    </cfRule>
  </conditionalFormatting>
  <conditionalFormatting sqref="F1:F6 F8:F65536">
    <cfRule type="cellIs" dxfId="775" priority="321" stopIfTrue="1" operator="lessThan">
      <formula>0</formula>
    </cfRule>
  </conditionalFormatting>
  <conditionalFormatting sqref="F1:F6 F8:F65536">
    <cfRule type="cellIs" dxfId="774" priority="320" stopIfTrue="1" operator="lessThan">
      <formula>0</formula>
    </cfRule>
  </conditionalFormatting>
  <conditionalFormatting sqref="F1:F6 F8:F65536">
    <cfRule type="cellIs" dxfId="773" priority="319" stopIfTrue="1" operator="lessThan">
      <formula>0</formula>
    </cfRule>
  </conditionalFormatting>
  <conditionalFormatting sqref="G1:G6 G8:G65536">
    <cfRule type="cellIs" dxfId="772" priority="318" stopIfTrue="1" operator="lessThan">
      <formula>0</formula>
    </cfRule>
  </conditionalFormatting>
  <conditionalFormatting sqref="G1:G6 G8:G65536">
    <cfRule type="cellIs" dxfId="771" priority="317" stopIfTrue="1" operator="lessThan">
      <formula>0</formula>
    </cfRule>
  </conditionalFormatting>
  <conditionalFormatting sqref="G1:G6 G8:G65536">
    <cfRule type="cellIs" dxfId="770" priority="316" stopIfTrue="1" operator="lessThan">
      <formula>0</formula>
    </cfRule>
  </conditionalFormatting>
  <conditionalFormatting sqref="G1:G6 G8:G65536">
    <cfRule type="cellIs" dxfId="769" priority="315" stopIfTrue="1" operator="lessThan">
      <formula>0</formula>
    </cfRule>
  </conditionalFormatting>
  <conditionalFormatting sqref="G1:G6 G8:G65536">
    <cfRule type="cellIs" dxfId="768" priority="314" stopIfTrue="1" operator="lessThan">
      <formula>0</formula>
    </cfRule>
  </conditionalFormatting>
  <conditionalFormatting sqref="H1:H6 H8:H65536">
    <cfRule type="cellIs" dxfId="767" priority="313" stopIfTrue="1" operator="lessThan">
      <formula>0</formula>
    </cfRule>
  </conditionalFormatting>
  <conditionalFormatting sqref="H1:H6 H8:H65536">
    <cfRule type="cellIs" dxfId="766" priority="312" stopIfTrue="1" operator="lessThan">
      <formula>0</formula>
    </cfRule>
  </conditionalFormatting>
  <conditionalFormatting sqref="H1:H6 H8:H65536">
    <cfRule type="cellIs" dxfId="765" priority="311" stopIfTrue="1" operator="lessThan">
      <formula>0</formula>
    </cfRule>
  </conditionalFormatting>
  <conditionalFormatting sqref="H1:H6 H8:H65536">
    <cfRule type="cellIs" dxfId="764" priority="310" stopIfTrue="1" operator="lessThan">
      <formula>0</formula>
    </cfRule>
  </conditionalFormatting>
  <conditionalFormatting sqref="H1:H6 H8:H65536">
    <cfRule type="cellIs" dxfId="763" priority="309" stopIfTrue="1" operator="lessThan">
      <formula>0</formula>
    </cfRule>
  </conditionalFormatting>
  <conditionalFormatting sqref="H1:H6 H8:H65536">
    <cfRule type="cellIs" dxfId="762" priority="308" stopIfTrue="1" operator="lessThan">
      <formula>0</formula>
    </cfRule>
  </conditionalFormatting>
  <conditionalFormatting sqref="H1:H6 H8:H65536">
    <cfRule type="cellIs" dxfId="761" priority="307" stopIfTrue="1" operator="lessThan">
      <formula>0</formula>
    </cfRule>
  </conditionalFormatting>
  <conditionalFormatting sqref="H1:H6 H8:H65536">
    <cfRule type="cellIs" dxfId="760" priority="306" stopIfTrue="1" operator="lessThan">
      <formula>0</formula>
    </cfRule>
  </conditionalFormatting>
  <conditionalFormatting sqref="I1:I6 I8:I65536">
    <cfRule type="cellIs" dxfId="759" priority="305" stopIfTrue="1" operator="lessThan">
      <formula>0</formula>
    </cfRule>
  </conditionalFormatting>
  <conditionalFormatting sqref="I1:I6 I8:I65536">
    <cfRule type="cellIs" dxfId="758" priority="304" stopIfTrue="1" operator="lessThan">
      <formula>0</formula>
    </cfRule>
  </conditionalFormatting>
  <conditionalFormatting sqref="I1:I6 I8:I65536">
    <cfRule type="cellIs" dxfId="757" priority="303" stopIfTrue="1" operator="lessThan">
      <formula>0</formula>
    </cfRule>
  </conditionalFormatting>
  <conditionalFormatting sqref="I1:I6 I8:I65536">
    <cfRule type="cellIs" dxfId="756" priority="302" stopIfTrue="1" operator="lessThan">
      <formula>0</formula>
    </cfRule>
  </conditionalFormatting>
  <conditionalFormatting sqref="J1:J6 J8:J65536">
    <cfRule type="cellIs" dxfId="755" priority="301" stopIfTrue="1" operator="lessThan">
      <formula>0</formula>
    </cfRule>
  </conditionalFormatting>
  <conditionalFormatting sqref="J1:J6 J8:J65536">
    <cfRule type="cellIs" dxfId="754" priority="300" stopIfTrue="1" operator="lessThan">
      <formula>0</formula>
    </cfRule>
  </conditionalFormatting>
  <conditionalFormatting sqref="J1:J6 J8:J65536">
    <cfRule type="cellIs" dxfId="753" priority="299" stopIfTrue="1" operator="lessThan">
      <formula>0</formula>
    </cfRule>
  </conditionalFormatting>
  <conditionalFormatting sqref="J1:J6 J8:J65536">
    <cfRule type="cellIs" dxfId="752" priority="298" stopIfTrue="1" operator="lessThan">
      <formula>0</formula>
    </cfRule>
  </conditionalFormatting>
  <conditionalFormatting sqref="J1:J6 J8:J65536">
    <cfRule type="cellIs" dxfId="751" priority="297" stopIfTrue="1" operator="lessThan">
      <formula>0</formula>
    </cfRule>
  </conditionalFormatting>
  <conditionalFormatting sqref="J1:J6 J8:J65536">
    <cfRule type="cellIs" dxfId="750" priority="296" stopIfTrue="1" operator="lessThan">
      <formula>0</formula>
    </cfRule>
  </conditionalFormatting>
  <conditionalFormatting sqref="J1:J6 J8:J65536">
    <cfRule type="cellIs" dxfId="749" priority="295" stopIfTrue="1" operator="lessThan">
      <formula>0</formula>
    </cfRule>
  </conditionalFormatting>
  <conditionalFormatting sqref="J1:J6 J8:J65536">
    <cfRule type="cellIs" dxfId="748" priority="294" stopIfTrue="1" operator="lessThan">
      <formula>0</formula>
    </cfRule>
  </conditionalFormatting>
  <conditionalFormatting sqref="J1:J6 J8:J65536">
    <cfRule type="cellIs" dxfId="747" priority="293" stopIfTrue="1" operator="lessThan">
      <formula>0</formula>
    </cfRule>
  </conditionalFormatting>
  <conditionalFormatting sqref="J1:J6 J8:J65536">
    <cfRule type="cellIs" dxfId="746" priority="292" stopIfTrue="1" operator="lessThan">
      <formula>0</formula>
    </cfRule>
  </conditionalFormatting>
  <conditionalFormatting sqref="J1:J6 J8:J65536">
    <cfRule type="cellIs" dxfId="745" priority="291" stopIfTrue="1" operator="lessThan">
      <formula>0</formula>
    </cfRule>
  </conditionalFormatting>
  <conditionalFormatting sqref="J1:J6 J8:J65536">
    <cfRule type="cellIs" dxfId="744" priority="290" stopIfTrue="1" operator="lessThan">
      <formula>0</formula>
    </cfRule>
  </conditionalFormatting>
  <conditionalFormatting sqref="J1:J6 J8:J65536">
    <cfRule type="cellIs" dxfId="743" priority="289" stopIfTrue="1" operator="lessThan">
      <formula>0</formula>
    </cfRule>
  </conditionalFormatting>
  <conditionalFormatting sqref="J1:J6 J8:J65536">
    <cfRule type="cellIs" dxfId="742" priority="288" stopIfTrue="1" operator="lessThan">
      <formula>0</formula>
    </cfRule>
  </conditionalFormatting>
  <conditionalFormatting sqref="J1:J6 J8:J65536">
    <cfRule type="cellIs" dxfId="741" priority="287" stopIfTrue="1" operator="lessThan">
      <formula>0</formula>
    </cfRule>
  </conditionalFormatting>
  <conditionalFormatting sqref="J1:J6 J8:J65536">
    <cfRule type="cellIs" dxfId="740" priority="286" stopIfTrue="1" operator="lessThan">
      <formula>0</formula>
    </cfRule>
  </conditionalFormatting>
  <conditionalFormatting sqref="J1:J6 J8:J65536">
    <cfRule type="cellIs" dxfId="739" priority="285" stopIfTrue="1" operator="lessThan">
      <formula>0</formula>
    </cfRule>
  </conditionalFormatting>
  <conditionalFormatting sqref="J1:J6 J8:J65536">
    <cfRule type="cellIs" dxfId="738" priority="284" stopIfTrue="1" operator="lessThan">
      <formula>0</formula>
    </cfRule>
  </conditionalFormatting>
  <conditionalFormatting sqref="J1:J6 J8:J65536">
    <cfRule type="cellIs" dxfId="737" priority="283" stopIfTrue="1" operator="lessThan">
      <formula>0</formula>
    </cfRule>
  </conditionalFormatting>
  <conditionalFormatting sqref="J1:J6 J8:J65536">
    <cfRule type="cellIs" dxfId="736" priority="282" stopIfTrue="1" operator="lessThan">
      <formula>0</formula>
    </cfRule>
  </conditionalFormatting>
  <conditionalFormatting sqref="J1:J6 J8:J65536">
    <cfRule type="cellIs" dxfId="735" priority="281" stopIfTrue="1" operator="lessThan">
      <formula>0</formula>
    </cfRule>
  </conditionalFormatting>
  <conditionalFormatting sqref="J1:J6 J8:J65536">
    <cfRule type="cellIs" dxfId="734" priority="280" stopIfTrue="1" operator="lessThan">
      <formula>0</formula>
    </cfRule>
  </conditionalFormatting>
  <conditionalFormatting sqref="E1:E6 E8:E65536">
    <cfRule type="cellIs" dxfId="733" priority="235" stopIfTrue="1" operator="lessThan">
      <formula>0</formula>
    </cfRule>
  </conditionalFormatting>
  <conditionalFormatting sqref="E1:E6 E8:E65536">
    <cfRule type="cellIs" dxfId="732" priority="234" stopIfTrue="1" operator="lessThan">
      <formula>0</formula>
    </cfRule>
  </conditionalFormatting>
  <conditionalFormatting sqref="E1:E6 E8:E65536">
    <cfRule type="cellIs" dxfId="731" priority="233" stopIfTrue="1" operator="lessThan">
      <formula>0</formula>
    </cfRule>
  </conditionalFormatting>
  <conditionalFormatting sqref="E1:E6 E8:E65536">
    <cfRule type="cellIs" dxfId="730" priority="232" stopIfTrue="1" operator="lessThan">
      <formula>0</formula>
    </cfRule>
  </conditionalFormatting>
  <conditionalFormatting sqref="E1:E6 E8:E65536">
    <cfRule type="cellIs" dxfId="729" priority="231" stopIfTrue="1" operator="lessThan">
      <formula>0</formula>
    </cfRule>
  </conditionalFormatting>
  <conditionalFormatting sqref="E1:E6 E8:E65536">
    <cfRule type="cellIs" dxfId="728" priority="230" stopIfTrue="1" operator="lessThan">
      <formula>0</formula>
    </cfRule>
  </conditionalFormatting>
  <conditionalFormatting sqref="E1:E6 E8:E65536">
    <cfRule type="cellIs" dxfId="727" priority="229" stopIfTrue="1" operator="lessThan">
      <formula>0</formula>
    </cfRule>
  </conditionalFormatting>
  <conditionalFormatting sqref="E1:E6 E8:E65536">
    <cfRule type="cellIs" dxfId="726" priority="228" stopIfTrue="1" operator="lessThan">
      <formula>0</formula>
    </cfRule>
  </conditionalFormatting>
  <conditionalFormatting sqref="F1:F6 F8:F65536">
    <cfRule type="cellIs" dxfId="725" priority="227" stopIfTrue="1" operator="lessThan">
      <formula>0</formula>
    </cfRule>
  </conditionalFormatting>
  <conditionalFormatting sqref="F1:F6 F8:F65536">
    <cfRule type="cellIs" dxfId="724" priority="226" stopIfTrue="1" operator="lessThan">
      <formula>0</formula>
    </cfRule>
  </conditionalFormatting>
  <conditionalFormatting sqref="F1:F6 F8:F65536">
    <cfRule type="cellIs" dxfId="723" priority="225" stopIfTrue="1" operator="lessThan">
      <formula>0</formula>
    </cfRule>
  </conditionalFormatting>
  <conditionalFormatting sqref="F1:F6 F8:F65536">
    <cfRule type="cellIs" dxfId="722" priority="224" stopIfTrue="1" operator="lessThan">
      <formula>0</formula>
    </cfRule>
  </conditionalFormatting>
  <conditionalFormatting sqref="F1:F6 F8:F65536">
    <cfRule type="cellIs" dxfId="721" priority="223" stopIfTrue="1" operator="lessThan">
      <formula>0</formula>
    </cfRule>
  </conditionalFormatting>
  <conditionalFormatting sqref="F1:F6 F8:F65536">
    <cfRule type="cellIs" dxfId="720" priority="222" stopIfTrue="1" operator="lessThan">
      <formula>0</formula>
    </cfRule>
  </conditionalFormatting>
  <conditionalFormatting sqref="F1:F6 F8:F65536">
    <cfRule type="cellIs" dxfId="719" priority="221" stopIfTrue="1" operator="lessThan">
      <formula>0</formula>
    </cfRule>
  </conditionalFormatting>
  <conditionalFormatting sqref="F1:F6 F8:F65536">
    <cfRule type="cellIs" dxfId="718" priority="220" stopIfTrue="1" operator="lessThan">
      <formula>0</formula>
    </cfRule>
  </conditionalFormatting>
  <conditionalFormatting sqref="F1:F6 F8:F65536">
    <cfRule type="cellIs" dxfId="717" priority="219" stopIfTrue="1" operator="lessThan">
      <formula>0</formula>
    </cfRule>
  </conditionalFormatting>
  <conditionalFormatting sqref="F1:F6 F8:F65536">
    <cfRule type="cellIs" dxfId="716" priority="218" stopIfTrue="1" operator="lessThan">
      <formula>0</formula>
    </cfRule>
  </conditionalFormatting>
  <conditionalFormatting sqref="F1:F6 F8:F65536">
    <cfRule type="cellIs" dxfId="715" priority="217" stopIfTrue="1" operator="lessThan">
      <formula>0</formula>
    </cfRule>
  </conditionalFormatting>
  <conditionalFormatting sqref="F1:F6 F8:F65536">
    <cfRule type="cellIs" dxfId="714" priority="216" stopIfTrue="1" operator="lessThan">
      <formula>0</formula>
    </cfRule>
  </conditionalFormatting>
  <conditionalFormatting sqref="F1:F6 F8:F65536">
    <cfRule type="cellIs" dxfId="713" priority="215" stopIfTrue="1" operator="lessThan">
      <formula>0</formula>
    </cfRule>
  </conditionalFormatting>
  <conditionalFormatting sqref="F1:F6 F8:F65536">
    <cfRule type="cellIs" dxfId="712" priority="214" stopIfTrue="1" operator="lessThan">
      <formula>0</formula>
    </cfRule>
  </conditionalFormatting>
  <conditionalFormatting sqref="G1:G6 G8:G65536">
    <cfRule type="cellIs" dxfId="711" priority="213" stopIfTrue="1" operator="lessThan">
      <formula>0</formula>
    </cfRule>
  </conditionalFormatting>
  <conditionalFormatting sqref="G1:G6 G8:G65536">
    <cfRule type="cellIs" dxfId="710" priority="212" stopIfTrue="1" operator="lessThan">
      <formula>0</formula>
    </cfRule>
  </conditionalFormatting>
  <conditionalFormatting sqref="G1:G6 G8:G65536">
    <cfRule type="cellIs" dxfId="709" priority="211" stopIfTrue="1" operator="lessThan">
      <formula>0</formula>
    </cfRule>
  </conditionalFormatting>
  <conditionalFormatting sqref="G1:G6 G8:G65536">
    <cfRule type="cellIs" dxfId="708" priority="210" stopIfTrue="1" operator="lessThan">
      <formula>0</formula>
    </cfRule>
  </conditionalFormatting>
  <conditionalFormatting sqref="G1:G6 G8:G65536">
    <cfRule type="cellIs" dxfId="707" priority="209" stopIfTrue="1" operator="lessThan">
      <formula>0</formula>
    </cfRule>
  </conditionalFormatting>
  <conditionalFormatting sqref="G1:G6 G8:G65536">
    <cfRule type="cellIs" dxfId="706" priority="208" stopIfTrue="1" operator="lessThan">
      <formula>0</formula>
    </cfRule>
  </conditionalFormatting>
  <conditionalFormatting sqref="G1:G6 G8:G65536">
    <cfRule type="cellIs" dxfId="705" priority="207" stopIfTrue="1" operator="lessThan">
      <formula>0</formula>
    </cfRule>
  </conditionalFormatting>
  <conditionalFormatting sqref="H1:H6 H8:H65536">
    <cfRule type="cellIs" dxfId="704" priority="206" stopIfTrue="1" operator="lessThan">
      <formula>0</formula>
    </cfRule>
  </conditionalFormatting>
  <conditionalFormatting sqref="H1:H6 H8:H65536">
    <cfRule type="cellIs" dxfId="703" priority="205" stopIfTrue="1" operator="lessThan">
      <formula>0</formula>
    </cfRule>
  </conditionalFormatting>
  <conditionalFormatting sqref="H1:H6 H8:H65536">
    <cfRule type="cellIs" dxfId="702" priority="204" stopIfTrue="1" operator="lessThan">
      <formula>0</formula>
    </cfRule>
  </conditionalFormatting>
  <conditionalFormatting sqref="H1:H6 H8:H65536">
    <cfRule type="cellIs" dxfId="701" priority="203" stopIfTrue="1" operator="lessThan">
      <formula>0</formula>
    </cfRule>
  </conditionalFormatting>
  <conditionalFormatting sqref="H1:H6 H8:H65536">
    <cfRule type="cellIs" dxfId="700" priority="202" stopIfTrue="1" operator="lessThan">
      <formula>0</formula>
    </cfRule>
  </conditionalFormatting>
  <conditionalFormatting sqref="H1:H6 H8:H65536">
    <cfRule type="cellIs" dxfId="699" priority="201" stopIfTrue="1" operator="lessThan">
      <formula>0</formula>
    </cfRule>
  </conditionalFormatting>
  <conditionalFormatting sqref="H1:H6 H8:H65536">
    <cfRule type="cellIs" dxfId="698" priority="200" stopIfTrue="1" operator="lessThan">
      <formula>0</formula>
    </cfRule>
  </conditionalFormatting>
  <conditionalFormatting sqref="H1:H6 H8:H65536">
    <cfRule type="cellIs" dxfId="697" priority="199" stopIfTrue="1" operator="lessThan">
      <formula>0</formula>
    </cfRule>
  </conditionalFormatting>
  <conditionalFormatting sqref="H1:H6 H8:H65536">
    <cfRule type="cellIs" dxfId="696" priority="198" stopIfTrue="1" operator="lessThan">
      <formula>0</formula>
    </cfRule>
  </conditionalFormatting>
  <conditionalFormatting sqref="H1:H6 H8:H65536">
    <cfRule type="cellIs" dxfId="695" priority="197" stopIfTrue="1" operator="lessThan">
      <formula>0</formula>
    </cfRule>
  </conditionalFormatting>
  <conditionalFormatting sqref="H1:H6 H8:H65536">
    <cfRule type="cellIs" dxfId="694" priority="196" stopIfTrue="1" operator="lessThan">
      <formula>0</formula>
    </cfRule>
  </conditionalFormatting>
  <conditionalFormatting sqref="H1:H6 H8:H65536">
    <cfRule type="cellIs" dxfId="693" priority="195" stopIfTrue="1" operator="lessThan">
      <formula>0</formula>
    </cfRule>
  </conditionalFormatting>
  <conditionalFormatting sqref="H1:H6 H8:H65536">
    <cfRule type="cellIs" dxfId="692" priority="194" stopIfTrue="1" operator="lessThan">
      <formula>0</formula>
    </cfRule>
  </conditionalFormatting>
  <conditionalFormatting sqref="H1:H6 H8:H65536">
    <cfRule type="cellIs" dxfId="691" priority="193" stopIfTrue="1" operator="lessThan">
      <formula>0</formula>
    </cfRule>
  </conditionalFormatting>
  <conditionalFormatting sqref="H1:H6 H8:H65536">
    <cfRule type="cellIs" dxfId="690" priority="192" stopIfTrue="1" operator="lessThan">
      <formula>0</formula>
    </cfRule>
  </conditionalFormatting>
  <conditionalFormatting sqref="H1:H6 H8:H65536">
    <cfRule type="cellIs" dxfId="689" priority="191" stopIfTrue="1" operator="lessThan">
      <formula>0</formula>
    </cfRule>
  </conditionalFormatting>
  <conditionalFormatting sqref="H1:H6 H8:H65536">
    <cfRule type="cellIs" dxfId="688" priority="190" stopIfTrue="1" operator="lessThan">
      <formula>0</formula>
    </cfRule>
  </conditionalFormatting>
  <conditionalFormatting sqref="H1:H6 H8:H65536">
    <cfRule type="cellIs" dxfId="687" priority="189" stopIfTrue="1" operator="lessThan">
      <formula>0</formula>
    </cfRule>
  </conditionalFormatting>
  <conditionalFormatting sqref="H1:H6 H8:H65536">
    <cfRule type="cellIs" dxfId="686" priority="188" stopIfTrue="1" operator="lessThan">
      <formula>0</formula>
    </cfRule>
  </conditionalFormatting>
  <conditionalFormatting sqref="H1:H6 H8:H65536">
    <cfRule type="cellIs" dxfId="685" priority="187" stopIfTrue="1" operator="lessThan">
      <formula>0</formula>
    </cfRule>
  </conditionalFormatting>
  <conditionalFormatting sqref="H1:H6 H8:H65536">
    <cfRule type="cellIs" dxfId="684" priority="186" stopIfTrue="1" operator="lessThan">
      <formula>0</formula>
    </cfRule>
  </conditionalFormatting>
  <conditionalFormatting sqref="H1:H6 H8:H65536">
    <cfRule type="cellIs" dxfId="683" priority="185" stopIfTrue="1" operator="lessThan">
      <formula>0</formula>
    </cfRule>
  </conditionalFormatting>
  <conditionalFormatting sqref="H1:H6 H8:H65536">
    <cfRule type="cellIs" dxfId="682" priority="184" stopIfTrue="1" operator="lessThan">
      <formula>0</formula>
    </cfRule>
  </conditionalFormatting>
  <conditionalFormatting sqref="H1:H6 H8:H65536">
    <cfRule type="cellIs" dxfId="681" priority="183" stopIfTrue="1" operator="lessThan">
      <formula>0</formula>
    </cfRule>
  </conditionalFormatting>
  <conditionalFormatting sqref="H1:H6 H8:H65536">
    <cfRule type="cellIs" dxfId="680" priority="182" stopIfTrue="1" operator="lessThan">
      <formula>0</formula>
    </cfRule>
  </conditionalFormatting>
  <conditionalFormatting sqref="H1:H6 H8:H65536">
    <cfRule type="cellIs" dxfId="679" priority="181" stopIfTrue="1" operator="lessThan">
      <formula>0</formula>
    </cfRule>
  </conditionalFormatting>
  <conditionalFormatting sqref="H1:H6 H8:H65536">
    <cfRule type="cellIs" dxfId="678" priority="180" stopIfTrue="1" operator="lessThan">
      <formula>0</formula>
    </cfRule>
  </conditionalFormatting>
  <conditionalFormatting sqref="H1:H6 H8:H65536">
    <cfRule type="cellIs" dxfId="677" priority="179" stopIfTrue="1" operator="lessThan">
      <formula>0</formula>
    </cfRule>
  </conditionalFormatting>
  <conditionalFormatting sqref="H1:H6 H8:H65536">
    <cfRule type="cellIs" dxfId="676" priority="178" stopIfTrue="1" operator="lessThan">
      <formula>0</formula>
    </cfRule>
  </conditionalFormatting>
  <conditionalFormatting sqref="H1:H6 H8:H65536">
    <cfRule type="cellIs" dxfId="675" priority="177" stopIfTrue="1" operator="lessThan">
      <formula>0</formula>
    </cfRule>
  </conditionalFormatting>
  <conditionalFormatting sqref="H1:H6 H8:H65536">
    <cfRule type="cellIs" dxfId="674" priority="176" stopIfTrue="1" operator="lessThan">
      <formula>0</formula>
    </cfRule>
  </conditionalFormatting>
  <conditionalFormatting sqref="H1:H6 H8:H65536">
    <cfRule type="cellIs" dxfId="673" priority="175" stopIfTrue="1" operator="lessThan">
      <formula>0</formula>
    </cfRule>
  </conditionalFormatting>
  <conditionalFormatting sqref="I1:I6 I8:I65536">
    <cfRule type="cellIs" dxfId="672" priority="174" stopIfTrue="1" operator="lessThan">
      <formula>0</formula>
    </cfRule>
  </conditionalFormatting>
  <conditionalFormatting sqref="I1:I6 I8:I65536">
    <cfRule type="cellIs" dxfId="671" priority="173" stopIfTrue="1" operator="lessThan">
      <formula>0</formula>
    </cfRule>
  </conditionalFormatting>
  <conditionalFormatting sqref="I1:I6 I8:I65536">
    <cfRule type="cellIs" dxfId="670" priority="172" stopIfTrue="1" operator="lessThan">
      <formula>0</formula>
    </cfRule>
  </conditionalFormatting>
  <conditionalFormatting sqref="I1:I6 I8:I65536">
    <cfRule type="cellIs" dxfId="669" priority="171" stopIfTrue="1" operator="lessThan">
      <formula>0</formula>
    </cfRule>
  </conditionalFormatting>
  <conditionalFormatting sqref="I1:I6 I8:I65536">
    <cfRule type="cellIs" dxfId="668" priority="170" stopIfTrue="1" operator="lessThan">
      <formula>0</formula>
    </cfRule>
  </conditionalFormatting>
  <conditionalFormatting sqref="I1:I6 I8:I65536">
    <cfRule type="cellIs" dxfId="667" priority="169" stopIfTrue="1" operator="lessThan">
      <formula>0</formula>
    </cfRule>
  </conditionalFormatting>
  <conditionalFormatting sqref="I1:I6 I8:I65536">
    <cfRule type="cellIs" dxfId="666" priority="168" stopIfTrue="1" operator="lessThan">
      <formula>0</formula>
    </cfRule>
  </conditionalFormatting>
  <conditionalFormatting sqref="I1:I6 I8:I65536">
    <cfRule type="cellIs" dxfId="665" priority="167" stopIfTrue="1" operator="lessThan">
      <formula>0</formula>
    </cfRule>
  </conditionalFormatting>
  <conditionalFormatting sqref="I1:I6 I8:I65536">
    <cfRule type="cellIs" dxfId="664" priority="166" stopIfTrue="1" operator="lessThan">
      <formula>0</formula>
    </cfRule>
  </conditionalFormatting>
  <conditionalFormatting sqref="I1:I6 I8:I65536">
    <cfRule type="cellIs" dxfId="663" priority="165" stopIfTrue="1" operator="lessThan">
      <formula>0</formula>
    </cfRule>
  </conditionalFormatting>
  <conditionalFormatting sqref="I1:I6 I8:I65536">
    <cfRule type="cellIs" dxfId="662" priority="164" stopIfTrue="1" operator="lessThan">
      <formula>0</formula>
    </cfRule>
  </conditionalFormatting>
  <conditionalFormatting sqref="I1:I6 I8:I65536">
    <cfRule type="cellIs" dxfId="661" priority="163" stopIfTrue="1" operator="lessThan">
      <formula>0</formula>
    </cfRule>
  </conditionalFormatting>
  <conditionalFormatting sqref="I1:I6 I8:I65536">
    <cfRule type="cellIs" dxfId="660" priority="162" stopIfTrue="1" operator="lessThan">
      <formula>0</formula>
    </cfRule>
  </conditionalFormatting>
  <conditionalFormatting sqref="I1:I6 I8:I65536">
    <cfRule type="cellIs" dxfId="659" priority="161" stopIfTrue="1" operator="lessThan">
      <formula>0</formula>
    </cfRule>
  </conditionalFormatting>
  <conditionalFormatting sqref="I1:I6 I8:I65536">
    <cfRule type="cellIs" dxfId="658" priority="160" stopIfTrue="1" operator="lessThan">
      <formula>0</formula>
    </cfRule>
  </conditionalFormatting>
  <conditionalFormatting sqref="I1:I6 I8:I65536">
    <cfRule type="cellIs" dxfId="657" priority="159" stopIfTrue="1" operator="lessThan">
      <formula>0</formula>
    </cfRule>
  </conditionalFormatting>
  <conditionalFormatting sqref="I1:I6 I8:I65536">
    <cfRule type="cellIs" dxfId="656" priority="158" stopIfTrue="1" operator="lessThan">
      <formula>0</formula>
    </cfRule>
  </conditionalFormatting>
  <conditionalFormatting sqref="I1:I6 I8:I65536">
    <cfRule type="cellIs" dxfId="655" priority="157" stopIfTrue="1" operator="lessThan">
      <formula>0</formula>
    </cfRule>
  </conditionalFormatting>
  <conditionalFormatting sqref="J1:J6 J8:J65536">
    <cfRule type="cellIs" dxfId="654" priority="156" stopIfTrue="1" operator="lessThan">
      <formula>0</formula>
    </cfRule>
  </conditionalFormatting>
  <conditionalFormatting sqref="J1:J6 J8:J65536">
    <cfRule type="cellIs" dxfId="653" priority="155" stopIfTrue="1" operator="lessThan">
      <formula>0</formula>
    </cfRule>
  </conditionalFormatting>
  <conditionalFormatting sqref="J1:J6 J8:J65536">
    <cfRule type="cellIs" dxfId="652" priority="154" stopIfTrue="1" operator="lessThan">
      <formula>0</formula>
    </cfRule>
  </conditionalFormatting>
  <conditionalFormatting sqref="J1:J6 J8:J65536">
    <cfRule type="cellIs" dxfId="651" priority="153" stopIfTrue="1" operator="lessThan">
      <formula>0</formula>
    </cfRule>
  </conditionalFormatting>
  <conditionalFormatting sqref="J1:J6 J8:J65536">
    <cfRule type="cellIs" dxfId="650" priority="152" stopIfTrue="1" operator="lessThan">
      <formula>0</formula>
    </cfRule>
  </conditionalFormatting>
  <conditionalFormatting sqref="J1:J6 J8:J65536">
    <cfRule type="cellIs" dxfId="649" priority="151" stopIfTrue="1" operator="lessThan">
      <formula>0</formula>
    </cfRule>
  </conditionalFormatting>
  <conditionalFormatting sqref="J1:J6 J8:J65536">
    <cfRule type="cellIs" dxfId="648" priority="150" stopIfTrue="1" operator="lessThan">
      <formula>0</formula>
    </cfRule>
  </conditionalFormatting>
  <conditionalFormatting sqref="J1:J6 J8:J65536">
    <cfRule type="cellIs" dxfId="647" priority="149" stopIfTrue="1" operator="lessThan">
      <formula>0</formula>
    </cfRule>
  </conditionalFormatting>
  <conditionalFormatting sqref="J1:J6 J8:J65536">
    <cfRule type="cellIs" dxfId="646" priority="148" stopIfTrue="1" operator="lessThan">
      <formula>0</formula>
    </cfRule>
  </conditionalFormatting>
  <conditionalFormatting sqref="J1:J6 J8:J65536">
    <cfRule type="cellIs" dxfId="645" priority="147" stopIfTrue="1" operator="lessThan">
      <formula>0</formula>
    </cfRule>
  </conditionalFormatting>
  <conditionalFormatting sqref="J1:J6 J8:J65536">
    <cfRule type="cellIs" dxfId="644" priority="146" stopIfTrue="1" operator="lessThan">
      <formula>0</formula>
    </cfRule>
  </conditionalFormatting>
  <conditionalFormatting sqref="J1:J6 J8:J65536">
    <cfRule type="cellIs" dxfId="643" priority="145" stopIfTrue="1" operator="lessThan">
      <formula>0</formula>
    </cfRule>
  </conditionalFormatting>
  <conditionalFormatting sqref="J1:J6 J8:J65536">
    <cfRule type="cellIs" dxfId="642" priority="144" stopIfTrue="1" operator="lessThan">
      <formula>0</formula>
    </cfRule>
  </conditionalFormatting>
  <conditionalFormatting sqref="J1:J6 J8:J65536">
    <cfRule type="cellIs" dxfId="641" priority="143" stopIfTrue="1" operator="lessThan">
      <formula>0</formula>
    </cfRule>
  </conditionalFormatting>
  <conditionalFormatting sqref="J1:J6 J8:J65536">
    <cfRule type="cellIs" dxfId="640" priority="142" stopIfTrue="1" operator="lessThan">
      <formula>0</formula>
    </cfRule>
  </conditionalFormatting>
  <conditionalFormatting sqref="J1:J6 J8:J65536">
    <cfRule type="cellIs" dxfId="639" priority="141" stopIfTrue="1" operator="lessThan">
      <formula>0</formula>
    </cfRule>
  </conditionalFormatting>
  <conditionalFormatting sqref="J1:J6 J8:J65536">
    <cfRule type="cellIs" dxfId="638" priority="140" stopIfTrue="1" operator="lessThan">
      <formula>0</formula>
    </cfRule>
  </conditionalFormatting>
  <conditionalFormatting sqref="J1:J6 J8:J65536">
    <cfRule type="cellIs" dxfId="637" priority="139" stopIfTrue="1" operator="lessThan">
      <formula>0</formula>
    </cfRule>
  </conditionalFormatting>
  <conditionalFormatting sqref="J1:J6 J8:J65536">
    <cfRule type="cellIs" dxfId="636" priority="138" stopIfTrue="1" operator="lessThan">
      <formula>0</formula>
    </cfRule>
  </conditionalFormatting>
  <conditionalFormatting sqref="J1:J6 J8:J65536">
    <cfRule type="cellIs" dxfId="635" priority="137" stopIfTrue="1" operator="lessThan">
      <formula>0</formula>
    </cfRule>
  </conditionalFormatting>
  <conditionalFormatting sqref="J1:J6 J8:J65536">
    <cfRule type="cellIs" dxfId="634" priority="136" stopIfTrue="1" operator="lessThan">
      <formula>0</formula>
    </cfRule>
  </conditionalFormatting>
  <conditionalFormatting sqref="J1:J6 J8:J65536">
    <cfRule type="cellIs" dxfId="633" priority="135" stopIfTrue="1" operator="lessThan">
      <formula>0</formula>
    </cfRule>
  </conditionalFormatting>
  <conditionalFormatting sqref="J1:J6 J8:J65536">
    <cfRule type="cellIs" dxfId="632" priority="134" stopIfTrue="1" operator="lessThan">
      <formula>0</formula>
    </cfRule>
  </conditionalFormatting>
  <conditionalFormatting sqref="J1:J6 J8:J65536">
    <cfRule type="cellIs" dxfId="631" priority="133" stopIfTrue="1" operator="lessThan">
      <formula>0</formula>
    </cfRule>
  </conditionalFormatting>
  <conditionalFormatting sqref="J1:J6 J8:J65536">
    <cfRule type="cellIs" dxfId="630" priority="132" stopIfTrue="1" operator="lessThan">
      <formula>0</formula>
    </cfRule>
  </conditionalFormatting>
  <conditionalFormatting sqref="J1:J6 J8:J65536">
    <cfRule type="cellIs" dxfId="629" priority="131" stopIfTrue="1" operator="lessThan">
      <formula>0</formula>
    </cfRule>
  </conditionalFormatting>
  <conditionalFormatting sqref="J1:J6 J8:J65536">
    <cfRule type="cellIs" dxfId="628" priority="130" stopIfTrue="1" operator="lessThan">
      <formula>0</formula>
    </cfRule>
  </conditionalFormatting>
  <conditionalFormatting sqref="J1:J6 J8:J65536">
    <cfRule type="cellIs" dxfId="627" priority="129" stopIfTrue="1" operator="lessThan">
      <formula>0</formula>
    </cfRule>
  </conditionalFormatting>
  <conditionalFormatting sqref="J1:J6 J8:J65536">
    <cfRule type="cellIs" dxfId="626" priority="128" stopIfTrue="1" operator="lessThan">
      <formula>0</formula>
    </cfRule>
  </conditionalFormatting>
  <conditionalFormatting sqref="J1:J6 J8:J65536">
    <cfRule type="cellIs" dxfId="625" priority="127" stopIfTrue="1" operator="lessThan">
      <formula>0</formula>
    </cfRule>
  </conditionalFormatting>
  <conditionalFormatting sqref="J1:J6 J8:J65536">
    <cfRule type="cellIs" dxfId="624" priority="126" stopIfTrue="1" operator="lessThan">
      <formula>0</formula>
    </cfRule>
  </conditionalFormatting>
  <conditionalFormatting sqref="J1:J6 J8:J65536">
    <cfRule type="cellIs" dxfId="623" priority="125" stopIfTrue="1" operator="lessThan">
      <formula>0</formula>
    </cfRule>
  </conditionalFormatting>
  <conditionalFormatting sqref="J1:J6 J8:J65536">
    <cfRule type="cellIs" dxfId="622" priority="124" stopIfTrue="1" operator="lessThan">
      <formula>0</formula>
    </cfRule>
  </conditionalFormatting>
  <conditionalFormatting sqref="J1:J6 J8:J65536">
    <cfRule type="cellIs" dxfId="621" priority="123" stopIfTrue="1" operator="lessThan">
      <formula>0</formula>
    </cfRule>
  </conditionalFormatting>
  <conditionalFormatting sqref="J4">
    <cfRule type="cellIs" dxfId="620" priority="122" stopIfTrue="1" operator="lessThan">
      <formula>0</formula>
    </cfRule>
  </conditionalFormatting>
  <conditionalFormatting sqref="J4">
    <cfRule type="cellIs" dxfId="619" priority="121" stopIfTrue="1" operator="lessThan">
      <formula>0</formula>
    </cfRule>
  </conditionalFormatting>
  <conditionalFormatting sqref="J4">
    <cfRule type="cellIs" dxfId="618" priority="120" stopIfTrue="1" operator="lessThan">
      <formula>0</formula>
    </cfRule>
  </conditionalFormatting>
  <conditionalFormatting sqref="J4">
    <cfRule type="cellIs" dxfId="617" priority="119" stopIfTrue="1" operator="lessThan">
      <formula>0</formula>
    </cfRule>
  </conditionalFormatting>
  <conditionalFormatting sqref="J4">
    <cfRule type="cellIs" dxfId="616" priority="118" stopIfTrue="1" operator="lessThan">
      <formula>0</formula>
    </cfRule>
  </conditionalFormatting>
  <conditionalFormatting sqref="J4">
    <cfRule type="cellIs" dxfId="615" priority="117" stopIfTrue="1" operator="lessThan">
      <formula>0</formula>
    </cfRule>
  </conditionalFormatting>
  <conditionalFormatting sqref="J4">
    <cfRule type="cellIs" dxfId="614" priority="116" stopIfTrue="1" operator="lessThan">
      <formula>0</formula>
    </cfRule>
  </conditionalFormatting>
  <conditionalFormatting sqref="J4">
    <cfRule type="cellIs" dxfId="613" priority="115" stopIfTrue="1" operator="lessThan">
      <formula>0</formula>
    </cfRule>
  </conditionalFormatting>
  <conditionalFormatting sqref="J4">
    <cfRule type="cellIs" dxfId="612" priority="114" stopIfTrue="1" operator="lessThan">
      <formula>0</formula>
    </cfRule>
  </conditionalFormatting>
  <conditionalFormatting sqref="J4">
    <cfRule type="cellIs" dxfId="611" priority="113" stopIfTrue="1" operator="lessThan">
      <formula>0</formula>
    </cfRule>
  </conditionalFormatting>
  <conditionalFormatting sqref="J4">
    <cfRule type="cellIs" dxfId="610" priority="112" stopIfTrue="1" operator="lessThan">
      <formula>0</formula>
    </cfRule>
  </conditionalFormatting>
  <conditionalFormatting sqref="J4">
    <cfRule type="cellIs" dxfId="609" priority="111" stopIfTrue="1" operator="lessThan">
      <formula>0</formula>
    </cfRule>
  </conditionalFormatting>
  <conditionalFormatting sqref="J4">
    <cfRule type="cellIs" dxfId="608" priority="110" stopIfTrue="1" operator="lessThan">
      <formula>0</formula>
    </cfRule>
  </conditionalFormatting>
  <conditionalFormatting sqref="J4">
    <cfRule type="cellIs" dxfId="607" priority="109" stopIfTrue="1" operator="lessThan">
      <formula>0</formula>
    </cfRule>
  </conditionalFormatting>
  <conditionalFormatting sqref="J4">
    <cfRule type="cellIs" dxfId="606" priority="108" stopIfTrue="1" operator="lessThan">
      <formula>0</formula>
    </cfRule>
  </conditionalFormatting>
  <conditionalFormatting sqref="J4">
    <cfRule type="cellIs" dxfId="605" priority="107" stopIfTrue="1" operator="lessThan">
      <formula>0</formula>
    </cfRule>
  </conditionalFormatting>
  <conditionalFormatting sqref="J4">
    <cfRule type="cellIs" dxfId="604" priority="106" stopIfTrue="1" operator="lessThan">
      <formula>0</formula>
    </cfRule>
  </conditionalFormatting>
  <conditionalFormatting sqref="J4">
    <cfRule type="cellIs" dxfId="603" priority="105" stopIfTrue="1" operator="lessThan">
      <formula>0</formula>
    </cfRule>
  </conditionalFormatting>
  <conditionalFormatting sqref="J4">
    <cfRule type="cellIs" dxfId="602" priority="104" stopIfTrue="1" operator="lessThan">
      <formula>0</formula>
    </cfRule>
  </conditionalFormatting>
  <conditionalFormatting sqref="J4">
    <cfRule type="cellIs" dxfId="601" priority="103" stopIfTrue="1" operator="lessThan">
      <formula>0</formula>
    </cfRule>
  </conditionalFormatting>
  <conditionalFormatting sqref="J1:J6 J8:J65536">
    <cfRule type="cellIs" dxfId="600" priority="102" stopIfTrue="1" operator="lessThan">
      <formula>0</formula>
    </cfRule>
  </conditionalFormatting>
  <conditionalFormatting sqref="J1:J6 J8:J65536">
    <cfRule type="cellIs" dxfId="599" priority="101" stopIfTrue="1" operator="lessThan">
      <formula>0</formula>
    </cfRule>
  </conditionalFormatting>
  <conditionalFormatting sqref="J1:J6 J8:J65536">
    <cfRule type="cellIs" dxfId="598" priority="100" stopIfTrue="1" operator="lessThan">
      <formula>0</formula>
    </cfRule>
  </conditionalFormatting>
  <conditionalFormatting sqref="J1:J6 J8:J65536">
    <cfRule type="cellIs" dxfId="597" priority="99" stopIfTrue="1" operator="lessThan">
      <formula>0</formula>
    </cfRule>
  </conditionalFormatting>
  <conditionalFormatting sqref="J1:J6 J8:J65536">
    <cfRule type="cellIs" dxfId="596" priority="98" stopIfTrue="1" operator="lessThan">
      <formula>0</formula>
    </cfRule>
  </conditionalFormatting>
  <conditionalFormatting sqref="J1:J6 J8:J65536">
    <cfRule type="cellIs" dxfId="595" priority="97" stopIfTrue="1" operator="lessThan">
      <formula>0</formula>
    </cfRule>
  </conditionalFormatting>
  <conditionalFormatting sqref="J1:J6 J8:J65536">
    <cfRule type="cellIs" dxfId="594" priority="96" stopIfTrue="1" operator="lessThan">
      <formula>0</formula>
    </cfRule>
  </conditionalFormatting>
  <conditionalFormatting sqref="J1:J6 J8:J65536">
    <cfRule type="cellIs" dxfId="593" priority="95" stopIfTrue="1" operator="lessThan">
      <formula>0</formula>
    </cfRule>
  </conditionalFormatting>
  <conditionalFormatting sqref="J1:J6 J8:J65536">
    <cfRule type="cellIs" dxfId="592" priority="94" stopIfTrue="1" operator="lessThan">
      <formula>0</formula>
    </cfRule>
  </conditionalFormatting>
  <conditionalFormatting sqref="J1:J6 J8:J65536">
    <cfRule type="cellIs" dxfId="591" priority="93" stopIfTrue="1" operator="lessThan">
      <formula>0</formula>
    </cfRule>
  </conditionalFormatting>
  <conditionalFormatting sqref="J1:J6 J8:J65536">
    <cfRule type="cellIs" dxfId="590" priority="92" stopIfTrue="1" operator="lessThan">
      <formula>0</formula>
    </cfRule>
  </conditionalFormatting>
  <conditionalFormatting sqref="J1:J6 J8:J65536">
    <cfRule type="cellIs" dxfId="589" priority="91" stopIfTrue="1" operator="lessThan">
      <formula>0</formula>
    </cfRule>
  </conditionalFormatting>
  <conditionalFormatting sqref="J1:J6 J8:J65536">
    <cfRule type="cellIs" dxfId="588" priority="90" stopIfTrue="1" operator="lessThan">
      <formula>0</formula>
    </cfRule>
  </conditionalFormatting>
  <conditionalFormatting sqref="J1:J6 J8:J65536">
    <cfRule type="cellIs" dxfId="587" priority="89" stopIfTrue="1" operator="lessThan">
      <formula>0</formula>
    </cfRule>
  </conditionalFormatting>
  <conditionalFormatting sqref="J1:J6 J8:J65536">
    <cfRule type="cellIs" dxfId="586" priority="88" stopIfTrue="1" operator="lessThan">
      <formula>0</formula>
    </cfRule>
  </conditionalFormatting>
  <conditionalFormatting sqref="J1:J6 J8:J65536">
    <cfRule type="cellIs" dxfId="585" priority="87" stopIfTrue="1" operator="lessThan">
      <formula>0</formula>
    </cfRule>
  </conditionalFormatting>
  <conditionalFormatting sqref="J1:J6 J8:J65536">
    <cfRule type="cellIs" dxfId="584" priority="86" stopIfTrue="1" operator="lessThan">
      <formula>0</formula>
    </cfRule>
  </conditionalFormatting>
  <conditionalFormatting sqref="J1:J6 J8:J65536">
    <cfRule type="cellIs" dxfId="583" priority="85" stopIfTrue="1" operator="lessThan">
      <formula>0</formula>
    </cfRule>
  </conditionalFormatting>
  <conditionalFormatting sqref="J1:J6 J8:J65536">
    <cfRule type="cellIs" dxfId="582" priority="84" stopIfTrue="1" operator="lessThan">
      <formula>0</formula>
    </cfRule>
  </conditionalFormatting>
  <conditionalFormatting sqref="J1:J6 J8:J65536">
    <cfRule type="cellIs" dxfId="581" priority="83" stopIfTrue="1" operator="lessThan">
      <formula>0</formula>
    </cfRule>
  </conditionalFormatting>
  <conditionalFormatting sqref="K1:K6 K8:K65536">
    <cfRule type="cellIs" dxfId="580" priority="82" stopIfTrue="1" operator="lessThan">
      <formula>0</formula>
    </cfRule>
  </conditionalFormatting>
  <conditionalFormatting sqref="K1:K6 K8:K65536">
    <cfRule type="cellIs" dxfId="579" priority="81" stopIfTrue="1" operator="lessThan">
      <formula>0</formula>
    </cfRule>
  </conditionalFormatting>
  <conditionalFormatting sqref="K1:K6 K8:K65536">
    <cfRule type="cellIs" dxfId="578" priority="80" stopIfTrue="1" operator="lessThan">
      <formula>0</formula>
    </cfRule>
  </conditionalFormatting>
  <conditionalFormatting sqref="K1:K6 K8:K65536">
    <cfRule type="cellIs" dxfId="577" priority="79" stopIfTrue="1" operator="lessThan">
      <formula>0</formula>
    </cfRule>
  </conditionalFormatting>
  <conditionalFormatting sqref="K1:K6 K8:K65536">
    <cfRule type="cellIs" dxfId="576" priority="78" stopIfTrue="1" operator="lessThan">
      <formula>0</formula>
    </cfRule>
  </conditionalFormatting>
  <conditionalFormatting sqref="K1:K6 K8:K65536">
    <cfRule type="cellIs" dxfId="575" priority="77" stopIfTrue="1" operator="lessThan">
      <formula>0</formula>
    </cfRule>
  </conditionalFormatting>
  <conditionalFormatting sqref="K1:K6 K8:K65536">
    <cfRule type="cellIs" dxfId="574" priority="76" stopIfTrue="1" operator="lessThan">
      <formula>0</formula>
    </cfRule>
  </conditionalFormatting>
  <conditionalFormatting sqref="K1:K6 K8:K65536">
    <cfRule type="cellIs" dxfId="573" priority="75" stopIfTrue="1" operator="lessThan">
      <formula>0</formula>
    </cfRule>
  </conditionalFormatting>
  <conditionalFormatting sqref="K1:K6 K8:K65536">
    <cfRule type="cellIs" dxfId="572" priority="74" stopIfTrue="1" operator="lessThan">
      <formula>0</formula>
    </cfRule>
  </conditionalFormatting>
  <conditionalFormatting sqref="K1:K6 K8:K65536">
    <cfRule type="cellIs" dxfId="571" priority="73" stopIfTrue="1" operator="lessThan">
      <formula>0</formula>
    </cfRule>
  </conditionalFormatting>
  <conditionalFormatting sqref="K1:K6 K8:K65536">
    <cfRule type="cellIs" dxfId="570" priority="72" stopIfTrue="1" operator="lessThan">
      <formula>0</formula>
    </cfRule>
  </conditionalFormatting>
  <conditionalFormatting sqref="K1:K6 K8:K65536">
    <cfRule type="cellIs" dxfId="569" priority="71" stopIfTrue="1" operator="lessThan">
      <formula>0</formula>
    </cfRule>
  </conditionalFormatting>
  <conditionalFormatting sqref="K1:K6 K8:K65536">
    <cfRule type="cellIs" dxfId="568" priority="70" stopIfTrue="1" operator="lessThan">
      <formula>0</formula>
    </cfRule>
  </conditionalFormatting>
  <conditionalFormatting sqref="K1:K6 K8:K65536">
    <cfRule type="cellIs" dxfId="567" priority="69" stopIfTrue="1" operator="lessThan">
      <formula>0</formula>
    </cfRule>
  </conditionalFormatting>
  <conditionalFormatting sqref="K1:K6 K8:K65536">
    <cfRule type="cellIs" dxfId="566" priority="68" stopIfTrue="1" operator="lessThan">
      <formula>0</formula>
    </cfRule>
  </conditionalFormatting>
  <conditionalFormatting sqref="K1:K6 K8:K65536">
    <cfRule type="cellIs" dxfId="565" priority="67" stopIfTrue="1" operator="lessThan">
      <formula>0</formula>
    </cfRule>
  </conditionalFormatting>
  <conditionalFormatting sqref="K1:K6 K8:K65536">
    <cfRule type="cellIs" dxfId="564" priority="66" stopIfTrue="1" operator="lessThan">
      <formula>0</formula>
    </cfRule>
  </conditionalFormatting>
  <conditionalFormatting sqref="K1:K6 K8:K65536">
    <cfRule type="cellIs" dxfId="563" priority="65" stopIfTrue="1" operator="lessThan">
      <formula>0</formula>
    </cfRule>
  </conditionalFormatting>
  <conditionalFormatting sqref="K1:K6 K8:K65536">
    <cfRule type="cellIs" dxfId="562" priority="64" stopIfTrue="1" operator="lessThan">
      <formula>0</formula>
    </cfRule>
  </conditionalFormatting>
  <conditionalFormatting sqref="K1:K6 K8:K65536">
    <cfRule type="cellIs" dxfId="561" priority="63" stopIfTrue="1" operator="lessThan">
      <formula>0</formula>
    </cfRule>
  </conditionalFormatting>
  <conditionalFormatting sqref="K1:K6 K8:K65536">
    <cfRule type="cellIs" dxfId="560" priority="62" stopIfTrue="1" operator="lessThan">
      <formula>0</formula>
    </cfRule>
  </conditionalFormatting>
  <conditionalFormatting sqref="K1:K6 K8:K65536">
    <cfRule type="cellIs" dxfId="559" priority="61" stopIfTrue="1" operator="lessThan">
      <formula>0</formula>
    </cfRule>
  </conditionalFormatting>
  <conditionalFormatting sqref="L1:L6 L8:L65536">
    <cfRule type="cellIs" dxfId="558" priority="60" stopIfTrue="1" operator="lessThan">
      <formula>0</formula>
    </cfRule>
  </conditionalFormatting>
  <conditionalFormatting sqref="L1:L6 L8:L65536">
    <cfRule type="cellIs" dxfId="557" priority="59" stopIfTrue="1" operator="lessThan">
      <formula>0</formula>
    </cfRule>
  </conditionalFormatting>
  <conditionalFormatting sqref="L1:L6 L8:L65536">
    <cfRule type="cellIs" dxfId="556" priority="58" stopIfTrue="1" operator="lessThan">
      <formula>0</formula>
    </cfRule>
  </conditionalFormatting>
  <conditionalFormatting sqref="L1:L6 L8:L65536">
    <cfRule type="cellIs" dxfId="555" priority="57" stopIfTrue="1" operator="lessThan">
      <formula>0</formula>
    </cfRule>
  </conditionalFormatting>
  <conditionalFormatting sqref="L1:L6 L8:L65536">
    <cfRule type="cellIs" dxfId="554" priority="56" stopIfTrue="1" operator="lessThan">
      <formula>0</formula>
    </cfRule>
  </conditionalFormatting>
  <conditionalFormatting sqref="L1:L6 L8:L65536">
    <cfRule type="cellIs" dxfId="553" priority="55" stopIfTrue="1" operator="lessThan">
      <formula>0</formula>
    </cfRule>
  </conditionalFormatting>
  <conditionalFormatting sqref="L1:L6 L8:L65536">
    <cfRule type="cellIs" dxfId="552" priority="54" stopIfTrue="1" operator="lessThan">
      <formula>0</formula>
    </cfRule>
  </conditionalFormatting>
  <conditionalFormatting sqref="L1:L6 L8:L65536">
    <cfRule type="cellIs" dxfId="551" priority="53" stopIfTrue="1" operator="lessThan">
      <formula>0</formula>
    </cfRule>
  </conditionalFormatting>
  <conditionalFormatting sqref="L1:L6 L8:L65536">
    <cfRule type="cellIs" dxfId="550" priority="52" stopIfTrue="1" operator="lessThan">
      <formula>0</formula>
    </cfRule>
  </conditionalFormatting>
  <conditionalFormatting sqref="L1:L6 L8:L65536">
    <cfRule type="cellIs" dxfId="549" priority="51" stopIfTrue="1" operator="lessThan">
      <formula>0</formula>
    </cfRule>
  </conditionalFormatting>
  <conditionalFormatting sqref="L1:L6 L8:L65536">
    <cfRule type="cellIs" dxfId="548" priority="50" stopIfTrue="1" operator="lessThan">
      <formula>0</formula>
    </cfRule>
  </conditionalFormatting>
  <conditionalFormatting sqref="L1:L6 L8:L65536">
    <cfRule type="cellIs" dxfId="547" priority="49" stopIfTrue="1" operator="lessThan">
      <formula>0</formula>
    </cfRule>
  </conditionalFormatting>
  <conditionalFormatting sqref="L1:L6 L8:L65536">
    <cfRule type="cellIs" dxfId="546" priority="48" stopIfTrue="1" operator="lessThan">
      <formula>0</formula>
    </cfRule>
  </conditionalFormatting>
  <conditionalFormatting sqref="L1:L6 L8:L65536">
    <cfRule type="cellIs" dxfId="545" priority="47" stopIfTrue="1" operator="lessThan">
      <formula>0</formula>
    </cfRule>
  </conditionalFormatting>
  <conditionalFormatting sqref="L1:L6 L8:L65536">
    <cfRule type="cellIs" dxfId="544" priority="46" stopIfTrue="1" operator="lessThan">
      <formula>0</formula>
    </cfRule>
  </conditionalFormatting>
  <conditionalFormatting sqref="L1:L6 L8:L65536">
    <cfRule type="cellIs" dxfId="543" priority="45" stopIfTrue="1" operator="lessThan">
      <formula>0</formula>
    </cfRule>
  </conditionalFormatting>
  <conditionalFormatting sqref="L1:L6 L8:L65536">
    <cfRule type="cellIs" dxfId="542" priority="44" stopIfTrue="1" operator="lessThan">
      <formula>0</formula>
    </cfRule>
  </conditionalFormatting>
  <conditionalFormatting sqref="L1:L6 L8:L65536">
    <cfRule type="cellIs" dxfId="541" priority="43" stopIfTrue="1" operator="lessThan">
      <formula>0</formula>
    </cfRule>
  </conditionalFormatting>
  <conditionalFormatting sqref="L1:L6 L8:L65536">
    <cfRule type="cellIs" dxfId="540" priority="42" stopIfTrue="1" operator="lessThan">
      <formula>0</formula>
    </cfRule>
  </conditionalFormatting>
  <conditionalFormatting sqref="L1:L6 L8:L65536">
    <cfRule type="cellIs" dxfId="539" priority="41" stopIfTrue="1" operator="lessThan">
      <formula>0</formula>
    </cfRule>
  </conditionalFormatting>
  <conditionalFormatting sqref="L1:L6 L8:L65536">
    <cfRule type="cellIs" dxfId="538" priority="40" stopIfTrue="1" operator="lessThan">
      <formula>0</formula>
    </cfRule>
  </conditionalFormatting>
  <conditionalFormatting sqref="L1:L6 L8:L65536">
    <cfRule type="cellIs" dxfId="537" priority="39" stopIfTrue="1" operator="lessThan">
      <formula>0</formula>
    </cfRule>
  </conditionalFormatting>
  <conditionalFormatting sqref="L1:L6 L8:L65536">
    <cfRule type="cellIs" dxfId="536" priority="38" stopIfTrue="1" operator="lessThan">
      <formula>0</formula>
    </cfRule>
  </conditionalFormatting>
  <conditionalFormatting sqref="L1:L6 L8:L65536">
    <cfRule type="cellIs" dxfId="535" priority="37" stopIfTrue="1" operator="lessThan">
      <formula>0</formula>
    </cfRule>
  </conditionalFormatting>
  <conditionalFormatting sqref="M1:M6 M8:M65536">
    <cfRule type="cellIs" dxfId="534" priority="36" stopIfTrue="1" operator="lessThan">
      <formula>0</formula>
    </cfRule>
  </conditionalFormatting>
  <conditionalFormatting sqref="M1:M6 M8:M65536">
    <cfRule type="cellIs" dxfId="533" priority="35" stopIfTrue="1" operator="lessThan">
      <formula>0</formula>
    </cfRule>
  </conditionalFormatting>
  <conditionalFormatting sqref="M1:M6 M8:M65536">
    <cfRule type="cellIs" dxfId="532" priority="34" stopIfTrue="1" operator="lessThan">
      <formula>0</formula>
    </cfRule>
  </conditionalFormatting>
  <conditionalFormatting sqref="M1:M6 M8:M65536">
    <cfRule type="cellIs" dxfId="531" priority="33" stopIfTrue="1" operator="lessThan">
      <formula>0</formula>
    </cfRule>
  </conditionalFormatting>
  <conditionalFormatting sqref="M1:M6 M8:M65536">
    <cfRule type="cellIs" dxfId="530" priority="32" stopIfTrue="1" operator="lessThan">
      <formula>0</formula>
    </cfRule>
  </conditionalFormatting>
  <conditionalFormatting sqref="M1:M6 M8:M65536">
    <cfRule type="cellIs" dxfId="529" priority="31" stopIfTrue="1" operator="lessThan">
      <formula>0</formula>
    </cfRule>
  </conditionalFormatting>
  <conditionalFormatting sqref="M1:M6 M8:M65536">
    <cfRule type="cellIs" dxfId="528" priority="30" stopIfTrue="1" operator="lessThan">
      <formula>0</formula>
    </cfRule>
  </conditionalFormatting>
  <conditionalFormatting sqref="M1:M6 M8:M65536">
    <cfRule type="cellIs" dxfId="527" priority="29" stopIfTrue="1" operator="lessThan">
      <formula>0</formula>
    </cfRule>
  </conditionalFormatting>
  <conditionalFormatting sqref="M1:M6 M8:M65536">
    <cfRule type="cellIs" dxfId="526" priority="28" stopIfTrue="1" operator="lessThan">
      <formula>0</formula>
    </cfRule>
  </conditionalFormatting>
  <conditionalFormatting sqref="M1:M6 M8:M65536">
    <cfRule type="cellIs" dxfId="525" priority="27" stopIfTrue="1" operator="lessThan">
      <formula>0</formula>
    </cfRule>
  </conditionalFormatting>
  <conditionalFormatting sqref="M1:M6 M8:M65536">
    <cfRule type="cellIs" dxfId="524" priority="26" stopIfTrue="1" operator="lessThan">
      <formula>0</formula>
    </cfRule>
  </conditionalFormatting>
  <conditionalFormatting sqref="M1:M6 M8:M65536">
    <cfRule type="cellIs" dxfId="523" priority="25" stopIfTrue="1" operator="lessThan">
      <formula>0</formula>
    </cfRule>
  </conditionalFormatting>
  <conditionalFormatting sqref="M1:M6 M8:M65536">
    <cfRule type="cellIs" dxfId="522" priority="24" stopIfTrue="1" operator="lessThan">
      <formula>0</formula>
    </cfRule>
  </conditionalFormatting>
  <conditionalFormatting sqref="M1:M6 M8:M65536">
    <cfRule type="cellIs" dxfId="521" priority="23" stopIfTrue="1" operator="lessThan">
      <formula>0</formula>
    </cfRule>
  </conditionalFormatting>
  <conditionalFormatting sqref="N1:N6 N8:N65536">
    <cfRule type="cellIs" dxfId="520" priority="22" stopIfTrue="1" operator="lessThan">
      <formula>0</formula>
    </cfRule>
  </conditionalFormatting>
  <conditionalFormatting sqref="N1:N6 N8:N65536">
    <cfRule type="cellIs" dxfId="519" priority="21" stopIfTrue="1" operator="lessThan">
      <formula>0</formula>
    </cfRule>
  </conditionalFormatting>
  <conditionalFormatting sqref="N1:N6 N8:N65536">
    <cfRule type="cellIs" dxfId="518" priority="20" stopIfTrue="1" operator="lessThan">
      <formula>0</formula>
    </cfRule>
  </conditionalFormatting>
  <conditionalFormatting sqref="N1:N6 N8:N65536">
    <cfRule type="cellIs" dxfId="517" priority="19" stopIfTrue="1" operator="lessThan">
      <formula>0</formula>
    </cfRule>
  </conditionalFormatting>
  <conditionalFormatting sqref="N1:N6 N8:N65536">
    <cfRule type="cellIs" dxfId="516" priority="18" stopIfTrue="1" operator="lessThan">
      <formula>0</formula>
    </cfRule>
  </conditionalFormatting>
  <conditionalFormatting sqref="N1:N6 N8:N65536">
    <cfRule type="cellIs" dxfId="515" priority="17" stopIfTrue="1" operator="lessThan">
      <formula>0</formula>
    </cfRule>
  </conditionalFormatting>
  <conditionalFormatting sqref="N1:N6 N8:N65536">
    <cfRule type="cellIs" dxfId="514" priority="16" stopIfTrue="1" operator="lessThan">
      <formula>0</formula>
    </cfRule>
  </conditionalFormatting>
  <conditionalFormatting sqref="N1:N6 N8:N65536">
    <cfRule type="cellIs" dxfId="513" priority="15" stopIfTrue="1" operator="lessThan">
      <formula>0</formula>
    </cfRule>
  </conditionalFormatting>
  <conditionalFormatting sqref="N1:N6 N8:N65536">
    <cfRule type="cellIs" dxfId="512" priority="14" stopIfTrue="1" operator="lessThan">
      <formula>0</formula>
    </cfRule>
  </conditionalFormatting>
  <conditionalFormatting sqref="N1:N6 N8:N65536">
    <cfRule type="cellIs" dxfId="511" priority="13" stopIfTrue="1" operator="lessThan">
      <formula>0</formula>
    </cfRule>
  </conditionalFormatting>
  <conditionalFormatting sqref="N1:N6 N8:N65536">
    <cfRule type="cellIs" dxfId="510" priority="12" stopIfTrue="1" operator="lessThan">
      <formula>0</formula>
    </cfRule>
  </conditionalFormatting>
  <conditionalFormatting sqref="N1:N6 N8:N65536">
    <cfRule type="cellIs" dxfId="509" priority="11" stopIfTrue="1" operator="lessThan">
      <formula>0</formula>
    </cfRule>
  </conditionalFormatting>
  <conditionalFormatting sqref="N1:N6 N8:N65536">
    <cfRule type="cellIs" dxfId="508" priority="10" stopIfTrue="1" operator="lessThan">
      <formula>0</formula>
    </cfRule>
  </conditionalFormatting>
  <conditionalFormatting sqref="N1:N6 N8:N65536">
    <cfRule type="cellIs" dxfId="507" priority="9" stopIfTrue="1" operator="lessThan">
      <formula>0</formula>
    </cfRule>
  </conditionalFormatting>
  <conditionalFormatting sqref="O1:O6 O8:O65536">
    <cfRule type="cellIs" dxfId="506" priority="8" stopIfTrue="1" operator="lessThan">
      <formula>0</formula>
    </cfRule>
  </conditionalFormatting>
  <conditionalFormatting sqref="O1:O6 O8:O65536">
    <cfRule type="cellIs" dxfId="505" priority="7" stopIfTrue="1" operator="lessThan">
      <formula>0</formula>
    </cfRule>
  </conditionalFormatting>
  <conditionalFormatting sqref="O1:O6 O8:O65536">
    <cfRule type="cellIs" dxfId="504" priority="6" stopIfTrue="1" operator="lessThan">
      <formula>0</formula>
    </cfRule>
  </conditionalFormatting>
  <conditionalFormatting sqref="O1:O6 O8:O65536">
    <cfRule type="cellIs" dxfId="503" priority="5" stopIfTrue="1" operator="lessThan">
      <formula>0</formula>
    </cfRule>
  </conditionalFormatting>
  <conditionalFormatting sqref="O1:O6 O8:O65536">
    <cfRule type="cellIs" dxfId="502" priority="4" stopIfTrue="1" operator="lessThan">
      <formula>0</formula>
    </cfRule>
  </conditionalFormatting>
  <conditionalFormatting sqref="O1:O6 O8:O65536">
    <cfRule type="cellIs" dxfId="501" priority="3" stopIfTrue="1" operator="lessThan">
      <formula>0</formula>
    </cfRule>
  </conditionalFormatting>
  <conditionalFormatting sqref="O1:O6 O8:O65536">
    <cfRule type="cellIs" dxfId="500" priority="2" stopIfTrue="1" operator="lessThan">
      <formula>0</formula>
    </cfRule>
  </conditionalFormatting>
  <conditionalFormatting sqref="O1:O6 O8:O65536">
    <cfRule type="cellIs" dxfId="499" priority="1" stopIfTrue="1" operator="lessThan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1" sqref="B1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92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118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[22]Tammijoulu!C15</f>
        <v>1977286</v>
      </c>
      <c r="D9" s="43">
        <f>[22]Tammi!C15</f>
        <v>141125</v>
      </c>
      <c r="E9" s="43">
        <f>[22]Helmi!C15</f>
        <v>131578</v>
      </c>
      <c r="F9" s="43">
        <f>[22]Maalis!C15</f>
        <v>153079</v>
      </c>
      <c r="G9" s="43">
        <f>[22]Huhti!C15</f>
        <v>137379</v>
      </c>
      <c r="H9" s="43">
        <f>[22]Touko!C15</f>
        <v>172333</v>
      </c>
      <c r="I9" s="43">
        <f>[22]Kesä!C15</f>
        <v>181999</v>
      </c>
      <c r="J9" s="43">
        <f>[22]Heinä!C15</f>
        <v>203124</v>
      </c>
      <c r="K9" s="43">
        <f>[22]Elo!C15</f>
        <v>215236</v>
      </c>
      <c r="L9" s="43">
        <f>[22]Syys!C15</f>
        <v>176697</v>
      </c>
      <c r="M9" s="43">
        <f>[22]Loka!C15</f>
        <v>167777</v>
      </c>
      <c r="N9" s="43">
        <f>[22]Marras!C15</f>
        <v>165487</v>
      </c>
      <c r="O9" s="43">
        <f>[22]Joulu!C15</f>
        <v>131472</v>
      </c>
    </row>
    <row r="10" spans="2:15" x14ac:dyDescent="0.2">
      <c r="B10" s="10" t="s">
        <v>21</v>
      </c>
      <c r="C10" s="44">
        <f>[22]Tammijoulu!E15</f>
        <v>956750</v>
      </c>
      <c r="D10" s="44">
        <f>[22]Tammi!E15</f>
        <v>71968</v>
      </c>
      <c r="E10" s="44">
        <f>[22]Helmi!E15</f>
        <v>55004</v>
      </c>
      <c r="F10" s="44">
        <f>[22]Maalis!E15</f>
        <v>67384</v>
      </c>
      <c r="G10" s="44">
        <f>[22]Huhti!E15</f>
        <v>62969</v>
      </c>
      <c r="H10" s="44">
        <f>[22]Touko!E15</f>
        <v>85914</v>
      </c>
      <c r="I10" s="44">
        <f>[22]Kesä!E15</f>
        <v>95794</v>
      </c>
      <c r="J10" s="44">
        <f>[22]Heinä!E15</f>
        <v>100841</v>
      </c>
      <c r="K10" s="44">
        <f>[22]Elo!E15</f>
        <v>122082</v>
      </c>
      <c r="L10" s="44">
        <f>[22]Syys!E15</f>
        <v>91858</v>
      </c>
      <c r="M10" s="44">
        <f>[22]Loka!E15</f>
        <v>74324</v>
      </c>
      <c r="N10" s="44">
        <f>[22]Marras!E15</f>
        <v>65621</v>
      </c>
      <c r="O10" s="44">
        <f>[22]Joulu!E15</f>
        <v>62991</v>
      </c>
    </row>
    <row r="11" spans="2:15" s="14" customFormat="1" x14ac:dyDescent="0.2">
      <c r="B11" s="15" t="s">
        <v>22</v>
      </c>
      <c r="C11" s="45">
        <f>[22]Tammijoulu!D15</f>
        <v>1020536</v>
      </c>
      <c r="D11" s="45">
        <f>[22]Tammi!D15</f>
        <v>69157</v>
      </c>
      <c r="E11" s="45">
        <f>[22]Helmi!D15</f>
        <v>76574</v>
      </c>
      <c r="F11" s="45">
        <f>[22]Maalis!D15</f>
        <v>85695</v>
      </c>
      <c r="G11" s="45">
        <f>[22]Huhti!D15</f>
        <v>74410</v>
      </c>
      <c r="H11" s="45">
        <f>[22]Touko!D15</f>
        <v>86419</v>
      </c>
      <c r="I11" s="45">
        <f>[22]Kesä!D15</f>
        <v>86205</v>
      </c>
      <c r="J11" s="45">
        <f>[22]Heinä!D15</f>
        <v>102283</v>
      </c>
      <c r="K11" s="45">
        <f>[22]Elo!D15</f>
        <v>93154</v>
      </c>
      <c r="L11" s="45">
        <f>[22]Syys!D15</f>
        <v>84839</v>
      </c>
      <c r="M11" s="45">
        <f>[22]Loka!D15</f>
        <v>93453</v>
      </c>
      <c r="N11" s="45">
        <f>[22]Marras!D15</f>
        <v>99866</v>
      </c>
      <c r="O11" s="45">
        <f>[22]Joulu!D15</f>
        <v>68481</v>
      </c>
    </row>
    <row r="12" spans="2:15" x14ac:dyDescent="0.2">
      <c r="B12" s="1" t="s">
        <v>23</v>
      </c>
      <c r="C12" s="44">
        <f>[22]Tammijoulu!P15</f>
        <v>65784</v>
      </c>
      <c r="D12" s="44">
        <f>[22]Tammi!P15</f>
        <v>3843</v>
      </c>
      <c r="E12" s="44">
        <f>[22]Helmi!P15</f>
        <v>4485</v>
      </c>
      <c r="F12" s="44">
        <f>[22]Maalis!P15</f>
        <v>5498</v>
      </c>
      <c r="G12" s="44">
        <f>[22]Huhti!P15</f>
        <v>4287</v>
      </c>
      <c r="H12" s="44">
        <f>[22]Touko!P15</f>
        <v>6398</v>
      </c>
      <c r="I12" s="44">
        <f>[22]Kesä!P15</f>
        <v>6721</v>
      </c>
      <c r="J12" s="44">
        <f>[22]Heinä!P15</f>
        <v>5466</v>
      </c>
      <c r="K12" s="44">
        <f>[22]Elo!P15</f>
        <v>8253</v>
      </c>
      <c r="L12" s="44">
        <f>[22]Syys!P15</f>
        <v>6644</v>
      </c>
      <c r="M12" s="44">
        <f>[22]Loka!P15</f>
        <v>5367</v>
      </c>
      <c r="N12" s="44">
        <f>[22]Marras!P15</f>
        <v>4966</v>
      </c>
      <c r="O12" s="44">
        <f>[22]Joulu!P15</f>
        <v>3856</v>
      </c>
    </row>
    <row r="13" spans="2:15" s="14" customFormat="1" x14ac:dyDescent="0.2">
      <c r="B13" s="16" t="s">
        <v>24</v>
      </c>
      <c r="C13" s="45">
        <f>[22]Tammijoulu!AK15</f>
        <v>180786</v>
      </c>
      <c r="D13" s="45">
        <f>[22]Tammi!AK15</f>
        <v>30134</v>
      </c>
      <c r="E13" s="45">
        <f>[22]Helmi!AK15</f>
        <v>11091</v>
      </c>
      <c r="F13" s="45">
        <f>[22]Maalis!AK15</f>
        <v>13749</v>
      </c>
      <c r="G13" s="45">
        <f>[22]Huhti!AK15</f>
        <v>12504</v>
      </c>
      <c r="H13" s="45">
        <f>[22]Touko!AK15</f>
        <v>12785</v>
      </c>
      <c r="I13" s="45">
        <f>[22]Kesä!AK15</f>
        <v>12191</v>
      </c>
      <c r="J13" s="45">
        <f>[22]Heinä!AK15</f>
        <v>15596</v>
      </c>
      <c r="K13" s="45">
        <f>[22]Elo!AK15</f>
        <v>15441</v>
      </c>
      <c r="L13" s="45">
        <f>[22]Syys!AK15</f>
        <v>12200</v>
      </c>
      <c r="M13" s="45">
        <f>[22]Loka!AK15</f>
        <v>11535</v>
      </c>
      <c r="N13" s="45">
        <f>[22]Marras!AK15</f>
        <v>15871</v>
      </c>
      <c r="O13" s="45">
        <f>[22]Joulu!AK15</f>
        <v>17689</v>
      </c>
    </row>
    <row r="14" spans="2:15" x14ac:dyDescent="0.2">
      <c r="B14" s="1" t="s">
        <v>25</v>
      </c>
      <c r="C14" s="44">
        <f>[22]Tammijoulu!F15</f>
        <v>81160</v>
      </c>
      <c r="D14" s="44">
        <f>[22]Tammi!F15</f>
        <v>5210</v>
      </c>
      <c r="E14" s="44">
        <f>[22]Helmi!F15</f>
        <v>5529</v>
      </c>
      <c r="F14" s="44">
        <f>[22]Maalis!F15</f>
        <v>6626</v>
      </c>
      <c r="G14" s="44">
        <f>[22]Huhti!F15</f>
        <v>6621</v>
      </c>
      <c r="H14" s="44">
        <f>[22]Touko!F15</f>
        <v>8497</v>
      </c>
      <c r="I14" s="44">
        <f>[22]Kesä!F15</f>
        <v>6303</v>
      </c>
      <c r="J14" s="44">
        <f>[22]Heinä!F15</f>
        <v>6137</v>
      </c>
      <c r="K14" s="44">
        <f>[22]Elo!F15</f>
        <v>7907</v>
      </c>
      <c r="L14" s="44">
        <f>[22]Syys!F15</f>
        <v>8144</v>
      </c>
      <c r="M14" s="44">
        <f>[22]Loka!F15</f>
        <v>8384</v>
      </c>
      <c r="N14" s="44">
        <f>[22]Marras!F15</f>
        <v>6918</v>
      </c>
      <c r="O14" s="44">
        <f>[22]Joulu!F15</f>
        <v>4884</v>
      </c>
    </row>
    <row r="15" spans="2:15" s="14" customFormat="1" x14ac:dyDescent="0.2">
      <c r="B15" s="16" t="s">
        <v>1</v>
      </c>
      <c r="C15" s="45">
        <f>[22]Tammijoulu!AP15</f>
        <v>54645</v>
      </c>
      <c r="D15" s="45">
        <f>[22]Tammi!AP15</f>
        <v>1948</v>
      </c>
      <c r="E15" s="45">
        <f>[22]Helmi!AP15</f>
        <v>2288</v>
      </c>
      <c r="F15" s="45">
        <f>[22]Maalis!AP15</f>
        <v>2772</v>
      </c>
      <c r="G15" s="45">
        <f>[22]Huhti!AP15</f>
        <v>2989</v>
      </c>
      <c r="H15" s="45">
        <f>[22]Touko!AP15</f>
        <v>5128</v>
      </c>
      <c r="I15" s="45">
        <f>[22]Kesä!AP15</f>
        <v>7012</v>
      </c>
      <c r="J15" s="45">
        <f>[22]Heinä!AP15</f>
        <v>8053</v>
      </c>
      <c r="K15" s="45">
        <f>[22]Elo!AP15</f>
        <v>8972</v>
      </c>
      <c r="L15" s="45">
        <f>[22]Syys!AP15</f>
        <v>6706</v>
      </c>
      <c r="M15" s="45">
        <f>[22]Loka!AP15</f>
        <v>4082</v>
      </c>
      <c r="N15" s="45">
        <f>[22]Marras!AP15</f>
        <v>2630</v>
      </c>
      <c r="O15" s="45">
        <f>[22]Joulu!AP15</f>
        <v>2065</v>
      </c>
    </row>
    <row r="16" spans="2:15" x14ac:dyDescent="0.2">
      <c r="B16" s="1" t="s">
        <v>26</v>
      </c>
      <c r="C16" s="44">
        <f>[22]Tammijoulu!J15</f>
        <v>83405</v>
      </c>
      <c r="D16" s="44">
        <f>[22]Tammi!J15</f>
        <v>4397</v>
      </c>
      <c r="E16" s="44">
        <f>[22]Helmi!J15</f>
        <v>4921</v>
      </c>
      <c r="F16" s="44">
        <f>[22]Maalis!J15</f>
        <v>6236</v>
      </c>
      <c r="G16" s="44">
        <f>[22]Huhti!J15</f>
        <v>5714</v>
      </c>
      <c r="H16" s="44">
        <f>[22]Touko!J15</f>
        <v>7255</v>
      </c>
      <c r="I16" s="44">
        <f>[22]Kesä!J15</f>
        <v>9340</v>
      </c>
      <c r="J16" s="44">
        <f>[22]Heinä!J15</f>
        <v>10544</v>
      </c>
      <c r="K16" s="44">
        <f>[22]Elo!J15</f>
        <v>11213</v>
      </c>
      <c r="L16" s="44">
        <f>[22]Syys!J15</f>
        <v>7655</v>
      </c>
      <c r="M16" s="44">
        <f>[22]Loka!J15</f>
        <v>6752</v>
      </c>
      <c r="N16" s="44">
        <f>[22]Marras!J15</f>
        <v>5140</v>
      </c>
      <c r="O16" s="44">
        <f>[22]Joulu!J15</f>
        <v>4238</v>
      </c>
    </row>
    <row r="17" spans="2:15" s="14" customFormat="1" x14ac:dyDescent="0.2">
      <c r="B17" s="16" t="s">
        <v>27</v>
      </c>
      <c r="C17" s="45">
        <f>[22]Tammijoulu!AV15</f>
        <v>48365</v>
      </c>
      <c r="D17" s="45">
        <f>[22]Tammi!AV15</f>
        <v>2391</v>
      </c>
      <c r="E17" s="45">
        <f>[22]Helmi!AV15</f>
        <v>3460</v>
      </c>
      <c r="F17" s="45">
        <f>[22]Maalis!AV15</f>
        <v>3256</v>
      </c>
      <c r="G17" s="45">
        <f>[22]Huhti!AV15</f>
        <v>1972</v>
      </c>
      <c r="H17" s="45">
        <f>[22]Touko!AV15</f>
        <v>3275</v>
      </c>
      <c r="I17" s="45">
        <f>[22]Kesä!AV15</f>
        <v>4482</v>
      </c>
      <c r="J17" s="45">
        <f>[22]Heinä!AV15</f>
        <v>6715</v>
      </c>
      <c r="K17" s="45">
        <f>[22]Elo!AV15</f>
        <v>8432</v>
      </c>
      <c r="L17" s="45">
        <f>[22]Syys!AV15</f>
        <v>6122</v>
      </c>
      <c r="M17" s="45">
        <f>[22]Loka!AV15</f>
        <v>3288</v>
      </c>
      <c r="N17" s="45">
        <f>[22]Marras!AV15</f>
        <v>2040</v>
      </c>
      <c r="O17" s="45">
        <f>[22]Joulu!AV15</f>
        <v>2932</v>
      </c>
    </row>
    <row r="18" spans="2:15" x14ac:dyDescent="0.2">
      <c r="B18" s="1" t="s">
        <v>28</v>
      </c>
      <c r="C18" s="44">
        <f>[22]Tammijoulu!S15</f>
        <v>24140</v>
      </c>
      <c r="D18" s="44">
        <f>[22]Tammi!S15</f>
        <v>1079</v>
      </c>
      <c r="E18" s="44">
        <f>[22]Helmi!S15</f>
        <v>1078</v>
      </c>
      <c r="F18" s="44">
        <f>[22]Maalis!S15</f>
        <v>1368</v>
      </c>
      <c r="G18" s="44">
        <f>[22]Huhti!S15</f>
        <v>1437</v>
      </c>
      <c r="H18" s="44">
        <f>[22]Touko!S15</f>
        <v>1842</v>
      </c>
      <c r="I18" s="44">
        <f>[22]Kesä!S15</f>
        <v>2606</v>
      </c>
      <c r="J18" s="44">
        <f>[22]Heinä!S15</f>
        <v>2852</v>
      </c>
      <c r="K18" s="44">
        <f>[22]Elo!S15</f>
        <v>6248</v>
      </c>
      <c r="L18" s="44">
        <f>[22]Syys!S15</f>
        <v>1957</v>
      </c>
      <c r="M18" s="44">
        <f>[22]Loka!S15</f>
        <v>1276</v>
      </c>
      <c r="N18" s="44">
        <f>[22]Marras!S15</f>
        <v>1116</v>
      </c>
      <c r="O18" s="44">
        <f>[22]Joulu!S15</f>
        <v>1281</v>
      </c>
    </row>
    <row r="19" spans="2:15" s="14" customFormat="1" x14ac:dyDescent="0.2">
      <c r="B19" s="16" t="s">
        <v>29</v>
      </c>
      <c r="C19" s="45">
        <f>[22]Tammijoulu!R15</f>
        <v>28677</v>
      </c>
      <c r="D19" s="45">
        <f>[22]Tammi!R15</f>
        <v>1339</v>
      </c>
      <c r="E19" s="45">
        <f>[22]Helmi!R15</f>
        <v>2101</v>
      </c>
      <c r="F19" s="45">
        <f>[22]Maalis!R15</f>
        <v>2193</v>
      </c>
      <c r="G19" s="45">
        <f>[22]Huhti!R15</f>
        <v>2161</v>
      </c>
      <c r="H19" s="45">
        <f>[22]Touko!R15</f>
        <v>2693</v>
      </c>
      <c r="I19" s="45">
        <f>[22]Kesä!R15</f>
        <v>3258</v>
      </c>
      <c r="J19" s="45">
        <f>[22]Heinä!R15</f>
        <v>2990</v>
      </c>
      <c r="K19" s="45">
        <f>[22]Elo!R15</f>
        <v>4138</v>
      </c>
      <c r="L19" s="45">
        <f>[22]Syys!R15</f>
        <v>2564</v>
      </c>
      <c r="M19" s="45">
        <f>[22]Loka!R15</f>
        <v>1902</v>
      </c>
      <c r="N19" s="45">
        <f>[22]Marras!R15</f>
        <v>1777</v>
      </c>
      <c r="O19" s="45">
        <f>[22]Joulu!R15</f>
        <v>1561</v>
      </c>
    </row>
    <row r="20" spans="2:15" x14ac:dyDescent="0.2">
      <c r="B20" s="1" t="s">
        <v>30</v>
      </c>
      <c r="C20" s="44">
        <f>[22]Tammijoulu!M15</f>
        <v>26226</v>
      </c>
      <c r="D20" s="44">
        <f>[22]Tammi!M15</f>
        <v>1513</v>
      </c>
      <c r="E20" s="44">
        <f>[22]Helmi!M15</f>
        <v>1591</v>
      </c>
      <c r="F20" s="44">
        <f>[22]Maalis!M15</f>
        <v>2179</v>
      </c>
      <c r="G20" s="44">
        <f>[22]Huhti!M15</f>
        <v>2020</v>
      </c>
      <c r="H20" s="44">
        <f>[22]Touko!M15</f>
        <v>2525</v>
      </c>
      <c r="I20" s="44">
        <f>[22]Kesä!M15</f>
        <v>2759</v>
      </c>
      <c r="J20" s="44">
        <f>[22]Heinä!M15</f>
        <v>2492</v>
      </c>
      <c r="K20" s="44">
        <f>[22]Elo!M15</f>
        <v>2922</v>
      </c>
      <c r="L20" s="44">
        <f>[22]Syys!M15</f>
        <v>2450</v>
      </c>
      <c r="M20" s="44">
        <f>[22]Loka!M15</f>
        <v>2349</v>
      </c>
      <c r="N20" s="44">
        <f>[22]Marras!M15</f>
        <v>1947</v>
      </c>
      <c r="O20" s="44">
        <f>[22]Joulu!M15</f>
        <v>1479</v>
      </c>
    </row>
    <row r="21" spans="2:15" s="14" customFormat="1" x14ac:dyDescent="0.2">
      <c r="B21" s="16" t="s">
        <v>31</v>
      </c>
      <c r="C21" s="45">
        <f>[22]Tammijoulu!G15</f>
        <v>26214</v>
      </c>
      <c r="D21" s="45">
        <f>[22]Tammi!G15</f>
        <v>1509</v>
      </c>
      <c r="E21" s="45">
        <f>[22]Helmi!G15</f>
        <v>1489</v>
      </c>
      <c r="F21" s="45">
        <f>[22]Maalis!G15</f>
        <v>2024</v>
      </c>
      <c r="G21" s="45">
        <f>[22]Huhti!G15</f>
        <v>2259</v>
      </c>
      <c r="H21" s="45">
        <f>[22]Touko!G15</f>
        <v>2412</v>
      </c>
      <c r="I21" s="45">
        <f>[22]Kesä!G15</f>
        <v>2576</v>
      </c>
      <c r="J21" s="45">
        <f>[22]Heinä!G15</f>
        <v>2140</v>
      </c>
      <c r="K21" s="45">
        <f>[22]Elo!G15</f>
        <v>2557</v>
      </c>
      <c r="L21" s="45">
        <f>[22]Syys!G15</f>
        <v>2966</v>
      </c>
      <c r="M21" s="45">
        <f>[22]Loka!G15</f>
        <v>2624</v>
      </c>
      <c r="N21" s="45">
        <f>[22]Marras!G15</f>
        <v>2397</v>
      </c>
      <c r="O21" s="45">
        <f>[22]Joulu!G15</f>
        <v>1261</v>
      </c>
    </row>
    <row r="22" spans="2:15" x14ac:dyDescent="0.2">
      <c r="B22" s="1" t="s">
        <v>32</v>
      </c>
      <c r="C22" s="44">
        <f>[22]Tammijoulu!H15</f>
        <v>23166</v>
      </c>
      <c r="D22" s="44">
        <f>[22]Tammi!H15</f>
        <v>1658</v>
      </c>
      <c r="E22" s="44">
        <f>[22]Helmi!H15</f>
        <v>1679</v>
      </c>
      <c r="F22" s="44">
        <f>[22]Maalis!H15</f>
        <v>1906</v>
      </c>
      <c r="G22" s="44">
        <f>[22]Huhti!H15</f>
        <v>1508</v>
      </c>
      <c r="H22" s="44">
        <f>[22]Touko!H15</f>
        <v>2173</v>
      </c>
      <c r="I22" s="44">
        <f>[22]Kesä!H15</f>
        <v>2159</v>
      </c>
      <c r="J22" s="44">
        <f>[22]Heinä!H15</f>
        <v>1604</v>
      </c>
      <c r="K22" s="44">
        <f>[22]Elo!H15</f>
        <v>2415</v>
      </c>
      <c r="L22" s="44">
        <f>[22]Syys!H15</f>
        <v>2471</v>
      </c>
      <c r="M22" s="44">
        <f>[22]Loka!H15</f>
        <v>2551</v>
      </c>
      <c r="N22" s="44">
        <f>[22]Marras!H15</f>
        <v>1884</v>
      </c>
      <c r="O22" s="44">
        <f>[22]Joulu!H15</f>
        <v>1158</v>
      </c>
    </row>
    <row r="23" spans="2:15" s="14" customFormat="1" x14ac:dyDescent="0.2">
      <c r="B23" s="16" t="s">
        <v>33</v>
      </c>
      <c r="C23" s="45">
        <f>[22]Tammijoulu!T15</f>
        <v>21908</v>
      </c>
      <c r="D23" s="45">
        <f>[22]Tammi!T15</f>
        <v>873</v>
      </c>
      <c r="E23" s="45">
        <f>[22]Helmi!T15</f>
        <v>964</v>
      </c>
      <c r="F23" s="45">
        <f>[22]Maalis!T15</f>
        <v>1320</v>
      </c>
      <c r="G23" s="45">
        <f>[22]Huhti!T15</f>
        <v>1641</v>
      </c>
      <c r="H23" s="45">
        <f>[22]Touko!T15</f>
        <v>1487</v>
      </c>
      <c r="I23" s="45">
        <f>[22]Kesä!T15</f>
        <v>2377</v>
      </c>
      <c r="J23" s="45">
        <f>[22]Heinä!T15</f>
        <v>3815</v>
      </c>
      <c r="K23" s="45">
        <f>[22]Elo!T15</f>
        <v>4549</v>
      </c>
      <c r="L23" s="45">
        <f>[22]Syys!T15</f>
        <v>1918</v>
      </c>
      <c r="M23" s="45">
        <f>[22]Loka!T15</f>
        <v>1110</v>
      </c>
      <c r="N23" s="45">
        <f>[22]Marras!T15</f>
        <v>934</v>
      </c>
      <c r="O23" s="45">
        <f>[22]Joulu!T15</f>
        <v>920</v>
      </c>
    </row>
    <row r="24" spans="2:15" x14ac:dyDescent="0.2">
      <c r="B24" s="1" t="s">
        <v>34</v>
      </c>
      <c r="C24" s="44">
        <f>[22]Tammijoulu!AH15</f>
        <v>24332</v>
      </c>
      <c r="D24" s="44">
        <f>[22]Tammi!AH15</f>
        <v>2690</v>
      </c>
      <c r="E24" s="44">
        <f>[22]Helmi!AH15</f>
        <v>1757</v>
      </c>
      <c r="F24" s="44">
        <f>[22]Maalis!AH15</f>
        <v>2017</v>
      </c>
      <c r="G24" s="44">
        <f>[22]Huhti!AH15</f>
        <v>1810</v>
      </c>
      <c r="H24" s="44">
        <f>[22]Touko!AH15</f>
        <v>1715</v>
      </c>
      <c r="I24" s="44">
        <f>[22]Kesä!AH15</f>
        <v>1930</v>
      </c>
      <c r="J24" s="44">
        <f>[22]Heinä!AH15</f>
        <v>1767</v>
      </c>
      <c r="K24" s="44">
        <f>[22]Elo!AH15</f>
        <v>2199</v>
      </c>
      <c r="L24" s="44">
        <f>[22]Syys!AH15</f>
        <v>2048</v>
      </c>
      <c r="M24" s="44">
        <f>[22]Loka!AH15</f>
        <v>2326</v>
      </c>
      <c r="N24" s="44">
        <f>[22]Marras!AH15</f>
        <v>2412</v>
      </c>
      <c r="O24" s="44">
        <f>[22]Joulu!AH15</f>
        <v>1661</v>
      </c>
    </row>
    <row r="25" spans="2:15" s="14" customFormat="1" x14ac:dyDescent="0.2">
      <c r="B25" s="16" t="s">
        <v>35</v>
      </c>
      <c r="C25" s="45">
        <f>[22]Tammijoulu!L15</f>
        <v>21357</v>
      </c>
      <c r="D25" s="45">
        <f>[22]Tammi!L15</f>
        <v>754</v>
      </c>
      <c r="E25" s="45">
        <f>[22]Helmi!L15</f>
        <v>930</v>
      </c>
      <c r="F25" s="45">
        <f>[22]Maalis!L15</f>
        <v>1091</v>
      </c>
      <c r="G25" s="45">
        <f>[22]Huhti!L15</f>
        <v>1182</v>
      </c>
      <c r="H25" s="45">
        <f>[22]Touko!L15</f>
        <v>2783</v>
      </c>
      <c r="I25" s="45">
        <f>[22]Kesä!L15</f>
        <v>2320</v>
      </c>
      <c r="J25" s="45">
        <f>[22]Heinä!L15</f>
        <v>3923</v>
      </c>
      <c r="K25" s="45">
        <f>[22]Elo!L15</f>
        <v>2807</v>
      </c>
      <c r="L25" s="45">
        <f>[22]Syys!L15</f>
        <v>1738</v>
      </c>
      <c r="M25" s="45">
        <f>[22]Loka!L15</f>
        <v>1195</v>
      </c>
      <c r="N25" s="45">
        <f>[22]Marras!L15</f>
        <v>1102</v>
      </c>
      <c r="O25" s="45">
        <f>[22]Joulu!L15</f>
        <v>1532</v>
      </c>
    </row>
    <row r="26" spans="2:15" x14ac:dyDescent="0.2">
      <c r="B26" s="1" t="s">
        <v>36</v>
      </c>
      <c r="C26" s="44">
        <f>[22]Tammijoulu!N15</f>
        <v>10051</v>
      </c>
      <c r="D26" s="44">
        <f>[22]Tammi!N15</f>
        <v>412</v>
      </c>
      <c r="E26" s="44">
        <f>[22]Helmi!N15</f>
        <v>700</v>
      </c>
      <c r="F26" s="44">
        <f>[22]Maalis!N15</f>
        <v>953</v>
      </c>
      <c r="G26" s="44">
        <f>[22]Huhti!N15</f>
        <v>785</v>
      </c>
      <c r="H26" s="44">
        <f>[22]Touko!N15</f>
        <v>853</v>
      </c>
      <c r="I26" s="44">
        <f>[22]Kesä!N15</f>
        <v>1030</v>
      </c>
      <c r="J26" s="44">
        <f>[22]Heinä!N15</f>
        <v>1046</v>
      </c>
      <c r="K26" s="44">
        <f>[22]Elo!N15</f>
        <v>1124</v>
      </c>
      <c r="L26" s="44">
        <f>[22]Syys!N15</f>
        <v>877</v>
      </c>
      <c r="M26" s="44">
        <f>[22]Loka!N15</f>
        <v>951</v>
      </c>
      <c r="N26" s="44">
        <f>[22]Marras!N15</f>
        <v>786</v>
      </c>
      <c r="O26" s="44">
        <f>[22]Joulu!N15</f>
        <v>534</v>
      </c>
    </row>
    <row r="27" spans="2:15" s="14" customFormat="1" x14ac:dyDescent="0.2">
      <c r="B27" s="16" t="s">
        <v>37</v>
      </c>
      <c r="C27" s="45">
        <f>[22]Tammijoulu!BK15</f>
        <v>28920</v>
      </c>
      <c r="D27" s="45">
        <f>[22]Tammi!BK15</f>
        <v>970</v>
      </c>
      <c r="E27" s="45">
        <f>[22]Helmi!BK15</f>
        <v>829</v>
      </c>
      <c r="F27" s="45">
        <f>[22]Maalis!BK15</f>
        <v>1617</v>
      </c>
      <c r="G27" s="45">
        <f>[22]Huhti!BK15</f>
        <v>1291</v>
      </c>
      <c r="H27" s="45">
        <f>[22]Touko!BK15</f>
        <v>1998</v>
      </c>
      <c r="I27" s="45">
        <f>[22]Kesä!BK15</f>
        <v>4207</v>
      </c>
      <c r="J27" s="45">
        <f>[22]Heinä!BK15</f>
        <v>3643</v>
      </c>
      <c r="K27" s="45">
        <f>[22]Elo!BK15</f>
        <v>4267</v>
      </c>
      <c r="L27" s="45">
        <f>[22]Syys!BK15</f>
        <v>3913</v>
      </c>
      <c r="M27" s="45">
        <f>[22]Loka!BK15</f>
        <v>2645</v>
      </c>
      <c r="N27" s="45">
        <f>[22]Marras!BK15</f>
        <v>1425</v>
      </c>
      <c r="O27" s="45">
        <f>[22]Joulu!BK15</f>
        <v>2115</v>
      </c>
    </row>
    <row r="28" spans="2:15" x14ac:dyDescent="0.2">
      <c r="B28" s="1" t="s">
        <v>38</v>
      </c>
      <c r="C28" s="44">
        <f>[22]Tammijoulu!AF15</f>
        <v>3166</v>
      </c>
      <c r="D28" s="44">
        <f>[22]Tammi!AF15</f>
        <v>246</v>
      </c>
      <c r="E28" s="44">
        <f>[22]Helmi!AF15</f>
        <v>135</v>
      </c>
      <c r="F28" s="44">
        <f>[22]Maalis!AF15</f>
        <v>266</v>
      </c>
      <c r="G28" s="44">
        <f>[22]Huhti!AF15</f>
        <v>176</v>
      </c>
      <c r="H28" s="44">
        <f>[22]Touko!AF15</f>
        <v>192</v>
      </c>
      <c r="I28" s="44">
        <f>[22]Kesä!AF15</f>
        <v>362</v>
      </c>
      <c r="J28" s="44">
        <f>[22]Heinä!AF15</f>
        <v>434</v>
      </c>
      <c r="K28" s="44">
        <f>[22]Elo!AF15</f>
        <v>500</v>
      </c>
      <c r="L28" s="44">
        <f>[22]Syys!AF15</f>
        <v>262</v>
      </c>
      <c r="M28" s="44">
        <f>[22]Loka!AF15</f>
        <v>195</v>
      </c>
      <c r="N28" s="44">
        <f>[22]Marras!AF15</f>
        <v>90</v>
      </c>
      <c r="O28" s="44">
        <f>[22]Joulu!AF15</f>
        <v>308</v>
      </c>
    </row>
    <row r="29" spans="2:15" s="14" customFormat="1" x14ac:dyDescent="0.2">
      <c r="B29" s="16" t="s">
        <v>39</v>
      </c>
      <c r="C29" s="45">
        <f>[22]Tammijoulu!AQ15</f>
        <v>7878</v>
      </c>
      <c r="D29" s="45">
        <f>[22]Tammi!AQ15</f>
        <v>249</v>
      </c>
      <c r="E29" s="45">
        <f>[22]Helmi!AQ15</f>
        <v>233</v>
      </c>
      <c r="F29" s="45">
        <f>[22]Maalis!AQ15</f>
        <v>506</v>
      </c>
      <c r="G29" s="45">
        <f>[22]Huhti!AQ15</f>
        <v>364</v>
      </c>
      <c r="H29" s="45">
        <f>[22]Touko!AQ15</f>
        <v>1013</v>
      </c>
      <c r="I29" s="45">
        <f>[22]Kesä!AQ15</f>
        <v>898</v>
      </c>
      <c r="J29" s="45">
        <f>[22]Heinä!AQ15</f>
        <v>1088</v>
      </c>
      <c r="K29" s="45">
        <f>[22]Elo!AQ15</f>
        <v>1518</v>
      </c>
      <c r="L29" s="45">
        <f>[22]Syys!AQ15</f>
        <v>745</v>
      </c>
      <c r="M29" s="45">
        <f>[22]Loka!AQ15</f>
        <v>554</v>
      </c>
      <c r="N29" s="45">
        <f>[22]Marras!AQ15</f>
        <v>355</v>
      </c>
      <c r="O29" s="45">
        <f>[22]Joulu!AQ15</f>
        <v>355</v>
      </c>
    </row>
    <row r="30" spans="2:15" x14ac:dyDescent="0.2">
      <c r="B30" s="1" t="s">
        <v>40</v>
      </c>
      <c r="C30" s="44">
        <f>[22]Tammijoulu!K15</f>
        <v>8812</v>
      </c>
      <c r="D30" s="44">
        <f>[22]Tammi!K15</f>
        <v>340</v>
      </c>
      <c r="E30" s="44">
        <f>[22]Helmi!K15</f>
        <v>568</v>
      </c>
      <c r="F30" s="44">
        <f>[22]Maalis!K15</f>
        <v>485</v>
      </c>
      <c r="G30" s="44">
        <f>[22]Huhti!K15</f>
        <v>555</v>
      </c>
      <c r="H30" s="44">
        <f>[22]Touko!K15</f>
        <v>756</v>
      </c>
      <c r="I30" s="44">
        <f>[22]Kesä!K15</f>
        <v>857</v>
      </c>
      <c r="J30" s="44">
        <f>[22]Heinä!K15</f>
        <v>1693</v>
      </c>
      <c r="K30" s="44">
        <f>[22]Elo!K15</f>
        <v>1184</v>
      </c>
      <c r="L30" s="44">
        <f>[22]Syys!K15</f>
        <v>911</v>
      </c>
      <c r="M30" s="44">
        <f>[22]Loka!K15</f>
        <v>562</v>
      </c>
      <c r="N30" s="44">
        <f>[22]Marras!K15</f>
        <v>517</v>
      </c>
      <c r="O30" s="44">
        <f>[22]Joulu!K15</f>
        <v>384</v>
      </c>
    </row>
    <row r="31" spans="2:15" s="14" customFormat="1" x14ac:dyDescent="0.2">
      <c r="B31" s="16" t="s">
        <v>2</v>
      </c>
      <c r="C31" s="45">
        <f>[22]Tammijoulu!BG15</f>
        <v>12579</v>
      </c>
      <c r="D31" s="45">
        <f>[22]Tammi!BG15</f>
        <v>644</v>
      </c>
      <c r="E31" s="45">
        <f>[22]Helmi!BG15</f>
        <v>313</v>
      </c>
      <c r="F31" s="45">
        <f>[22]Maalis!BG15</f>
        <v>426</v>
      </c>
      <c r="G31" s="45">
        <f>[22]Huhti!BG15</f>
        <v>587</v>
      </c>
      <c r="H31" s="45">
        <f>[22]Touko!BG15</f>
        <v>1266</v>
      </c>
      <c r="I31" s="45">
        <f>[22]Kesä!BG15</f>
        <v>1929</v>
      </c>
      <c r="J31" s="45">
        <f>[22]Heinä!BG15</f>
        <v>2083</v>
      </c>
      <c r="K31" s="45">
        <f>[22]Elo!BG15</f>
        <v>1769</v>
      </c>
      <c r="L31" s="45">
        <f>[22]Syys!BG15</f>
        <v>1497</v>
      </c>
      <c r="M31" s="45">
        <f>[22]Loka!BG15</f>
        <v>768</v>
      </c>
      <c r="N31" s="45">
        <f>[22]Marras!BG15</f>
        <v>424</v>
      </c>
      <c r="O31" s="45">
        <f>[22]Joulu!BG15</f>
        <v>873</v>
      </c>
    </row>
    <row r="32" spans="2:15" x14ac:dyDescent="0.2">
      <c r="B32" s="1" t="s">
        <v>41</v>
      </c>
      <c r="C32" s="44">
        <f>[22]Tammijoulu!V15</f>
        <v>9055</v>
      </c>
      <c r="D32" s="44">
        <f>[22]Tammi!V15</f>
        <v>535</v>
      </c>
      <c r="E32" s="44">
        <f>[22]Helmi!V15</f>
        <v>573</v>
      </c>
      <c r="F32" s="44">
        <f>[22]Maalis!V15</f>
        <v>712</v>
      </c>
      <c r="G32" s="44">
        <f>[22]Huhti!V15</f>
        <v>732</v>
      </c>
      <c r="H32" s="44">
        <f>[22]Touko!V15</f>
        <v>876</v>
      </c>
      <c r="I32" s="44">
        <f>[22]Kesä!V15</f>
        <v>1066</v>
      </c>
      <c r="J32" s="44">
        <f>[22]Heinä!V15</f>
        <v>853</v>
      </c>
      <c r="K32" s="44">
        <f>[22]Elo!V15</f>
        <v>1083</v>
      </c>
      <c r="L32" s="44">
        <f>[22]Syys!V15</f>
        <v>800</v>
      </c>
      <c r="M32" s="44">
        <f>[22]Loka!V15</f>
        <v>671</v>
      </c>
      <c r="N32" s="44">
        <f>[22]Marras!V15</f>
        <v>633</v>
      </c>
      <c r="O32" s="44">
        <f>[22]Joulu!V15</f>
        <v>521</v>
      </c>
    </row>
    <row r="33" spans="2:15" s="14" customFormat="1" x14ac:dyDescent="0.2">
      <c r="B33" s="16" t="s">
        <v>42</v>
      </c>
      <c r="C33" s="45">
        <f>[22]Tammijoulu!Y15</f>
        <v>2983</v>
      </c>
      <c r="D33" s="45">
        <f>[22]Tammi!Y15</f>
        <v>157</v>
      </c>
      <c r="E33" s="45">
        <f>[22]Helmi!Y15</f>
        <v>160</v>
      </c>
      <c r="F33" s="45">
        <f>[22]Maalis!Y15</f>
        <v>232</v>
      </c>
      <c r="G33" s="45">
        <f>[22]Huhti!Y15</f>
        <v>207</v>
      </c>
      <c r="H33" s="45">
        <f>[22]Touko!Y15</f>
        <v>304</v>
      </c>
      <c r="I33" s="45">
        <f>[22]Kesä!Y15</f>
        <v>300</v>
      </c>
      <c r="J33" s="45">
        <f>[22]Heinä!Y15</f>
        <v>288</v>
      </c>
      <c r="K33" s="45">
        <f>[22]Elo!Y15</f>
        <v>323</v>
      </c>
      <c r="L33" s="45">
        <f>[22]Syys!Y15</f>
        <v>350</v>
      </c>
      <c r="M33" s="45">
        <f>[22]Loka!Y15</f>
        <v>311</v>
      </c>
      <c r="N33" s="45">
        <f>[22]Marras!Y15</f>
        <v>218</v>
      </c>
      <c r="O33" s="45">
        <f>[22]Joulu!Y15</f>
        <v>133</v>
      </c>
    </row>
    <row r="34" spans="2:15" x14ac:dyDescent="0.2">
      <c r="B34" s="1" t="s">
        <v>3</v>
      </c>
      <c r="C34" s="44">
        <f>[22]Tammijoulu!AI15</f>
        <v>5384</v>
      </c>
      <c r="D34" s="44">
        <f>[22]Tammi!AI15</f>
        <v>601</v>
      </c>
      <c r="E34" s="44">
        <f>[22]Helmi!AI15</f>
        <v>259</v>
      </c>
      <c r="F34" s="44">
        <f>[22]Maalis!AI15</f>
        <v>345</v>
      </c>
      <c r="G34" s="44">
        <f>[22]Huhti!AI15</f>
        <v>289</v>
      </c>
      <c r="H34" s="44">
        <f>[22]Touko!AI15</f>
        <v>610</v>
      </c>
      <c r="I34" s="44">
        <f>[22]Kesä!AI15</f>
        <v>461</v>
      </c>
      <c r="J34" s="44">
        <f>[22]Heinä!AI15</f>
        <v>381</v>
      </c>
      <c r="K34" s="44">
        <f>[22]Elo!AI15</f>
        <v>525</v>
      </c>
      <c r="L34" s="44">
        <f>[22]Syys!AI15</f>
        <v>489</v>
      </c>
      <c r="M34" s="44">
        <f>[22]Loka!AI15</f>
        <v>510</v>
      </c>
      <c r="N34" s="44">
        <f>[22]Marras!AI15</f>
        <v>495</v>
      </c>
      <c r="O34" s="44">
        <f>[22]Joulu!AI15</f>
        <v>419</v>
      </c>
    </row>
    <row r="35" spans="2:15" s="14" customFormat="1" x14ac:dyDescent="0.2">
      <c r="B35" s="16" t="s">
        <v>43</v>
      </c>
      <c r="C35" s="45">
        <f>[22]Tammijoulu!U15</f>
        <v>4306</v>
      </c>
      <c r="D35" s="45">
        <f>[22]Tammi!U15</f>
        <v>174</v>
      </c>
      <c r="E35" s="45">
        <f>[22]Helmi!U15</f>
        <v>272</v>
      </c>
      <c r="F35" s="45">
        <f>[22]Maalis!U15</f>
        <v>199</v>
      </c>
      <c r="G35" s="45">
        <f>[22]Huhti!U15</f>
        <v>226</v>
      </c>
      <c r="H35" s="45">
        <f>[22]Touko!U15</f>
        <v>447</v>
      </c>
      <c r="I35" s="45">
        <f>[22]Kesä!U15</f>
        <v>618</v>
      </c>
      <c r="J35" s="45">
        <f>[22]Heinä!U15</f>
        <v>473</v>
      </c>
      <c r="K35" s="45">
        <f>[22]Elo!U15</f>
        <v>856</v>
      </c>
      <c r="L35" s="45">
        <f>[22]Syys!U15</f>
        <v>528</v>
      </c>
      <c r="M35" s="45">
        <f>[22]Loka!U15</f>
        <v>235</v>
      </c>
      <c r="N35" s="45">
        <f>[22]Marras!U15</f>
        <v>133</v>
      </c>
      <c r="O35" s="45">
        <f>[22]Joulu!U15</f>
        <v>145</v>
      </c>
    </row>
    <row r="36" spans="2:15" x14ac:dyDescent="0.2">
      <c r="B36" s="1" t="s">
        <v>44</v>
      </c>
      <c r="C36" s="44">
        <f>[22]Tammijoulu!Q15</f>
        <v>3994</v>
      </c>
      <c r="D36" s="44">
        <f>[22]Tammi!Q15</f>
        <v>163</v>
      </c>
      <c r="E36" s="44">
        <f>[22]Helmi!Q15</f>
        <v>193</v>
      </c>
      <c r="F36" s="44">
        <f>[22]Maalis!Q15</f>
        <v>366</v>
      </c>
      <c r="G36" s="44">
        <f>[22]Huhti!Q15</f>
        <v>410</v>
      </c>
      <c r="H36" s="44">
        <f>[22]Touko!Q15</f>
        <v>319</v>
      </c>
      <c r="I36" s="44">
        <f>[22]Kesä!Q15</f>
        <v>548</v>
      </c>
      <c r="J36" s="44">
        <f>[22]Heinä!Q15</f>
        <v>405</v>
      </c>
      <c r="K36" s="44">
        <f>[22]Elo!Q15</f>
        <v>454</v>
      </c>
      <c r="L36" s="44">
        <f>[22]Syys!Q15</f>
        <v>405</v>
      </c>
      <c r="M36" s="44">
        <f>[22]Loka!Q15</f>
        <v>347</v>
      </c>
      <c r="N36" s="44">
        <f>[22]Marras!Q15</f>
        <v>224</v>
      </c>
      <c r="O36" s="44">
        <f>[22]Joulu!Q15</f>
        <v>160</v>
      </c>
    </row>
    <row r="37" spans="2:15" s="14" customFormat="1" x14ac:dyDescent="0.2">
      <c r="B37" s="16" t="s">
        <v>4</v>
      </c>
      <c r="C37" s="45">
        <f>[22]Tammijoulu!AN15</f>
        <v>2559</v>
      </c>
      <c r="D37" s="45">
        <f>[22]Tammi!AN15</f>
        <v>138</v>
      </c>
      <c r="E37" s="45">
        <f>[22]Helmi!AN15</f>
        <v>187</v>
      </c>
      <c r="F37" s="45">
        <f>[22]Maalis!AN15</f>
        <v>203</v>
      </c>
      <c r="G37" s="45">
        <f>[22]Huhti!AN15</f>
        <v>111</v>
      </c>
      <c r="H37" s="45">
        <f>[22]Touko!AN15</f>
        <v>196</v>
      </c>
      <c r="I37" s="45">
        <f>[22]Kesä!AN15</f>
        <v>307</v>
      </c>
      <c r="J37" s="45">
        <f>[22]Heinä!AN15</f>
        <v>325</v>
      </c>
      <c r="K37" s="45">
        <f>[22]Elo!AN15</f>
        <v>389</v>
      </c>
      <c r="L37" s="45">
        <f>[22]Syys!AN15</f>
        <v>303</v>
      </c>
      <c r="M37" s="45">
        <f>[22]Loka!AN15</f>
        <v>176</v>
      </c>
      <c r="N37" s="45">
        <f>[22]Marras!AN15</f>
        <v>124</v>
      </c>
      <c r="O37" s="45">
        <f>[22]Joulu!AN15</f>
        <v>100</v>
      </c>
    </row>
    <row r="38" spans="2:15" x14ac:dyDescent="0.2">
      <c r="B38" s="1" t="s">
        <v>45</v>
      </c>
      <c r="C38" s="44">
        <f>[22]Tammijoulu!BA15</f>
        <v>8318</v>
      </c>
      <c r="D38" s="44">
        <f>[22]Tammi!BA15</f>
        <v>517</v>
      </c>
      <c r="E38" s="44">
        <f>[22]Helmi!BA15</f>
        <v>347</v>
      </c>
      <c r="F38" s="44">
        <f>[22]Maalis!BA15</f>
        <v>381</v>
      </c>
      <c r="G38" s="44">
        <f>[22]Huhti!BA15</f>
        <v>415</v>
      </c>
      <c r="H38" s="44">
        <f>[22]Touko!BA15</f>
        <v>457</v>
      </c>
      <c r="I38" s="44">
        <f>[22]Kesä!BA15</f>
        <v>968</v>
      </c>
      <c r="J38" s="44">
        <f>[22]Heinä!BA15</f>
        <v>1250</v>
      </c>
      <c r="K38" s="44">
        <f>[22]Elo!BA15</f>
        <v>1812</v>
      </c>
      <c r="L38" s="44">
        <f>[22]Syys!BA15</f>
        <v>688</v>
      </c>
      <c r="M38" s="44">
        <f>[22]Loka!BA15</f>
        <v>569</v>
      </c>
      <c r="N38" s="44">
        <f>[22]Marras!BA15</f>
        <v>439</v>
      </c>
      <c r="O38" s="44">
        <f>[22]Joulu!BA15</f>
        <v>475</v>
      </c>
    </row>
    <row r="39" spans="2:15" s="14" customFormat="1" x14ac:dyDescent="0.2">
      <c r="B39" s="16" t="s">
        <v>46</v>
      </c>
      <c r="C39" s="45">
        <f>[22]Tammijoulu!W15</f>
        <v>5166</v>
      </c>
      <c r="D39" s="45">
        <f>[22]Tammi!W15</f>
        <v>237</v>
      </c>
      <c r="E39" s="45">
        <f>[22]Helmi!W15</f>
        <v>297</v>
      </c>
      <c r="F39" s="45">
        <f>[22]Maalis!W15</f>
        <v>313</v>
      </c>
      <c r="G39" s="45">
        <f>[22]Huhti!W15</f>
        <v>520</v>
      </c>
      <c r="H39" s="45">
        <f>[22]Touko!W15</f>
        <v>638</v>
      </c>
      <c r="I39" s="45">
        <f>[22]Kesä!W15</f>
        <v>638</v>
      </c>
      <c r="J39" s="45">
        <f>[22]Heinä!W15</f>
        <v>570</v>
      </c>
      <c r="K39" s="45">
        <f>[22]Elo!W15</f>
        <v>597</v>
      </c>
      <c r="L39" s="45">
        <f>[22]Syys!W15</f>
        <v>484</v>
      </c>
      <c r="M39" s="45">
        <f>[22]Loka!W15</f>
        <v>377</v>
      </c>
      <c r="N39" s="45">
        <f>[22]Marras!W15</f>
        <v>287</v>
      </c>
      <c r="O39" s="45">
        <f>[22]Joulu!W15</f>
        <v>208</v>
      </c>
    </row>
    <row r="40" spans="2:15" x14ac:dyDescent="0.2">
      <c r="B40" s="1" t="s">
        <v>47</v>
      </c>
      <c r="C40" s="44">
        <f>[22]Tammijoulu!AJ15</f>
        <v>4880</v>
      </c>
      <c r="D40" s="44">
        <f>[22]Tammi!AJ15</f>
        <v>372</v>
      </c>
      <c r="E40" s="44">
        <f>[22]Helmi!AJ15</f>
        <v>256</v>
      </c>
      <c r="F40" s="44">
        <f>[22]Maalis!AJ15</f>
        <v>348</v>
      </c>
      <c r="G40" s="44">
        <f>[22]Huhti!AJ15</f>
        <v>321</v>
      </c>
      <c r="H40" s="44">
        <f>[22]Touko!AJ15</f>
        <v>397</v>
      </c>
      <c r="I40" s="44">
        <f>[22]Kesä!AJ15</f>
        <v>527</v>
      </c>
      <c r="J40" s="44">
        <f>[22]Heinä!AJ15</f>
        <v>259</v>
      </c>
      <c r="K40" s="44">
        <f>[22]Elo!AJ15</f>
        <v>779</v>
      </c>
      <c r="L40" s="44">
        <f>[22]Syys!AJ15</f>
        <v>669</v>
      </c>
      <c r="M40" s="44">
        <f>[22]Loka!AJ15</f>
        <v>381</v>
      </c>
      <c r="N40" s="44">
        <f>[22]Marras!AJ15</f>
        <v>371</v>
      </c>
      <c r="O40" s="44">
        <f>[22]Joulu!AJ15</f>
        <v>200</v>
      </c>
    </row>
    <row r="41" spans="2:15" s="14" customFormat="1" x14ac:dyDescent="0.2">
      <c r="B41" s="16" t="s">
        <v>48</v>
      </c>
      <c r="C41" s="45">
        <f>[22]Tammijoulu!AG15</f>
        <v>5157</v>
      </c>
      <c r="D41" s="45">
        <f>[22]Tammi!AG15</f>
        <v>361</v>
      </c>
      <c r="E41" s="45">
        <f>[22]Helmi!AG15</f>
        <v>330</v>
      </c>
      <c r="F41" s="45">
        <f>[22]Maalis!AG15</f>
        <v>392</v>
      </c>
      <c r="G41" s="45">
        <f>[22]Huhti!AG15</f>
        <v>345</v>
      </c>
      <c r="H41" s="45">
        <f>[22]Touko!AG15</f>
        <v>470</v>
      </c>
      <c r="I41" s="45">
        <f>[22]Kesä!AG15</f>
        <v>637</v>
      </c>
      <c r="J41" s="45">
        <f>[22]Heinä!AG15</f>
        <v>681</v>
      </c>
      <c r="K41" s="45">
        <f>[22]Elo!AG15</f>
        <v>488</v>
      </c>
      <c r="L41" s="45">
        <f>[22]Syys!AG15</f>
        <v>483</v>
      </c>
      <c r="M41" s="45">
        <f>[22]Loka!AG15</f>
        <v>480</v>
      </c>
      <c r="N41" s="45">
        <f>[22]Marras!AG15</f>
        <v>302</v>
      </c>
      <c r="O41" s="45">
        <f>[22]Joulu!AG15</f>
        <v>188</v>
      </c>
    </row>
    <row r="42" spans="2:15" x14ac:dyDescent="0.2">
      <c r="B42" s="1" t="s">
        <v>49</v>
      </c>
      <c r="C42" s="44">
        <f>[22]Tammijoulu!AW15</f>
        <v>8178</v>
      </c>
      <c r="D42" s="44">
        <f>[22]Tammi!AW15</f>
        <v>350</v>
      </c>
      <c r="E42" s="44">
        <f>[22]Helmi!AW15</f>
        <v>306</v>
      </c>
      <c r="F42" s="44">
        <f>[22]Maalis!AW15</f>
        <v>552</v>
      </c>
      <c r="G42" s="44">
        <f>[22]Huhti!AW15</f>
        <v>554</v>
      </c>
      <c r="H42" s="44">
        <f>[22]Touko!AW15</f>
        <v>995</v>
      </c>
      <c r="I42" s="44">
        <f>[22]Kesä!AW15</f>
        <v>1153</v>
      </c>
      <c r="J42" s="44">
        <f>[22]Heinä!AW15</f>
        <v>806</v>
      </c>
      <c r="K42" s="44">
        <f>[22]Elo!AW15</f>
        <v>1140</v>
      </c>
      <c r="L42" s="44">
        <f>[22]Syys!AW15</f>
        <v>860</v>
      </c>
      <c r="M42" s="44">
        <f>[22]Loka!AW15</f>
        <v>654</v>
      </c>
      <c r="N42" s="44">
        <f>[22]Marras!AW15</f>
        <v>464</v>
      </c>
      <c r="O42" s="44">
        <f>[22]Joulu!AW15</f>
        <v>344</v>
      </c>
    </row>
    <row r="43" spans="2:15" s="14" customFormat="1" x14ac:dyDescent="0.2">
      <c r="B43" s="16" t="s">
        <v>5</v>
      </c>
      <c r="C43" s="45">
        <f>[22]Tammijoulu!BC15</f>
        <v>3126</v>
      </c>
      <c r="D43" s="45">
        <f>[22]Tammi!BC15</f>
        <v>100</v>
      </c>
      <c r="E43" s="45">
        <f>[22]Helmi!BC15</f>
        <v>104</v>
      </c>
      <c r="F43" s="45">
        <f>[22]Maalis!BC15</f>
        <v>76</v>
      </c>
      <c r="G43" s="45">
        <f>[22]Huhti!BC15</f>
        <v>137</v>
      </c>
      <c r="H43" s="45">
        <f>[22]Touko!BC15</f>
        <v>191</v>
      </c>
      <c r="I43" s="45">
        <f>[22]Kesä!BC15</f>
        <v>463</v>
      </c>
      <c r="J43" s="45">
        <f>[22]Heinä!BC15</f>
        <v>938</v>
      </c>
      <c r="K43" s="45">
        <f>[22]Elo!BC15</f>
        <v>387</v>
      </c>
      <c r="L43" s="45">
        <f>[22]Syys!BC15</f>
        <v>362</v>
      </c>
      <c r="M43" s="45">
        <f>[22]Loka!BC15</f>
        <v>190</v>
      </c>
      <c r="N43" s="45">
        <f>[22]Marras!BC15</f>
        <v>92</v>
      </c>
      <c r="O43" s="45">
        <f>[22]Joulu!BC15</f>
        <v>86</v>
      </c>
    </row>
    <row r="44" spans="2:15" x14ac:dyDescent="0.2">
      <c r="B44" s="1" t="s">
        <v>6</v>
      </c>
      <c r="C44" s="44">
        <f>[22]Tammijoulu!AS15</f>
        <v>5703</v>
      </c>
      <c r="D44" s="44">
        <f>[22]Tammi!AS15</f>
        <v>191</v>
      </c>
      <c r="E44" s="44">
        <f>[22]Helmi!AS15</f>
        <v>158</v>
      </c>
      <c r="F44" s="44">
        <f>[22]Maalis!AS15</f>
        <v>182</v>
      </c>
      <c r="G44" s="44">
        <f>[22]Huhti!AS15</f>
        <v>269</v>
      </c>
      <c r="H44" s="44">
        <f>[22]Touko!AS15</f>
        <v>474</v>
      </c>
      <c r="I44" s="44">
        <f>[22]Kesä!AS15</f>
        <v>823</v>
      </c>
      <c r="J44" s="44">
        <f>[22]Heinä!AS15</f>
        <v>1161</v>
      </c>
      <c r="K44" s="44">
        <f>[22]Elo!AS15</f>
        <v>877</v>
      </c>
      <c r="L44" s="44">
        <f>[22]Syys!AS15</f>
        <v>906</v>
      </c>
      <c r="M44" s="44">
        <f>[22]Loka!AS15</f>
        <v>326</v>
      </c>
      <c r="N44" s="44">
        <f>[22]Marras!AS15</f>
        <v>196</v>
      </c>
      <c r="O44" s="44">
        <f>[22]Joulu!AS15</f>
        <v>140</v>
      </c>
    </row>
    <row r="45" spans="2:15" s="14" customFormat="1" x14ac:dyDescent="0.2">
      <c r="B45" s="16" t="s">
        <v>50</v>
      </c>
      <c r="C45" s="45">
        <f>[22]Tammijoulu!I15</f>
        <v>2439</v>
      </c>
      <c r="D45" s="45">
        <f>[22]Tammi!I15</f>
        <v>74</v>
      </c>
      <c r="E45" s="45">
        <f>[22]Helmi!I15</f>
        <v>118</v>
      </c>
      <c r="F45" s="45">
        <f>[22]Maalis!I15</f>
        <v>153</v>
      </c>
      <c r="G45" s="45">
        <f>[22]Huhti!I15</f>
        <v>282</v>
      </c>
      <c r="H45" s="45">
        <f>[22]Touko!I15</f>
        <v>183</v>
      </c>
      <c r="I45" s="45">
        <f>[22]Kesä!I15</f>
        <v>365</v>
      </c>
      <c r="J45" s="45">
        <f>[22]Heinä!I15</f>
        <v>127</v>
      </c>
      <c r="K45" s="45">
        <f>[22]Elo!I15</f>
        <v>294</v>
      </c>
      <c r="L45" s="45">
        <f>[22]Syys!I15</f>
        <v>233</v>
      </c>
      <c r="M45" s="45">
        <f>[22]Loka!I15</f>
        <v>359</v>
      </c>
      <c r="N45" s="45">
        <f>[22]Marras!I15</f>
        <v>166</v>
      </c>
      <c r="O45" s="45">
        <f>[22]Joulu!I15</f>
        <v>85</v>
      </c>
    </row>
    <row r="46" spans="2:15" x14ac:dyDescent="0.2">
      <c r="B46" s="1" t="s">
        <v>51</v>
      </c>
      <c r="C46" s="44">
        <f>[22]Tammijoulu!BH15</f>
        <v>1128</v>
      </c>
      <c r="D46" s="44">
        <f>[22]Tammi!BH15</f>
        <v>37</v>
      </c>
      <c r="E46" s="44">
        <f>[22]Helmi!BH15</f>
        <v>28</v>
      </c>
      <c r="F46" s="44">
        <f>[22]Maalis!BH15</f>
        <v>43</v>
      </c>
      <c r="G46" s="44">
        <f>[22]Huhti!BH15</f>
        <v>60</v>
      </c>
      <c r="H46" s="44">
        <f>[22]Touko!BH15</f>
        <v>115</v>
      </c>
      <c r="I46" s="44">
        <f>[22]Kesä!BH15</f>
        <v>227</v>
      </c>
      <c r="J46" s="44">
        <f>[22]Heinä!BH15</f>
        <v>155</v>
      </c>
      <c r="K46" s="44">
        <f>[22]Elo!BH15</f>
        <v>195</v>
      </c>
      <c r="L46" s="44">
        <f>[22]Syys!BH15</f>
        <v>103</v>
      </c>
      <c r="M46" s="44">
        <f>[22]Loka!BH15</f>
        <v>58</v>
      </c>
      <c r="N46" s="44">
        <f>[22]Marras!BH15</f>
        <v>30</v>
      </c>
      <c r="O46" s="44">
        <f>[22]Joulu!BH15</f>
        <v>77</v>
      </c>
    </row>
    <row r="47" spans="2:15" s="14" customFormat="1" x14ac:dyDescent="0.2">
      <c r="B47" s="46" t="s">
        <v>111</v>
      </c>
      <c r="C47" s="45">
        <f>[22]Tammijoulu!AL15</f>
        <v>2512</v>
      </c>
      <c r="D47" s="45">
        <f>[22]Tammi!AL15</f>
        <v>227</v>
      </c>
      <c r="E47" s="45">
        <f>[22]Helmi!AL15</f>
        <v>153</v>
      </c>
      <c r="F47" s="45">
        <f>[22]Maalis!AL15</f>
        <v>196</v>
      </c>
      <c r="G47" s="45">
        <f>[22]Huhti!AL15</f>
        <v>195</v>
      </c>
      <c r="H47" s="45">
        <f>[22]Touko!AL15</f>
        <v>236</v>
      </c>
      <c r="I47" s="45">
        <f>[22]Kesä!AL15</f>
        <v>327</v>
      </c>
      <c r="J47" s="45">
        <f>[22]Heinä!AL15</f>
        <v>157</v>
      </c>
      <c r="K47" s="45">
        <f>[22]Elo!AL15</f>
        <v>169</v>
      </c>
      <c r="L47" s="45">
        <f>[22]Syys!AL15</f>
        <v>188</v>
      </c>
      <c r="M47" s="45">
        <f>[22]Loka!AL15</f>
        <v>150</v>
      </c>
      <c r="N47" s="45">
        <f>[22]Marras!AL15</f>
        <v>255</v>
      </c>
      <c r="O47" s="45">
        <f>[22]Joulu!AL15</f>
        <v>259</v>
      </c>
    </row>
    <row r="48" spans="2:15" x14ac:dyDescent="0.2">
      <c r="B48" s="1" t="s">
        <v>91</v>
      </c>
      <c r="C48" s="8">
        <f t="shared" ref="C48:O48" si="0">C10-SUM(C12:C46)</f>
        <v>102803</v>
      </c>
      <c r="D48" s="8">
        <f t="shared" si="0"/>
        <v>5762</v>
      </c>
      <c r="E48" s="8">
        <f t="shared" si="0"/>
        <v>5275</v>
      </c>
      <c r="F48" s="8">
        <f t="shared" si="0"/>
        <v>6399</v>
      </c>
      <c r="G48" s="8">
        <f t="shared" si="0"/>
        <v>6228</v>
      </c>
      <c r="H48" s="8">
        <f t="shared" si="0"/>
        <v>12196</v>
      </c>
      <c r="I48" s="8">
        <f t="shared" si="0"/>
        <v>11376</v>
      </c>
      <c r="J48" s="8">
        <f t="shared" si="0"/>
        <v>8088</v>
      </c>
      <c r="K48" s="8">
        <f t="shared" si="0"/>
        <v>13468</v>
      </c>
      <c r="L48" s="8">
        <f t="shared" si="0"/>
        <v>10407</v>
      </c>
      <c r="M48" s="8">
        <f t="shared" si="0"/>
        <v>8264</v>
      </c>
      <c r="N48" s="8">
        <f t="shared" si="0"/>
        <v>6716</v>
      </c>
      <c r="O48" s="8">
        <f t="shared" si="0"/>
        <v>8624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A1:B1048576 C1:J6 C8:J65536">
    <cfRule type="cellIs" dxfId="498" priority="605" stopIfTrue="1" operator="lessThan">
      <formula>0</formula>
    </cfRule>
  </conditionalFormatting>
  <conditionalFormatting sqref="H1:H6 H8:H65536">
    <cfRule type="cellIs" dxfId="497" priority="604" stopIfTrue="1" operator="lessThan">
      <formula>0</formula>
    </cfRule>
  </conditionalFormatting>
  <conditionalFormatting sqref="I1:I6 I8:I65536">
    <cfRule type="cellIs" dxfId="496" priority="603" stopIfTrue="1" operator="lessThan">
      <formula>0</formula>
    </cfRule>
  </conditionalFormatting>
  <conditionalFormatting sqref="J1:J6 J8:J65536">
    <cfRule type="cellIs" dxfId="495" priority="602" stopIfTrue="1" operator="lessThan">
      <formula>0</formula>
    </cfRule>
  </conditionalFormatting>
  <conditionalFormatting sqref="C8">
    <cfRule type="cellIs" dxfId="494" priority="596" stopIfTrue="1" operator="lessThan">
      <formula>0</formula>
    </cfRule>
  </conditionalFormatting>
  <conditionalFormatting sqref="Q11">
    <cfRule type="cellIs" dxfId="493" priority="595" stopIfTrue="1" operator="lessThan">
      <formula>0</formula>
    </cfRule>
  </conditionalFormatting>
  <conditionalFormatting sqref="E1:E6 E8:E65536">
    <cfRule type="cellIs" dxfId="492" priority="594" stopIfTrue="1" operator="lessThan">
      <formula>0</formula>
    </cfRule>
  </conditionalFormatting>
  <conditionalFormatting sqref="F1:F6 F8:F65536">
    <cfRule type="cellIs" dxfId="491" priority="593" stopIfTrue="1" operator="lessThan">
      <formula>0</formula>
    </cfRule>
  </conditionalFormatting>
  <conditionalFormatting sqref="F1:F6 F8:F65536">
    <cfRule type="cellIs" dxfId="490" priority="592" stopIfTrue="1" operator="lessThan">
      <formula>0</formula>
    </cfRule>
  </conditionalFormatting>
  <conditionalFormatting sqref="F1:F6 F8:F65536">
    <cfRule type="cellIs" dxfId="489" priority="591" stopIfTrue="1" operator="lessThan">
      <formula>0</formula>
    </cfRule>
  </conditionalFormatting>
  <conditionalFormatting sqref="G1:G6 G8:G65536">
    <cfRule type="cellIs" dxfId="488" priority="590" stopIfTrue="1" operator="lessThan">
      <formula>0</formula>
    </cfRule>
  </conditionalFormatting>
  <conditionalFormatting sqref="H1:H6 H8:H65536">
    <cfRule type="cellIs" dxfId="487" priority="589" stopIfTrue="1" operator="lessThan">
      <formula>0</formula>
    </cfRule>
  </conditionalFormatting>
  <conditionalFormatting sqref="H1:H6 H8:H65536">
    <cfRule type="cellIs" dxfId="486" priority="588" stopIfTrue="1" operator="lessThan">
      <formula>0</formula>
    </cfRule>
  </conditionalFormatting>
  <conditionalFormatting sqref="H1:H6 H8:H65536">
    <cfRule type="cellIs" dxfId="485" priority="587" stopIfTrue="1" operator="lessThan">
      <formula>0</formula>
    </cfRule>
  </conditionalFormatting>
  <conditionalFormatting sqref="H1:H6 H8:H65536">
    <cfRule type="cellIs" dxfId="484" priority="586" stopIfTrue="1" operator="lessThan">
      <formula>0</formula>
    </cfRule>
  </conditionalFormatting>
  <conditionalFormatting sqref="H1:H6 H8:H65536">
    <cfRule type="cellIs" dxfId="483" priority="585" stopIfTrue="1" operator="lessThan">
      <formula>0</formula>
    </cfRule>
  </conditionalFormatting>
  <conditionalFormatting sqref="H1:H6 H8:H65536">
    <cfRule type="cellIs" dxfId="482" priority="584" stopIfTrue="1" operator="lessThan">
      <formula>0</formula>
    </cfRule>
  </conditionalFormatting>
  <conditionalFormatting sqref="I1:I6 I8:I65536">
    <cfRule type="cellIs" dxfId="481" priority="583" stopIfTrue="1" operator="lessThan">
      <formula>0</formula>
    </cfRule>
  </conditionalFormatting>
  <conditionalFormatting sqref="I1:I6 I8:I65536">
    <cfRule type="cellIs" dxfId="480" priority="582" stopIfTrue="1" operator="lessThan">
      <formula>0</formula>
    </cfRule>
  </conditionalFormatting>
  <conditionalFormatting sqref="J1:J6 J8:J65536">
    <cfRule type="cellIs" dxfId="479" priority="581" stopIfTrue="1" operator="lessThan">
      <formula>0</formula>
    </cfRule>
  </conditionalFormatting>
  <conditionalFormatting sqref="J1:J6 J8:J65536">
    <cfRule type="cellIs" dxfId="478" priority="580" stopIfTrue="1" operator="lessThan">
      <formula>0</formula>
    </cfRule>
  </conditionalFormatting>
  <conditionalFormatting sqref="J1:J6 J8:J65536">
    <cfRule type="cellIs" dxfId="477" priority="579" stopIfTrue="1" operator="lessThan">
      <formula>0</formula>
    </cfRule>
  </conditionalFormatting>
  <conditionalFormatting sqref="J1:J6 J8:J65536">
    <cfRule type="cellIs" dxfId="476" priority="578" stopIfTrue="1" operator="lessThan">
      <formula>0</formula>
    </cfRule>
  </conditionalFormatting>
  <conditionalFormatting sqref="J1:J6 J8:J65536">
    <cfRule type="cellIs" dxfId="475" priority="577" stopIfTrue="1" operator="lessThan">
      <formula>0</formula>
    </cfRule>
  </conditionalFormatting>
  <conditionalFormatting sqref="J1:J6 J8:J65536">
    <cfRule type="cellIs" dxfId="474" priority="576" stopIfTrue="1" operator="lessThan">
      <formula>0</formula>
    </cfRule>
  </conditionalFormatting>
  <conditionalFormatting sqref="J1:J6 J8:J65536">
    <cfRule type="cellIs" dxfId="473" priority="575" stopIfTrue="1" operator="lessThan">
      <formula>0</formula>
    </cfRule>
  </conditionalFormatting>
  <conditionalFormatting sqref="J1:J6 J8:J65536">
    <cfRule type="cellIs" dxfId="472" priority="574" stopIfTrue="1" operator="lessThan">
      <formula>0</formula>
    </cfRule>
  </conditionalFormatting>
  <conditionalFormatting sqref="J1:J6 J8:J65536">
    <cfRule type="cellIs" dxfId="471" priority="573" stopIfTrue="1" operator="lessThan">
      <formula>0</formula>
    </cfRule>
  </conditionalFormatting>
  <conditionalFormatting sqref="J1:J6 J8:J65536">
    <cfRule type="cellIs" dxfId="470" priority="572" stopIfTrue="1" operator="lessThan">
      <formula>0</formula>
    </cfRule>
  </conditionalFormatting>
  <conditionalFormatting sqref="E1:E6 E8:E65536">
    <cfRule type="cellIs" dxfId="469" priority="549" stopIfTrue="1" operator="lessThan">
      <formula>0</formula>
    </cfRule>
  </conditionalFormatting>
  <conditionalFormatting sqref="E1:E6 E8:E65536">
    <cfRule type="cellIs" dxfId="468" priority="548" stopIfTrue="1" operator="lessThan">
      <formula>0</formula>
    </cfRule>
  </conditionalFormatting>
  <conditionalFormatting sqref="F1:F6 F8:F65536">
    <cfRule type="cellIs" dxfId="467" priority="547" stopIfTrue="1" operator="lessThan">
      <formula>0</formula>
    </cfRule>
  </conditionalFormatting>
  <conditionalFormatting sqref="F1:F6 F8:F65536">
    <cfRule type="cellIs" dxfId="466" priority="546" stopIfTrue="1" operator="lessThan">
      <formula>0</formula>
    </cfRule>
  </conditionalFormatting>
  <conditionalFormatting sqref="F1:F6 F8:F65536">
    <cfRule type="cellIs" dxfId="465" priority="545" stopIfTrue="1" operator="lessThan">
      <formula>0</formula>
    </cfRule>
  </conditionalFormatting>
  <conditionalFormatting sqref="F1:F6 F8:F65536">
    <cfRule type="cellIs" dxfId="464" priority="544" stopIfTrue="1" operator="lessThan">
      <formula>0</formula>
    </cfRule>
  </conditionalFormatting>
  <conditionalFormatting sqref="F1:F6 F8:F65536">
    <cfRule type="cellIs" dxfId="463" priority="543" stopIfTrue="1" operator="lessThan">
      <formula>0</formula>
    </cfRule>
  </conditionalFormatting>
  <conditionalFormatting sqref="F1:F6 F8:F65536">
    <cfRule type="cellIs" dxfId="462" priority="542" stopIfTrue="1" operator="lessThan">
      <formula>0</formula>
    </cfRule>
  </conditionalFormatting>
  <conditionalFormatting sqref="F1:F6 F8:F65536">
    <cfRule type="cellIs" dxfId="461" priority="541" stopIfTrue="1" operator="lessThan">
      <formula>0</formula>
    </cfRule>
  </conditionalFormatting>
  <conditionalFormatting sqref="F1:F6 F8:F65536">
    <cfRule type="cellIs" dxfId="460" priority="540" stopIfTrue="1" operator="lessThan">
      <formula>0</formula>
    </cfRule>
  </conditionalFormatting>
  <conditionalFormatting sqref="F1:F6 F8:F65536">
    <cfRule type="cellIs" dxfId="459" priority="539" stopIfTrue="1" operator="lessThan">
      <formula>0</formula>
    </cfRule>
  </conditionalFormatting>
  <conditionalFormatting sqref="F1:F6 F8:F65536">
    <cfRule type="cellIs" dxfId="458" priority="538" stopIfTrue="1" operator="lessThan">
      <formula>0</formula>
    </cfRule>
  </conditionalFormatting>
  <conditionalFormatting sqref="G1:G6 G8:G65536">
    <cfRule type="cellIs" dxfId="457" priority="537" stopIfTrue="1" operator="lessThan">
      <formula>0</formula>
    </cfRule>
  </conditionalFormatting>
  <conditionalFormatting sqref="G1:G6 G8:G65536">
    <cfRule type="cellIs" dxfId="456" priority="536" stopIfTrue="1" operator="lessThan">
      <formula>0</formula>
    </cfRule>
  </conditionalFormatting>
  <conditionalFormatting sqref="G1:G6 G8:G65536">
    <cfRule type="cellIs" dxfId="455" priority="535" stopIfTrue="1" operator="lessThan">
      <formula>0</formula>
    </cfRule>
  </conditionalFormatting>
  <conditionalFormatting sqref="G1:G6 G8:G65536">
    <cfRule type="cellIs" dxfId="454" priority="534" stopIfTrue="1" operator="lessThan">
      <formula>0</formula>
    </cfRule>
  </conditionalFormatting>
  <conditionalFormatting sqref="G1:G6 G8:G65536">
    <cfRule type="cellIs" dxfId="453" priority="533" stopIfTrue="1" operator="lessThan">
      <formula>0</formula>
    </cfRule>
  </conditionalFormatting>
  <conditionalFormatting sqref="H1:H6 H8:H65536">
    <cfRule type="cellIs" dxfId="452" priority="532" stopIfTrue="1" operator="lessThan">
      <formula>0</formula>
    </cfRule>
  </conditionalFormatting>
  <conditionalFormatting sqref="H1:H6 H8:H65536">
    <cfRule type="cellIs" dxfId="451" priority="531" stopIfTrue="1" operator="lessThan">
      <formula>0</formula>
    </cfRule>
  </conditionalFormatting>
  <conditionalFormatting sqref="H1:H6 H8:H65536">
    <cfRule type="cellIs" dxfId="450" priority="530" stopIfTrue="1" operator="lessThan">
      <formula>0</formula>
    </cfRule>
  </conditionalFormatting>
  <conditionalFormatting sqref="H1:H6 H8:H65536">
    <cfRule type="cellIs" dxfId="449" priority="529" stopIfTrue="1" operator="lessThan">
      <formula>0</formula>
    </cfRule>
  </conditionalFormatting>
  <conditionalFormatting sqref="H1:H6 H8:H65536">
    <cfRule type="cellIs" dxfId="448" priority="528" stopIfTrue="1" operator="lessThan">
      <formula>0</formula>
    </cfRule>
  </conditionalFormatting>
  <conditionalFormatting sqref="H1:H6 H8:H65536">
    <cfRule type="cellIs" dxfId="447" priority="527" stopIfTrue="1" operator="lessThan">
      <formula>0</formula>
    </cfRule>
  </conditionalFormatting>
  <conditionalFormatting sqref="H1:H6 H8:H65536">
    <cfRule type="cellIs" dxfId="446" priority="526" stopIfTrue="1" operator="lessThan">
      <formula>0</formula>
    </cfRule>
  </conditionalFormatting>
  <conditionalFormatting sqref="H1:H6 H8:H65536">
    <cfRule type="cellIs" dxfId="445" priority="525" stopIfTrue="1" operator="lessThan">
      <formula>0</formula>
    </cfRule>
  </conditionalFormatting>
  <conditionalFormatting sqref="I1:I6 I8:I65536">
    <cfRule type="cellIs" dxfId="444" priority="524" stopIfTrue="1" operator="lessThan">
      <formula>0</formula>
    </cfRule>
  </conditionalFormatting>
  <conditionalFormatting sqref="I1:I6 I8:I65536">
    <cfRule type="cellIs" dxfId="443" priority="523" stopIfTrue="1" operator="lessThan">
      <formula>0</formula>
    </cfRule>
  </conditionalFormatting>
  <conditionalFormatting sqref="I1:I6 I8:I65536">
    <cfRule type="cellIs" dxfId="442" priority="522" stopIfTrue="1" operator="lessThan">
      <formula>0</formula>
    </cfRule>
  </conditionalFormatting>
  <conditionalFormatting sqref="I1:I6 I8:I65536">
    <cfRule type="cellIs" dxfId="441" priority="521" stopIfTrue="1" operator="lessThan">
      <formula>0</formula>
    </cfRule>
  </conditionalFormatting>
  <conditionalFormatting sqref="J1:J6 J8:J65536">
    <cfRule type="cellIs" dxfId="440" priority="520" stopIfTrue="1" operator="lessThan">
      <formula>0</formula>
    </cfRule>
  </conditionalFormatting>
  <conditionalFormatting sqref="J1:J6 J8:J65536">
    <cfRule type="cellIs" dxfId="439" priority="519" stopIfTrue="1" operator="lessThan">
      <formula>0</formula>
    </cfRule>
  </conditionalFormatting>
  <conditionalFormatting sqref="J1:J6 J8:J65536">
    <cfRule type="cellIs" dxfId="438" priority="518" stopIfTrue="1" operator="lessThan">
      <formula>0</formula>
    </cfRule>
  </conditionalFormatting>
  <conditionalFormatting sqref="J1:J6 J8:J65536">
    <cfRule type="cellIs" dxfId="437" priority="517" stopIfTrue="1" operator="lessThan">
      <formula>0</formula>
    </cfRule>
  </conditionalFormatting>
  <conditionalFormatting sqref="J1:J6 J8:J65536">
    <cfRule type="cellIs" dxfId="436" priority="516" stopIfTrue="1" operator="lessThan">
      <formula>0</formula>
    </cfRule>
  </conditionalFormatting>
  <conditionalFormatting sqref="J1:J6 J8:J65536">
    <cfRule type="cellIs" dxfId="435" priority="515" stopIfTrue="1" operator="lessThan">
      <formula>0</formula>
    </cfRule>
  </conditionalFormatting>
  <conditionalFormatting sqref="J1:J6 J8:J65536">
    <cfRule type="cellIs" dxfId="434" priority="514" stopIfTrue="1" operator="lessThan">
      <formula>0</formula>
    </cfRule>
  </conditionalFormatting>
  <conditionalFormatting sqref="J1:J6 J8:J65536">
    <cfRule type="cellIs" dxfId="433" priority="513" stopIfTrue="1" operator="lessThan">
      <formula>0</formula>
    </cfRule>
  </conditionalFormatting>
  <conditionalFormatting sqref="J1:J6 J8:J65536">
    <cfRule type="cellIs" dxfId="432" priority="512" stopIfTrue="1" operator="lessThan">
      <formula>0</formula>
    </cfRule>
  </conditionalFormatting>
  <conditionalFormatting sqref="J1:J6 J8:J65536">
    <cfRule type="cellIs" dxfId="431" priority="511" stopIfTrue="1" operator="lessThan">
      <formula>0</formula>
    </cfRule>
  </conditionalFormatting>
  <conditionalFormatting sqref="J1:J6 J8:J65536">
    <cfRule type="cellIs" dxfId="430" priority="510" stopIfTrue="1" operator="lessThan">
      <formula>0</formula>
    </cfRule>
  </conditionalFormatting>
  <conditionalFormatting sqref="J1:J6 J8:J65536">
    <cfRule type="cellIs" dxfId="429" priority="509" stopIfTrue="1" operator="lessThan">
      <formula>0</formula>
    </cfRule>
  </conditionalFormatting>
  <conditionalFormatting sqref="J1:J6 J8:J65536">
    <cfRule type="cellIs" dxfId="428" priority="508" stopIfTrue="1" operator="lessThan">
      <formula>0</formula>
    </cfRule>
  </conditionalFormatting>
  <conditionalFormatting sqref="J1:J6 J8:J65536">
    <cfRule type="cellIs" dxfId="427" priority="507" stopIfTrue="1" operator="lessThan">
      <formula>0</formula>
    </cfRule>
  </conditionalFormatting>
  <conditionalFormatting sqref="J1:J6 J8:J65536">
    <cfRule type="cellIs" dxfId="426" priority="506" stopIfTrue="1" operator="lessThan">
      <formula>0</formula>
    </cfRule>
  </conditionalFormatting>
  <conditionalFormatting sqref="J1:J6 J8:J65536">
    <cfRule type="cellIs" dxfId="425" priority="505" stopIfTrue="1" operator="lessThan">
      <formula>0</formula>
    </cfRule>
  </conditionalFormatting>
  <conditionalFormatting sqref="J1:J6 J8:J65536">
    <cfRule type="cellIs" dxfId="424" priority="504" stopIfTrue="1" operator="lessThan">
      <formula>0</formula>
    </cfRule>
  </conditionalFormatting>
  <conditionalFormatting sqref="J1:J6 J8:J65536">
    <cfRule type="cellIs" dxfId="423" priority="503" stopIfTrue="1" operator="lessThan">
      <formula>0</formula>
    </cfRule>
  </conditionalFormatting>
  <conditionalFormatting sqref="J1:J6 J8:J65536">
    <cfRule type="cellIs" dxfId="422" priority="502" stopIfTrue="1" operator="lessThan">
      <formula>0</formula>
    </cfRule>
  </conditionalFormatting>
  <conditionalFormatting sqref="J1:J6 J8:J65536">
    <cfRule type="cellIs" dxfId="421" priority="501" stopIfTrue="1" operator="lessThan">
      <formula>0</formula>
    </cfRule>
  </conditionalFormatting>
  <conditionalFormatting sqref="J1:J6 J8:J65536">
    <cfRule type="cellIs" dxfId="420" priority="500" stopIfTrue="1" operator="lessThan">
      <formula>0</formula>
    </cfRule>
  </conditionalFormatting>
  <conditionalFormatting sqref="J1:J6 J8:J65536">
    <cfRule type="cellIs" dxfId="419" priority="499" stopIfTrue="1" operator="lessThan">
      <formula>0</formula>
    </cfRule>
  </conditionalFormatting>
  <conditionalFormatting sqref="A4:J4 P4:IV4">
    <cfRule type="cellIs" dxfId="418" priority="454" stopIfTrue="1" operator="lessThan">
      <formula>0</formula>
    </cfRule>
  </conditionalFormatting>
  <conditionalFormatting sqref="H4">
    <cfRule type="cellIs" dxfId="417" priority="453" stopIfTrue="1" operator="lessThan">
      <formula>0</formula>
    </cfRule>
  </conditionalFormatting>
  <conditionalFormatting sqref="I4">
    <cfRule type="cellIs" dxfId="416" priority="452" stopIfTrue="1" operator="lessThan">
      <formula>0</formula>
    </cfRule>
  </conditionalFormatting>
  <conditionalFormatting sqref="J4">
    <cfRule type="cellIs" dxfId="415" priority="451" stopIfTrue="1" operator="lessThan">
      <formula>0</formula>
    </cfRule>
  </conditionalFormatting>
  <conditionalFormatting sqref="E4">
    <cfRule type="cellIs" dxfId="414" priority="445" stopIfTrue="1" operator="lessThan">
      <formula>0</formula>
    </cfRule>
  </conditionalFormatting>
  <conditionalFormatting sqref="E4">
    <cfRule type="cellIs" dxfId="413" priority="444" stopIfTrue="1" operator="lessThan">
      <formula>0</formula>
    </cfRule>
  </conditionalFormatting>
  <conditionalFormatting sqref="F4">
    <cfRule type="cellIs" dxfId="412" priority="443" stopIfTrue="1" operator="lessThan">
      <formula>0</formula>
    </cfRule>
  </conditionalFormatting>
  <conditionalFormatting sqref="F4">
    <cfRule type="cellIs" dxfId="411" priority="442" stopIfTrue="1" operator="lessThan">
      <formula>0</formula>
    </cfRule>
  </conditionalFormatting>
  <conditionalFormatting sqref="F4">
    <cfRule type="cellIs" dxfId="410" priority="441" stopIfTrue="1" operator="lessThan">
      <formula>0</formula>
    </cfRule>
  </conditionalFormatting>
  <conditionalFormatting sqref="F4">
    <cfRule type="cellIs" dxfId="409" priority="440" stopIfTrue="1" operator="lessThan">
      <formula>0</formula>
    </cfRule>
  </conditionalFormatting>
  <conditionalFormatting sqref="G4">
    <cfRule type="cellIs" dxfId="408" priority="439" stopIfTrue="1" operator="lessThan">
      <formula>0</formula>
    </cfRule>
  </conditionalFormatting>
  <conditionalFormatting sqref="G4">
    <cfRule type="cellIs" dxfId="407" priority="438" stopIfTrue="1" operator="lessThan">
      <formula>0</formula>
    </cfRule>
  </conditionalFormatting>
  <conditionalFormatting sqref="H4">
    <cfRule type="cellIs" dxfId="406" priority="437" stopIfTrue="1" operator="lessThan">
      <formula>0</formula>
    </cfRule>
  </conditionalFormatting>
  <conditionalFormatting sqref="H4">
    <cfRule type="cellIs" dxfId="405" priority="436" stopIfTrue="1" operator="lessThan">
      <formula>0</formula>
    </cfRule>
  </conditionalFormatting>
  <conditionalFormatting sqref="H4">
    <cfRule type="cellIs" dxfId="404" priority="435" stopIfTrue="1" operator="lessThan">
      <formula>0</formula>
    </cfRule>
  </conditionalFormatting>
  <conditionalFormatting sqref="H4">
    <cfRule type="cellIs" dxfId="403" priority="434" stopIfTrue="1" operator="lessThan">
      <formula>0</formula>
    </cfRule>
  </conditionalFormatting>
  <conditionalFormatting sqref="H4">
    <cfRule type="cellIs" dxfId="402" priority="433" stopIfTrue="1" operator="lessThan">
      <formula>0</formula>
    </cfRule>
  </conditionalFormatting>
  <conditionalFormatting sqref="H4">
    <cfRule type="cellIs" dxfId="401" priority="432" stopIfTrue="1" operator="lessThan">
      <formula>0</formula>
    </cfRule>
  </conditionalFormatting>
  <conditionalFormatting sqref="H4">
    <cfRule type="cellIs" dxfId="400" priority="431" stopIfTrue="1" operator="lessThan">
      <formula>0</formula>
    </cfRule>
  </conditionalFormatting>
  <conditionalFormatting sqref="H4">
    <cfRule type="cellIs" dxfId="399" priority="430" stopIfTrue="1" operator="lessThan">
      <formula>0</formula>
    </cfRule>
  </conditionalFormatting>
  <conditionalFormatting sqref="I4">
    <cfRule type="cellIs" dxfId="398" priority="429" stopIfTrue="1" operator="lessThan">
      <formula>0</formula>
    </cfRule>
  </conditionalFormatting>
  <conditionalFormatting sqref="I4">
    <cfRule type="cellIs" dxfId="397" priority="428" stopIfTrue="1" operator="lessThan">
      <formula>0</formula>
    </cfRule>
  </conditionalFormatting>
  <conditionalFormatting sqref="I4">
    <cfRule type="cellIs" dxfId="396" priority="427" stopIfTrue="1" operator="lessThan">
      <formula>0</formula>
    </cfRule>
  </conditionalFormatting>
  <conditionalFormatting sqref="I4">
    <cfRule type="cellIs" dxfId="395" priority="426" stopIfTrue="1" operator="lessThan">
      <formula>0</formula>
    </cfRule>
  </conditionalFormatting>
  <conditionalFormatting sqref="J4">
    <cfRule type="cellIs" dxfId="394" priority="425" stopIfTrue="1" operator="lessThan">
      <formula>0</formula>
    </cfRule>
  </conditionalFormatting>
  <conditionalFormatting sqref="J4">
    <cfRule type="cellIs" dxfId="393" priority="424" stopIfTrue="1" operator="lessThan">
      <formula>0</formula>
    </cfRule>
  </conditionalFormatting>
  <conditionalFormatting sqref="J4">
    <cfRule type="cellIs" dxfId="392" priority="423" stopIfTrue="1" operator="lessThan">
      <formula>0</formula>
    </cfRule>
  </conditionalFormatting>
  <conditionalFormatting sqref="J4">
    <cfRule type="cellIs" dxfId="391" priority="422" stopIfTrue="1" operator="lessThan">
      <formula>0</formula>
    </cfRule>
  </conditionalFormatting>
  <conditionalFormatting sqref="J4">
    <cfRule type="cellIs" dxfId="390" priority="421" stopIfTrue="1" operator="lessThan">
      <formula>0</formula>
    </cfRule>
  </conditionalFormatting>
  <conditionalFormatting sqref="J4">
    <cfRule type="cellIs" dxfId="389" priority="420" stopIfTrue="1" operator="lessThan">
      <formula>0</formula>
    </cfRule>
  </conditionalFormatting>
  <conditionalFormatting sqref="J4">
    <cfRule type="cellIs" dxfId="388" priority="419" stopIfTrue="1" operator="lessThan">
      <formula>0</formula>
    </cfRule>
  </conditionalFormatting>
  <conditionalFormatting sqref="J4">
    <cfRule type="cellIs" dxfId="387" priority="418" stopIfTrue="1" operator="lessThan">
      <formula>0</formula>
    </cfRule>
  </conditionalFormatting>
  <conditionalFormatting sqref="C4:E4">
    <cfRule type="cellIs" dxfId="386" priority="389" stopIfTrue="1" operator="lessThan">
      <formula>0</formula>
    </cfRule>
  </conditionalFormatting>
  <conditionalFormatting sqref="E4">
    <cfRule type="cellIs" dxfId="385" priority="388" stopIfTrue="1" operator="lessThan">
      <formula>0</formula>
    </cfRule>
  </conditionalFormatting>
  <conditionalFormatting sqref="E4">
    <cfRule type="cellIs" dxfId="384" priority="387" stopIfTrue="1" operator="lessThan">
      <formula>0</formula>
    </cfRule>
  </conditionalFormatting>
  <conditionalFormatting sqref="E4">
    <cfRule type="cellIs" dxfId="383" priority="386" stopIfTrue="1" operator="lessThan">
      <formula>0</formula>
    </cfRule>
  </conditionalFormatting>
  <conditionalFormatting sqref="F4">
    <cfRule type="cellIs" dxfId="382" priority="385" stopIfTrue="1" operator="lessThan">
      <formula>0</formula>
    </cfRule>
  </conditionalFormatting>
  <conditionalFormatting sqref="F4">
    <cfRule type="cellIs" dxfId="381" priority="384" stopIfTrue="1" operator="lessThan">
      <formula>0</formula>
    </cfRule>
  </conditionalFormatting>
  <conditionalFormatting sqref="F4">
    <cfRule type="cellIs" dxfId="380" priority="383" stopIfTrue="1" operator="lessThan">
      <formula>0</formula>
    </cfRule>
  </conditionalFormatting>
  <conditionalFormatting sqref="F4">
    <cfRule type="cellIs" dxfId="379" priority="382" stopIfTrue="1" operator="lessThan">
      <formula>0</formula>
    </cfRule>
  </conditionalFormatting>
  <conditionalFormatting sqref="F4">
    <cfRule type="cellIs" dxfId="378" priority="381" stopIfTrue="1" operator="lessThan">
      <formula>0</formula>
    </cfRule>
  </conditionalFormatting>
  <conditionalFormatting sqref="G4">
    <cfRule type="cellIs" dxfId="377" priority="380" stopIfTrue="1" operator="lessThan">
      <formula>0</formula>
    </cfRule>
  </conditionalFormatting>
  <conditionalFormatting sqref="G4">
    <cfRule type="cellIs" dxfId="376" priority="379" stopIfTrue="1" operator="lessThan">
      <formula>0</formula>
    </cfRule>
  </conditionalFormatting>
  <conditionalFormatting sqref="G4">
    <cfRule type="cellIs" dxfId="375" priority="378" stopIfTrue="1" operator="lessThan">
      <formula>0</formula>
    </cfRule>
  </conditionalFormatting>
  <conditionalFormatting sqref="G4">
    <cfRule type="cellIs" dxfId="374" priority="377" stopIfTrue="1" operator="lessThan">
      <formula>0</formula>
    </cfRule>
  </conditionalFormatting>
  <conditionalFormatting sqref="G4">
    <cfRule type="cellIs" dxfId="373" priority="376" stopIfTrue="1" operator="lessThan">
      <formula>0</formula>
    </cfRule>
  </conditionalFormatting>
  <conditionalFormatting sqref="G4">
    <cfRule type="cellIs" dxfId="372" priority="375" stopIfTrue="1" operator="lessThan">
      <formula>0</formula>
    </cfRule>
  </conditionalFormatting>
  <conditionalFormatting sqref="G4">
    <cfRule type="cellIs" dxfId="371" priority="374" stopIfTrue="1" operator="lessThan">
      <formula>0</formula>
    </cfRule>
  </conditionalFormatting>
  <conditionalFormatting sqref="G4">
    <cfRule type="cellIs" dxfId="370" priority="373" stopIfTrue="1" operator="lessThan">
      <formula>0</formula>
    </cfRule>
  </conditionalFormatting>
  <conditionalFormatting sqref="H4">
    <cfRule type="cellIs" dxfId="369" priority="372" stopIfTrue="1" operator="lessThan">
      <formula>0</formula>
    </cfRule>
  </conditionalFormatting>
  <conditionalFormatting sqref="H4">
    <cfRule type="cellIs" dxfId="368" priority="371" stopIfTrue="1" operator="lessThan">
      <formula>0</formula>
    </cfRule>
  </conditionalFormatting>
  <conditionalFormatting sqref="H4">
    <cfRule type="cellIs" dxfId="367" priority="370" stopIfTrue="1" operator="lessThan">
      <formula>0</formula>
    </cfRule>
  </conditionalFormatting>
  <conditionalFormatting sqref="H4">
    <cfRule type="cellIs" dxfId="366" priority="369" stopIfTrue="1" operator="lessThan">
      <formula>0</formula>
    </cfRule>
  </conditionalFormatting>
  <conditionalFormatting sqref="H4">
    <cfRule type="cellIs" dxfId="365" priority="368" stopIfTrue="1" operator="lessThan">
      <formula>0</formula>
    </cfRule>
  </conditionalFormatting>
  <conditionalFormatting sqref="H4">
    <cfRule type="cellIs" dxfId="364" priority="367" stopIfTrue="1" operator="lessThan">
      <formula>0</formula>
    </cfRule>
  </conditionalFormatting>
  <conditionalFormatting sqref="H4">
    <cfRule type="cellIs" dxfId="363" priority="366" stopIfTrue="1" operator="lessThan">
      <formula>0</formula>
    </cfRule>
  </conditionalFormatting>
  <conditionalFormatting sqref="H4">
    <cfRule type="cellIs" dxfId="362" priority="365" stopIfTrue="1" operator="lessThan">
      <formula>0</formula>
    </cfRule>
  </conditionalFormatting>
  <conditionalFormatting sqref="H4">
    <cfRule type="cellIs" dxfId="361" priority="364" stopIfTrue="1" operator="lessThan">
      <formula>0</formula>
    </cfRule>
  </conditionalFormatting>
  <conditionalFormatting sqref="H4">
    <cfRule type="cellIs" dxfId="360" priority="363" stopIfTrue="1" operator="lessThan">
      <formula>0</formula>
    </cfRule>
  </conditionalFormatting>
  <conditionalFormatting sqref="H4">
    <cfRule type="cellIs" dxfId="359" priority="362" stopIfTrue="1" operator="lessThan">
      <formula>0</formula>
    </cfRule>
  </conditionalFormatting>
  <conditionalFormatting sqref="H4">
    <cfRule type="cellIs" dxfId="358" priority="361" stopIfTrue="1" operator="lessThan">
      <formula>0</formula>
    </cfRule>
  </conditionalFormatting>
  <conditionalFormatting sqref="H4">
    <cfRule type="cellIs" dxfId="357" priority="360" stopIfTrue="1" operator="lessThan">
      <formula>0</formula>
    </cfRule>
  </conditionalFormatting>
  <conditionalFormatting sqref="H4">
    <cfRule type="cellIs" dxfId="356" priority="359" stopIfTrue="1" operator="lessThan">
      <formula>0</formula>
    </cfRule>
  </conditionalFormatting>
  <conditionalFormatting sqref="H4">
    <cfRule type="cellIs" dxfId="355" priority="358" stopIfTrue="1" operator="lessThan">
      <formula>0</formula>
    </cfRule>
  </conditionalFormatting>
  <conditionalFormatting sqref="H4">
    <cfRule type="cellIs" dxfId="354" priority="357" stopIfTrue="1" operator="lessThan">
      <formula>0</formula>
    </cfRule>
  </conditionalFormatting>
  <conditionalFormatting sqref="H4">
    <cfRule type="cellIs" dxfId="353" priority="356" stopIfTrue="1" operator="lessThan">
      <formula>0</formula>
    </cfRule>
  </conditionalFormatting>
  <conditionalFormatting sqref="H4">
    <cfRule type="cellIs" dxfId="352" priority="355" stopIfTrue="1" operator="lessThan">
      <formula>0</formula>
    </cfRule>
  </conditionalFormatting>
  <conditionalFormatting sqref="H4">
    <cfRule type="cellIs" dxfId="351" priority="354" stopIfTrue="1" operator="lessThan">
      <formula>0</formula>
    </cfRule>
  </conditionalFormatting>
  <conditionalFormatting sqref="H4">
    <cfRule type="cellIs" dxfId="350" priority="353" stopIfTrue="1" operator="lessThan">
      <formula>0</formula>
    </cfRule>
  </conditionalFormatting>
  <conditionalFormatting sqref="I4">
    <cfRule type="cellIs" dxfId="349" priority="352" stopIfTrue="1" operator="lessThan">
      <formula>0</formula>
    </cfRule>
  </conditionalFormatting>
  <conditionalFormatting sqref="I4">
    <cfRule type="cellIs" dxfId="348" priority="351" stopIfTrue="1" operator="lessThan">
      <formula>0</formula>
    </cfRule>
  </conditionalFormatting>
  <conditionalFormatting sqref="I4">
    <cfRule type="cellIs" dxfId="347" priority="350" stopIfTrue="1" operator="lessThan">
      <formula>0</formula>
    </cfRule>
  </conditionalFormatting>
  <conditionalFormatting sqref="I4">
    <cfRule type="cellIs" dxfId="346" priority="349" stopIfTrue="1" operator="lessThan">
      <formula>0</formula>
    </cfRule>
  </conditionalFormatting>
  <conditionalFormatting sqref="I4">
    <cfRule type="cellIs" dxfId="345" priority="348" stopIfTrue="1" operator="lessThan">
      <formula>0</formula>
    </cfRule>
  </conditionalFormatting>
  <conditionalFormatting sqref="I4">
    <cfRule type="cellIs" dxfId="344" priority="347" stopIfTrue="1" operator="lessThan">
      <formula>0</formula>
    </cfRule>
  </conditionalFormatting>
  <conditionalFormatting sqref="I4">
    <cfRule type="cellIs" dxfId="343" priority="346" stopIfTrue="1" operator="lessThan">
      <formula>0</formula>
    </cfRule>
  </conditionalFormatting>
  <conditionalFormatting sqref="I4">
    <cfRule type="cellIs" dxfId="342" priority="345" stopIfTrue="1" operator="lessThan">
      <formula>0</formula>
    </cfRule>
  </conditionalFormatting>
  <conditionalFormatting sqref="I4">
    <cfRule type="cellIs" dxfId="341" priority="344" stopIfTrue="1" operator="lessThan">
      <formula>0</formula>
    </cfRule>
  </conditionalFormatting>
  <conditionalFormatting sqref="I4">
    <cfRule type="cellIs" dxfId="340" priority="343" stopIfTrue="1" operator="lessThan">
      <formula>0</formula>
    </cfRule>
  </conditionalFormatting>
  <conditionalFormatting sqref="I4">
    <cfRule type="cellIs" dxfId="339" priority="342" stopIfTrue="1" operator="lessThan">
      <formula>0</formula>
    </cfRule>
  </conditionalFormatting>
  <conditionalFormatting sqref="I4">
    <cfRule type="cellIs" dxfId="338" priority="341" stopIfTrue="1" operator="lessThan">
      <formula>0</formula>
    </cfRule>
  </conditionalFormatting>
  <conditionalFormatting sqref="I4">
    <cfRule type="cellIs" dxfId="337" priority="340" stopIfTrue="1" operator="lessThan">
      <formula>0</formula>
    </cfRule>
  </conditionalFormatting>
  <conditionalFormatting sqref="I4">
    <cfRule type="cellIs" dxfId="336" priority="339" stopIfTrue="1" operator="lessThan">
      <formula>0</formula>
    </cfRule>
  </conditionalFormatting>
  <conditionalFormatting sqref="I4">
    <cfRule type="cellIs" dxfId="335" priority="338" stopIfTrue="1" operator="lessThan">
      <formula>0</formula>
    </cfRule>
  </conditionalFormatting>
  <conditionalFormatting sqref="I4">
    <cfRule type="cellIs" dxfId="334" priority="337" stopIfTrue="1" operator="lessThan">
      <formula>0</formula>
    </cfRule>
  </conditionalFormatting>
  <conditionalFormatting sqref="J4">
    <cfRule type="cellIs" dxfId="333" priority="336" stopIfTrue="1" operator="lessThan">
      <formula>0</formula>
    </cfRule>
  </conditionalFormatting>
  <conditionalFormatting sqref="J4">
    <cfRule type="cellIs" dxfId="332" priority="335" stopIfTrue="1" operator="lessThan">
      <formula>0</formula>
    </cfRule>
  </conditionalFormatting>
  <conditionalFormatting sqref="J4">
    <cfRule type="cellIs" dxfId="331" priority="334" stopIfTrue="1" operator="lessThan">
      <formula>0</formula>
    </cfRule>
  </conditionalFormatting>
  <conditionalFormatting sqref="J4">
    <cfRule type="cellIs" dxfId="330" priority="333" stopIfTrue="1" operator="lessThan">
      <formula>0</formula>
    </cfRule>
  </conditionalFormatting>
  <conditionalFormatting sqref="J4">
    <cfRule type="cellIs" dxfId="329" priority="332" stopIfTrue="1" operator="lessThan">
      <formula>0</formula>
    </cfRule>
  </conditionalFormatting>
  <conditionalFormatting sqref="J4">
    <cfRule type="cellIs" dxfId="328" priority="331" stopIfTrue="1" operator="lessThan">
      <formula>0</formula>
    </cfRule>
  </conditionalFormatting>
  <conditionalFormatting sqref="J4">
    <cfRule type="cellIs" dxfId="327" priority="330" stopIfTrue="1" operator="lessThan">
      <formula>0</formula>
    </cfRule>
  </conditionalFormatting>
  <conditionalFormatting sqref="J4">
    <cfRule type="cellIs" dxfId="326" priority="329" stopIfTrue="1" operator="lessThan">
      <formula>0</formula>
    </cfRule>
  </conditionalFormatting>
  <conditionalFormatting sqref="J4">
    <cfRule type="cellIs" dxfId="325" priority="328" stopIfTrue="1" operator="lessThan">
      <formula>0</formula>
    </cfRule>
  </conditionalFormatting>
  <conditionalFormatting sqref="J4">
    <cfRule type="cellIs" dxfId="324" priority="327" stopIfTrue="1" operator="lessThan">
      <formula>0</formula>
    </cfRule>
  </conditionalFormatting>
  <conditionalFormatting sqref="E1:E6 E8:E65536">
    <cfRule type="cellIs" dxfId="323" priority="252" stopIfTrue="1" operator="lessThan">
      <formula>0</formula>
    </cfRule>
  </conditionalFormatting>
  <conditionalFormatting sqref="E1:E6 E8:E65536">
    <cfRule type="cellIs" dxfId="322" priority="251" stopIfTrue="1" operator="lessThan">
      <formula>0</formula>
    </cfRule>
  </conditionalFormatting>
  <conditionalFormatting sqref="E1:E6 E8:E65536">
    <cfRule type="cellIs" dxfId="321" priority="250" stopIfTrue="1" operator="lessThan">
      <formula>0</formula>
    </cfRule>
  </conditionalFormatting>
  <conditionalFormatting sqref="E1:E6 E8:E65536">
    <cfRule type="cellIs" dxfId="320" priority="249" stopIfTrue="1" operator="lessThan">
      <formula>0</formula>
    </cfRule>
  </conditionalFormatting>
  <conditionalFormatting sqref="E1:E6 E8:E65536">
    <cfRule type="cellIs" dxfId="319" priority="248" stopIfTrue="1" operator="lessThan">
      <formula>0</formula>
    </cfRule>
  </conditionalFormatting>
  <conditionalFormatting sqref="E1:E6 E8:E65536">
    <cfRule type="cellIs" dxfId="318" priority="247" stopIfTrue="1" operator="lessThan">
      <formula>0</formula>
    </cfRule>
  </conditionalFormatting>
  <conditionalFormatting sqref="E1:E6 E8:E65536">
    <cfRule type="cellIs" dxfId="317" priority="246" stopIfTrue="1" operator="lessThan">
      <formula>0</formula>
    </cfRule>
  </conditionalFormatting>
  <conditionalFormatting sqref="E1:E6 E8:E65536">
    <cfRule type="cellIs" dxfId="316" priority="245" stopIfTrue="1" operator="lessThan">
      <formula>0</formula>
    </cfRule>
  </conditionalFormatting>
  <conditionalFormatting sqref="E1:E6 E8:E65536">
    <cfRule type="cellIs" dxfId="315" priority="244" stopIfTrue="1" operator="lessThan">
      <formula>0</formula>
    </cfRule>
  </conditionalFormatting>
  <conditionalFormatting sqref="E1:E6 E8:E65536">
    <cfRule type="cellIs" dxfId="314" priority="243" stopIfTrue="1" operator="lessThan">
      <formula>0</formula>
    </cfRule>
  </conditionalFormatting>
  <conditionalFormatting sqref="E1:E6 E8:E65536">
    <cfRule type="cellIs" dxfId="313" priority="242" stopIfTrue="1" operator="lessThan">
      <formula>0</formula>
    </cfRule>
  </conditionalFormatting>
  <conditionalFormatting sqref="E1:E6 E8:E65536">
    <cfRule type="cellIs" dxfId="312" priority="241" stopIfTrue="1" operator="lessThan">
      <formula>0</formula>
    </cfRule>
  </conditionalFormatting>
  <conditionalFormatting sqref="F1:F6 F8:F65536">
    <cfRule type="cellIs" dxfId="311" priority="240" stopIfTrue="1" operator="lessThan">
      <formula>0</formula>
    </cfRule>
  </conditionalFormatting>
  <conditionalFormatting sqref="F1:F6 F8:F65536">
    <cfRule type="cellIs" dxfId="310" priority="239" stopIfTrue="1" operator="lessThan">
      <formula>0</formula>
    </cfRule>
  </conditionalFormatting>
  <conditionalFormatting sqref="F1:F6 F8:F65536">
    <cfRule type="cellIs" dxfId="309" priority="238" stopIfTrue="1" operator="lessThan">
      <formula>0</formula>
    </cfRule>
  </conditionalFormatting>
  <conditionalFormatting sqref="F1:F6 F8:F65536">
    <cfRule type="cellIs" dxfId="308" priority="237" stopIfTrue="1" operator="lessThan">
      <formula>0</formula>
    </cfRule>
  </conditionalFormatting>
  <conditionalFormatting sqref="F1:F6 F8:F65536">
    <cfRule type="cellIs" dxfId="307" priority="236" stopIfTrue="1" operator="lessThan">
      <formula>0</formula>
    </cfRule>
  </conditionalFormatting>
  <conditionalFormatting sqref="F1:F6 F8:F65536">
    <cfRule type="cellIs" dxfId="306" priority="235" stopIfTrue="1" operator="lessThan">
      <formula>0</formula>
    </cfRule>
  </conditionalFormatting>
  <conditionalFormatting sqref="F1:F6 F8:F65536">
    <cfRule type="cellIs" dxfId="305" priority="234" stopIfTrue="1" operator="lessThan">
      <formula>0</formula>
    </cfRule>
  </conditionalFormatting>
  <conditionalFormatting sqref="F1:F6 F8:F65536">
    <cfRule type="cellIs" dxfId="304" priority="233" stopIfTrue="1" operator="lessThan">
      <formula>0</formula>
    </cfRule>
  </conditionalFormatting>
  <conditionalFormatting sqref="F1:F6 F8:F65536">
    <cfRule type="cellIs" dxfId="303" priority="232" stopIfTrue="1" operator="lessThan">
      <formula>0</formula>
    </cfRule>
  </conditionalFormatting>
  <conditionalFormatting sqref="F1:F6 F8:F65536">
    <cfRule type="cellIs" dxfId="302" priority="231" stopIfTrue="1" operator="lessThan">
      <formula>0</formula>
    </cfRule>
  </conditionalFormatting>
  <conditionalFormatting sqref="F1:F6 F8:F65536">
    <cfRule type="cellIs" dxfId="301" priority="230" stopIfTrue="1" operator="lessThan">
      <formula>0</formula>
    </cfRule>
  </conditionalFormatting>
  <conditionalFormatting sqref="F1:F6 F8:F65536">
    <cfRule type="cellIs" dxfId="300" priority="229" stopIfTrue="1" operator="lessThan">
      <formula>0</formula>
    </cfRule>
  </conditionalFormatting>
  <conditionalFormatting sqref="F1:F6 F8:F65536">
    <cfRule type="cellIs" dxfId="299" priority="228" stopIfTrue="1" operator="lessThan">
      <formula>0</formula>
    </cfRule>
  </conditionalFormatting>
  <conditionalFormatting sqref="F1:F6 F8:F65536">
    <cfRule type="cellIs" dxfId="298" priority="227" stopIfTrue="1" operator="lessThan">
      <formula>0</formula>
    </cfRule>
  </conditionalFormatting>
  <conditionalFormatting sqref="F1:F6 F8:F65536">
    <cfRule type="cellIs" dxfId="297" priority="226" stopIfTrue="1" operator="lessThan">
      <formula>0</formula>
    </cfRule>
  </conditionalFormatting>
  <conditionalFormatting sqref="F1:F6 F8:F65536">
    <cfRule type="cellIs" dxfId="296" priority="225" stopIfTrue="1" operator="lessThan">
      <formula>0</formula>
    </cfRule>
  </conditionalFormatting>
  <conditionalFormatting sqref="F1:F6 F8:F65536">
    <cfRule type="cellIs" dxfId="295" priority="224" stopIfTrue="1" operator="lessThan">
      <formula>0</formula>
    </cfRule>
  </conditionalFormatting>
  <conditionalFormatting sqref="F1:F6 F8:F65536">
    <cfRule type="cellIs" dxfId="294" priority="223" stopIfTrue="1" operator="lessThan">
      <formula>0</formula>
    </cfRule>
  </conditionalFormatting>
  <conditionalFormatting sqref="F1:F6 F8:F65536">
    <cfRule type="cellIs" dxfId="293" priority="222" stopIfTrue="1" operator="lessThan">
      <formula>0</formula>
    </cfRule>
  </conditionalFormatting>
  <conditionalFormatting sqref="F1:F6 F8:F65536">
    <cfRule type="cellIs" dxfId="292" priority="221" stopIfTrue="1" operator="lessThan">
      <formula>0</formula>
    </cfRule>
  </conditionalFormatting>
  <conditionalFormatting sqref="F1:F6 F8:F65536">
    <cfRule type="cellIs" dxfId="291" priority="220" stopIfTrue="1" operator="lessThan">
      <formula>0</formula>
    </cfRule>
  </conditionalFormatting>
  <conditionalFormatting sqref="F1:F6 F8:F65536">
    <cfRule type="cellIs" dxfId="290" priority="219" stopIfTrue="1" operator="lessThan">
      <formula>0</formula>
    </cfRule>
  </conditionalFormatting>
  <conditionalFormatting sqref="F1:F6 F8:F65536">
    <cfRule type="cellIs" dxfId="289" priority="218" stopIfTrue="1" operator="lessThan">
      <formula>0</formula>
    </cfRule>
  </conditionalFormatting>
  <conditionalFormatting sqref="F1:F6 F8:F65536">
    <cfRule type="cellIs" dxfId="288" priority="217" stopIfTrue="1" operator="lessThan">
      <formula>0</formula>
    </cfRule>
  </conditionalFormatting>
  <conditionalFormatting sqref="F1:F6 F8:F65536">
    <cfRule type="cellIs" dxfId="287" priority="216" stopIfTrue="1" operator="lessThan">
      <formula>0</formula>
    </cfRule>
  </conditionalFormatting>
  <conditionalFormatting sqref="F1:F6 F8:F65536">
    <cfRule type="cellIs" dxfId="286" priority="215" stopIfTrue="1" operator="lessThan">
      <formula>0</formula>
    </cfRule>
  </conditionalFormatting>
  <conditionalFormatting sqref="F1:F6 F8:F65536">
    <cfRule type="cellIs" dxfId="285" priority="214" stopIfTrue="1" operator="lessThan">
      <formula>0</formula>
    </cfRule>
  </conditionalFormatting>
  <conditionalFormatting sqref="F1:F6 F8:F65536">
    <cfRule type="cellIs" dxfId="284" priority="213" stopIfTrue="1" operator="lessThan">
      <formula>0</formula>
    </cfRule>
  </conditionalFormatting>
  <conditionalFormatting sqref="G1:G6 G8:G65536">
    <cfRule type="cellIs" dxfId="283" priority="212" stopIfTrue="1" operator="lessThan">
      <formula>0</formula>
    </cfRule>
  </conditionalFormatting>
  <conditionalFormatting sqref="G1:G6 G8:G65536">
    <cfRule type="cellIs" dxfId="282" priority="211" stopIfTrue="1" operator="lessThan">
      <formula>0</formula>
    </cfRule>
  </conditionalFormatting>
  <conditionalFormatting sqref="G1:G6 G8:G65536">
    <cfRule type="cellIs" dxfId="281" priority="210" stopIfTrue="1" operator="lessThan">
      <formula>0</formula>
    </cfRule>
  </conditionalFormatting>
  <conditionalFormatting sqref="G1:G6 G8:G65536">
    <cfRule type="cellIs" dxfId="280" priority="209" stopIfTrue="1" operator="lessThan">
      <formula>0</formula>
    </cfRule>
  </conditionalFormatting>
  <conditionalFormatting sqref="G1:G6 G8:G65536">
    <cfRule type="cellIs" dxfId="279" priority="208" stopIfTrue="1" operator="lessThan">
      <formula>0</formula>
    </cfRule>
  </conditionalFormatting>
  <conditionalFormatting sqref="G1:G6 G8:G65536">
    <cfRule type="cellIs" dxfId="278" priority="207" stopIfTrue="1" operator="lessThan">
      <formula>0</formula>
    </cfRule>
  </conditionalFormatting>
  <conditionalFormatting sqref="G1:G6 G8:G65536">
    <cfRule type="cellIs" dxfId="277" priority="206" stopIfTrue="1" operator="lessThan">
      <formula>0</formula>
    </cfRule>
  </conditionalFormatting>
  <conditionalFormatting sqref="G1:G6 G8:G65536">
    <cfRule type="cellIs" dxfId="276" priority="205" stopIfTrue="1" operator="lessThan">
      <formula>0</formula>
    </cfRule>
  </conditionalFormatting>
  <conditionalFormatting sqref="G1:G6 G8:G65536">
    <cfRule type="cellIs" dxfId="275" priority="204" stopIfTrue="1" operator="lessThan">
      <formula>0</formula>
    </cfRule>
  </conditionalFormatting>
  <conditionalFormatting sqref="G1:G6 G8:G65536">
    <cfRule type="cellIs" dxfId="274" priority="203" stopIfTrue="1" operator="lessThan">
      <formula>0</formula>
    </cfRule>
  </conditionalFormatting>
  <conditionalFormatting sqref="G1:G6 G8:G65536">
    <cfRule type="cellIs" dxfId="273" priority="202" stopIfTrue="1" operator="lessThan">
      <formula>0</formula>
    </cfRule>
  </conditionalFormatting>
  <conditionalFormatting sqref="G1:G6 G8:G65536">
    <cfRule type="cellIs" dxfId="272" priority="201" stopIfTrue="1" operator="lessThan">
      <formula>0</formula>
    </cfRule>
  </conditionalFormatting>
  <conditionalFormatting sqref="G1:G6 G8:G65536">
    <cfRule type="cellIs" dxfId="271" priority="200" stopIfTrue="1" operator="lessThan">
      <formula>0</formula>
    </cfRule>
  </conditionalFormatting>
  <conditionalFormatting sqref="G1:G6 G8:G65536">
    <cfRule type="cellIs" dxfId="270" priority="199" stopIfTrue="1" operator="lessThan">
      <formula>0</formula>
    </cfRule>
  </conditionalFormatting>
  <conditionalFormatting sqref="H1:H6 H8:H65536">
    <cfRule type="cellIs" dxfId="269" priority="198" stopIfTrue="1" operator="lessThan">
      <formula>0</formula>
    </cfRule>
  </conditionalFormatting>
  <conditionalFormatting sqref="H1:H6 H8:H65536">
    <cfRule type="cellIs" dxfId="268" priority="197" stopIfTrue="1" operator="lessThan">
      <formula>0</formula>
    </cfRule>
  </conditionalFormatting>
  <conditionalFormatting sqref="H1:H6 H8:H65536">
    <cfRule type="cellIs" dxfId="267" priority="196" stopIfTrue="1" operator="lessThan">
      <formula>0</formula>
    </cfRule>
  </conditionalFormatting>
  <conditionalFormatting sqref="H1:H6 H8:H65536">
    <cfRule type="cellIs" dxfId="266" priority="195" stopIfTrue="1" operator="lessThan">
      <formula>0</formula>
    </cfRule>
  </conditionalFormatting>
  <conditionalFormatting sqref="H1:H6 H8:H65536">
    <cfRule type="cellIs" dxfId="265" priority="194" stopIfTrue="1" operator="lessThan">
      <formula>0</formula>
    </cfRule>
  </conditionalFormatting>
  <conditionalFormatting sqref="H1:H6 H8:H65536">
    <cfRule type="cellIs" dxfId="264" priority="193" stopIfTrue="1" operator="lessThan">
      <formula>0</formula>
    </cfRule>
  </conditionalFormatting>
  <conditionalFormatting sqref="H1:H6 H8:H65536">
    <cfRule type="cellIs" dxfId="263" priority="192" stopIfTrue="1" operator="lessThan">
      <formula>0</formula>
    </cfRule>
  </conditionalFormatting>
  <conditionalFormatting sqref="H1:H6 H8:H65536">
    <cfRule type="cellIs" dxfId="262" priority="191" stopIfTrue="1" operator="lessThan">
      <formula>0</formula>
    </cfRule>
  </conditionalFormatting>
  <conditionalFormatting sqref="H1:H6 H8:H65536">
    <cfRule type="cellIs" dxfId="261" priority="190" stopIfTrue="1" operator="lessThan">
      <formula>0</formula>
    </cfRule>
  </conditionalFormatting>
  <conditionalFormatting sqref="H1:H6 H8:H65536">
    <cfRule type="cellIs" dxfId="260" priority="189" stopIfTrue="1" operator="lessThan">
      <formula>0</formula>
    </cfRule>
  </conditionalFormatting>
  <conditionalFormatting sqref="H1:H6 H8:H65536">
    <cfRule type="cellIs" dxfId="259" priority="188" stopIfTrue="1" operator="lessThan">
      <formula>0</formula>
    </cfRule>
  </conditionalFormatting>
  <conditionalFormatting sqref="H1:H6 H8:H65536">
    <cfRule type="cellIs" dxfId="258" priority="187" stopIfTrue="1" operator="lessThan">
      <formula>0</formula>
    </cfRule>
  </conditionalFormatting>
  <conditionalFormatting sqref="H1:H6 H8:H65536">
    <cfRule type="cellIs" dxfId="257" priority="186" stopIfTrue="1" operator="lessThan">
      <formula>0</formula>
    </cfRule>
  </conditionalFormatting>
  <conditionalFormatting sqref="H1:H6 H8:H65536">
    <cfRule type="cellIs" dxfId="256" priority="185" stopIfTrue="1" operator="lessThan">
      <formula>0</formula>
    </cfRule>
  </conditionalFormatting>
  <conditionalFormatting sqref="H1:H6 H8:H65536">
    <cfRule type="cellIs" dxfId="255" priority="184" stopIfTrue="1" operator="lessThan">
      <formula>0</formula>
    </cfRule>
  </conditionalFormatting>
  <conditionalFormatting sqref="H1:H6 H8:H65536">
    <cfRule type="cellIs" dxfId="254" priority="183" stopIfTrue="1" operator="lessThan">
      <formula>0</formula>
    </cfRule>
  </conditionalFormatting>
  <conditionalFormatting sqref="H1:H6 H8:H65536">
    <cfRule type="cellIs" dxfId="253" priority="182" stopIfTrue="1" operator="lessThan">
      <formula>0</formula>
    </cfRule>
  </conditionalFormatting>
  <conditionalFormatting sqref="H1:H6 H8:H65536">
    <cfRule type="cellIs" dxfId="252" priority="181" stopIfTrue="1" operator="lessThan">
      <formula>0</formula>
    </cfRule>
  </conditionalFormatting>
  <conditionalFormatting sqref="H1:H6 H8:H65536">
    <cfRule type="cellIs" dxfId="251" priority="180" stopIfTrue="1" operator="lessThan">
      <formula>0</formula>
    </cfRule>
  </conditionalFormatting>
  <conditionalFormatting sqref="H1:H6 H8:H65536">
    <cfRule type="cellIs" dxfId="250" priority="179" stopIfTrue="1" operator="lessThan">
      <formula>0</formula>
    </cfRule>
  </conditionalFormatting>
  <conditionalFormatting sqref="H1:H6 H8:H65536">
    <cfRule type="cellIs" dxfId="249" priority="178" stopIfTrue="1" operator="lessThan">
      <formula>0</formula>
    </cfRule>
  </conditionalFormatting>
  <conditionalFormatting sqref="H1:H6 H8:H65536">
    <cfRule type="cellIs" dxfId="248" priority="177" stopIfTrue="1" operator="lessThan">
      <formula>0</formula>
    </cfRule>
  </conditionalFormatting>
  <conditionalFormatting sqref="H1:H6 H8:H65536">
    <cfRule type="cellIs" dxfId="247" priority="176" stopIfTrue="1" operator="lessThan">
      <formula>0</formula>
    </cfRule>
  </conditionalFormatting>
  <conditionalFormatting sqref="H1:H6 H8:H65536">
    <cfRule type="cellIs" dxfId="246" priority="175" stopIfTrue="1" operator="lessThan">
      <formula>0</formula>
    </cfRule>
  </conditionalFormatting>
  <conditionalFormatting sqref="H1:H6 H8:H65536">
    <cfRule type="cellIs" dxfId="245" priority="174" stopIfTrue="1" operator="lessThan">
      <formula>0</formula>
    </cfRule>
  </conditionalFormatting>
  <conditionalFormatting sqref="H1:H6 H8:H65536">
    <cfRule type="cellIs" dxfId="244" priority="173" stopIfTrue="1" operator="lessThan">
      <formula>0</formula>
    </cfRule>
  </conditionalFormatting>
  <conditionalFormatting sqref="H1:H6 H8:H65536">
    <cfRule type="cellIs" dxfId="243" priority="172" stopIfTrue="1" operator="lessThan">
      <formula>0</formula>
    </cfRule>
  </conditionalFormatting>
  <conditionalFormatting sqref="H1:H6 H8:H65536">
    <cfRule type="cellIs" dxfId="242" priority="171" stopIfTrue="1" operator="lessThan">
      <formula>0</formula>
    </cfRule>
  </conditionalFormatting>
  <conditionalFormatting sqref="H1:H6 H8:H65536">
    <cfRule type="cellIs" dxfId="241" priority="170" stopIfTrue="1" operator="lessThan">
      <formula>0</formula>
    </cfRule>
  </conditionalFormatting>
  <conditionalFormatting sqref="H1:H6 H8:H65536">
    <cfRule type="cellIs" dxfId="240" priority="169" stopIfTrue="1" operator="lessThan">
      <formula>0</formula>
    </cfRule>
  </conditionalFormatting>
  <conditionalFormatting sqref="H1:H6 H8:H65536">
    <cfRule type="cellIs" dxfId="239" priority="168" stopIfTrue="1" operator="lessThan">
      <formula>0</formula>
    </cfRule>
  </conditionalFormatting>
  <conditionalFormatting sqref="H1:H6 H8:H65536">
    <cfRule type="cellIs" dxfId="238" priority="167" stopIfTrue="1" operator="lessThan">
      <formula>0</formula>
    </cfRule>
  </conditionalFormatting>
  <conditionalFormatting sqref="H1:H6 H8:H65536">
    <cfRule type="cellIs" dxfId="237" priority="166" stopIfTrue="1" operator="lessThan">
      <formula>0</formula>
    </cfRule>
  </conditionalFormatting>
  <conditionalFormatting sqref="H1:H6 H8:H65536">
    <cfRule type="cellIs" dxfId="236" priority="165" stopIfTrue="1" operator="lessThan">
      <formula>0</formula>
    </cfRule>
  </conditionalFormatting>
  <conditionalFormatting sqref="H1:H6 H8:H65536">
    <cfRule type="cellIs" dxfId="235" priority="164" stopIfTrue="1" operator="lessThan">
      <formula>0</formula>
    </cfRule>
  </conditionalFormatting>
  <conditionalFormatting sqref="H1:H6 H8:H65536">
    <cfRule type="cellIs" dxfId="234" priority="163" stopIfTrue="1" operator="lessThan">
      <formula>0</formula>
    </cfRule>
  </conditionalFormatting>
  <conditionalFormatting sqref="H1:H6 H8:H65536">
    <cfRule type="cellIs" dxfId="233" priority="162" stopIfTrue="1" operator="lessThan">
      <formula>0</formula>
    </cfRule>
  </conditionalFormatting>
  <conditionalFormatting sqref="H1:H6 H8:H65536">
    <cfRule type="cellIs" dxfId="232" priority="161" stopIfTrue="1" operator="lessThan">
      <formula>0</formula>
    </cfRule>
  </conditionalFormatting>
  <conditionalFormatting sqref="H1:H6 H8:H65536">
    <cfRule type="cellIs" dxfId="231" priority="160" stopIfTrue="1" operator="lessThan">
      <formula>0</formula>
    </cfRule>
  </conditionalFormatting>
  <conditionalFormatting sqref="H1:H6 H8:H65536">
    <cfRule type="cellIs" dxfId="230" priority="159" stopIfTrue="1" operator="lessThan">
      <formula>0</formula>
    </cfRule>
  </conditionalFormatting>
  <conditionalFormatting sqref="H1:H6 H8:H65536">
    <cfRule type="cellIs" dxfId="229" priority="158" stopIfTrue="1" operator="lessThan">
      <formula>0</formula>
    </cfRule>
  </conditionalFormatting>
  <conditionalFormatting sqref="H1:H6 H8:H65536">
    <cfRule type="cellIs" dxfId="228" priority="157" stopIfTrue="1" operator="lessThan">
      <formula>0</formula>
    </cfRule>
  </conditionalFormatting>
  <conditionalFormatting sqref="H1:H6 H8:H65536">
    <cfRule type="cellIs" dxfId="227" priority="156" stopIfTrue="1" operator="lessThan">
      <formula>0</formula>
    </cfRule>
  </conditionalFormatting>
  <conditionalFormatting sqref="H1:H6 H8:H65536">
    <cfRule type="cellIs" dxfId="226" priority="155" stopIfTrue="1" operator="lessThan">
      <formula>0</formula>
    </cfRule>
  </conditionalFormatting>
  <conditionalFormatting sqref="H1:H6 H8:H65536">
    <cfRule type="cellIs" dxfId="225" priority="154" stopIfTrue="1" operator="lessThan">
      <formula>0</formula>
    </cfRule>
  </conditionalFormatting>
  <conditionalFormatting sqref="H1:H6 H8:H65536">
    <cfRule type="cellIs" dxfId="224" priority="153" stopIfTrue="1" operator="lessThan">
      <formula>0</formula>
    </cfRule>
  </conditionalFormatting>
  <conditionalFormatting sqref="H1:H6 H8:H65536">
    <cfRule type="cellIs" dxfId="223" priority="152" stopIfTrue="1" operator="lessThan">
      <formula>0</formula>
    </cfRule>
  </conditionalFormatting>
  <conditionalFormatting sqref="H1:H6 H8:H65536">
    <cfRule type="cellIs" dxfId="222" priority="151" stopIfTrue="1" operator="lessThan">
      <formula>0</formula>
    </cfRule>
  </conditionalFormatting>
  <conditionalFormatting sqref="I1:I6 I8:I65536">
    <cfRule type="cellIs" dxfId="221" priority="150" stopIfTrue="1" operator="lessThan">
      <formula>0</formula>
    </cfRule>
  </conditionalFormatting>
  <conditionalFormatting sqref="I1:I6 I8:I65536">
    <cfRule type="cellIs" dxfId="220" priority="149" stopIfTrue="1" operator="lessThan">
      <formula>0</formula>
    </cfRule>
  </conditionalFormatting>
  <conditionalFormatting sqref="I1:I6 I8:I65536">
    <cfRule type="cellIs" dxfId="219" priority="148" stopIfTrue="1" operator="lessThan">
      <formula>0</formula>
    </cfRule>
  </conditionalFormatting>
  <conditionalFormatting sqref="I1:I6 I8:I65536">
    <cfRule type="cellIs" dxfId="218" priority="147" stopIfTrue="1" operator="lessThan">
      <formula>0</formula>
    </cfRule>
  </conditionalFormatting>
  <conditionalFormatting sqref="I1:I6 I8:I65536">
    <cfRule type="cellIs" dxfId="217" priority="146" stopIfTrue="1" operator="lessThan">
      <formula>0</formula>
    </cfRule>
  </conditionalFormatting>
  <conditionalFormatting sqref="I1:I6 I8:I65536">
    <cfRule type="cellIs" dxfId="216" priority="145" stopIfTrue="1" operator="lessThan">
      <formula>0</formula>
    </cfRule>
  </conditionalFormatting>
  <conditionalFormatting sqref="I1:I6 I8:I65536">
    <cfRule type="cellIs" dxfId="215" priority="144" stopIfTrue="1" operator="lessThan">
      <formula>0</formula>
    </cfRule>
  </conditionalFormatting>
  <conditionalFormatting sqref="I1:I6 I8:I65536">
    <cfRule type="cellIs" dxfId="214" priority="143" stopIfTrue="1" operator="lessThan">
      <formula>0</formula>
    </cfRule>
  </conditionalFormatting>
  <conditionalFormatting sqref="I4">
    <cfRule type="cellIs" dxfId="213" priority="142" stopIfTrue="1" operator="lessThan">
      <formula>0</formula>
    </cfRule>
  </conditionalFormatting>
  <conditionalFormatting sqref="I4">
    <cfRule type="cellIs" dxfId="212" priority="141" stopIfTrue="1" operator="lessThan">
      <formula>0</formula>
    </cfRule>
  </conditionalFormatting>
  <conditionalFormatting sqref="I4">
    <cfRule type="cellIs" dxfId="211" priority="140" stopIfTrue="1" operator="lessThan">
      <formula>0</formula>
    </cfRule>
  </conditionalFormatting>
  <conditionalFormatting sqref="I4">
    <cfRule type="cellIs" dxfId="210" priority="139" stopIfTrue="1" operator="lessThan">
      <formula>0</formula>
    </cfRule>
  </conditionalFormatting>
  <conditionalFormatting sqref="I4">
    <cfRule type="cellIs" dxfId="209" priority="138" stopIfTrue="1" operator="lessThan">
      <formula>0</formula>
    </cfRule>
  </conditionalFormatting>
  <conditionalFormatting sqref="I4">
    <cfRule type="cellIs" dxfId="208" priority="137" stopIfTrue="1" operator="lessThan">
      <formula>0</formula>
    </cfRule>
  </conditionalFormatting>
  <conditionalFormatting sqref="I4">
    <cfRule type="cellIs" dxfId="207" priority="136" stopIfTrue="1" operator="lessThan">
      <formula>0</formula>
    </cfRule>
  </conditionalFormatting>
  <conditionalFormatting sqref="I4">
    <cfRule type="cellIs" dxfId="206" priority="135" stopIfTrue="1" operator="lessThan">
      <formula>0</formula>
    </cfRule>
  </conditionalFormatting>
  <conditionalFormatting sqref="I4">
    <cfRule type="cellIs" dxfId="205" priority="134" stopIfTrue="1" operator="lessThan">
      <formula>0</formula>
    </cfRule>
  </conditionalFormatting>
  <conditionalFormatting sqref="I4">
    <cfRule type="cellIs" dxfId="204" priority="133" stopIfTrue="1" operator="lessThan">
      <formula>0</formula>
    </cfRule>
  </conditionalFormatting>
  <conditionalFormatting sqref="I4">
    <cfRule type="cellIs" dxfId="203" priority="132" stopIfTrue="1" operator="lessThan">
      <formula>0</formula>
    </cfRule>
  </conditionalFormatting>
  <conditionalFormatting sqref="I4">
    <cfRule type="cellIs" dxfId="202" priority="131" stopIfTrue="1" operator="lessThan">
      <formula>0</formula>
    </cfRule>
  </conditionalFormatting>
  <conditionalFormatting sqref="I4">
    <cfRule type="cellIs" dxfId="201" priority="130" stopIfTrue="1" operator="lessThan">
      <formula>0</formula>
    </cfRule>
  </conditionalFormatting>
  <conditionalFormatting sqref="I4">
    <cfRule type="cellIs" dxfId="200" priority="129" stopIfTrue="1" operator="lessThan">
      <formula>0</formula>
    </cfRule>
  </conditionalFormatting>
  <conditionalFormatting sqref="I4">
    <cfRule type="cellIs" dxfId="199" priority="128" stopIfTrue="1" operator="lessThan">
      <formula>0</formula>
    </cfRule>
  </conditionalFormatting>
  <conditionalFormatting sqref="I4">
    <cfRule type="cellIs" dxfId="198" priority="127" stopIfTrue="1" operator="lessThan">
      <formula>0</formula>
    </cfRule>
  </conditionalFormatting>
  <conditionalFormatting sqref="I4">
    <cfRule type="cellIs" dxfId="197" priority="126" stopIfTrue="1" operator="lessThan">
      <formula>0</formula>
    </cfRule>
  </conditionalFormatting>
  <conditionalFormatting sqref="I4">
    <cfRule type="cellIs" dxfId="196" priority="125" stopIfTrue="1" operator="lessThan">
      <formula>0</formula>
    </cfRule>
  </conditionalFormatting>
  <conditionalFormatting sqref="I4">
    <cfRule type="cellIs" dxfId="195" priority="124" stopIfTrue="1" operator="lessThan">
      <formula>0</formula>
    </cfRule>
  </conditionalFormatting>
  <conditionalFormatting sqref="I4">
    <cfRule type="cellIs" dxfId="194" priority="123" stopIfTrue="1" operator="lessThan">
      <formula>0</formula>
    </cfRule>
  </conditionalFormatting>
  <conditionalFormatting sqref="I4">
    <cfRule type="cellIs" dxfId="193" priority="122" stopIfTrue="1" operator="lessThan">
      <formula>0</formula>
    </cfRule>
  </conditionalFormatting>
  <conditionalFormatting sqref="I4">
    <cfRule type="cellIs" dxfId="192" priority="121" stopIfTrue="1" operator="lessThan">
      <formula>0</formula>
    </cfRule>
  </conditionalFormatting>
  <conditionalFormatting sqref="I1:I6 I8:I65536">
    <cfRule type="cellIs" dxfId="191" priority="120" stopIfTrue="1" operator="lessThan">
      <formula>0</formula>
    </cfRule>
  </conditionalFormatting>
  <conditionalFormatting sqref="I1:I6 I8:I65536">
    <cfRule type="cellIs" dxfId="190" priority="119" stopIfTrue="1" operator="lessThan">
      <formula>0</formula>
    </cfRule>
  </conditionalFormatting>
  <conditionalFormatting sqref="I1:I6 I8:I65536">
    <cfRule type="cellIs" dxfId="189" priority="118" stopIfTrue="1" operator="lessThan">
      <formula>0</formula>
    </cfRule>
  </conditionalFormatting>
  <conditionalFormatting sqref="I1:I6 I8:I65536">
    <cfRule type="cellIs" dxfId="188" priority="117" stopIfTrue="1" operator="lessThan">
      <formula>0</formula>
    </cfRule>
  </conditionalFormatting>
  <conditionalFormatting sqref="I1:I6 I8:I65536">
    <cfRule type="cellIs" dxfId="187" priority="116" stopIfTrue="1" operator="lessThan">
      <formula>0</formula>
    </cfRule>
  </conditionalFormatting>
  <conditionalFormatting sqref="I1:I6 I8:I65536">
    <cfRule type="cellIs" dxfId="186" priority="115" stopIfTrue="1" operator="lessThan">
      <formula>0</formula>
    </cfRule>
  </conditionalFormatting>
  <conditionalFormatting sqref="I1:I6 I8:I65536">
    <cfRule type="cellIs" dxfId="185" priority="114" stopIfTrue="1" operator="lessThan">
      <formula>0</formula>
    </cfRule>
  </conditionalFormatting>
  <conditionalFormatting sqref="I1:I6 I8:I65536">
    <cfRule type="cellIs" dxfId="184" priority="113" stopIfTrue="1" operator="lessThan">
      <formula>0</formula>
    </cfRule>
  </conditionalFormatting>
  <conditionalFormatting sqref="I1:I6 I8:I65536">
    <cfRule type="cellIs" dxfId="183" priority="112" stopIfTrue="1" operator="lessThan">
      <formula>0</formula>
    </cfRule>
  </conditionalFormatting>
  <conditionalFormatting sqref="I1:I6 I8:I65536">
    <cfRule type="cellIs" dxfId="182" priority="111" stopIfTrue="1" operator="lessThan">
      <formula>0</formula>
    </cfRule>
  </conditionalFormatting>
  <conditionalFormatting sqref="I1:I6 I8:I65536">
    <cfRule type="cellIs" dxfId="181" priority="110" stopIfTrue="1" operator="lessThan">
      <formula>0</formula>
    </cfRule>
  </conditionalFormatting>
  <conditionalFormatting sqref="I1:I6 I8:I65536">
    <cfRule type="cellIs" dxfId="180" priority="109" stopIfTrue="1" operator="lessThan">
      <formula>0</formula>
    </cfRule>
  </conditionalFormatting>
  <conditionalFormatting sqref="I1:I6 I8:I65536">
    <cfRule type="cellIs" dxfId="179" priority="108" stopIfTrue="1" operator="lessThan">
      <formula>0</formula>
    </cfRule>
  </conditionalFormatting>
  <conditionalFormatting sqref="I1:I6 I8:I65536">
    <cfRule type="cellIs" dxfId="178" priority="107" stopIfTrue="1" operator="lessThan">
      <formula>0</formula>
    </cfRule>
  </conditionalFormatting>
  <conditionalFormatting sqref="I1:I6 I8:I65536">
    <cfRule type="cellIs" dxfId="177" priority="106" stopIfTrue="1" operator="lessThan">
      <formula>0</formula>
    </cfRule>
  </conditionalFormatting>
  <conditionalFormatting sqref="I1:I6 I8:I65536">
    <cfRule type="cellIs" dxfId="176" priority="105" stopIfTrue="1" operator="lessThan">
      <formula>0</formula>
    </cfRule>
  </conditionalFormatting>
  <conditionalFormatting sqref="I1:I6 I8:I65536">
    <cfRule type="cellIs" dxfId="175" priority="104" stopIfTrue="1" operator="lessThan">
      <formula>0</formula>
    </cfRule>
  </conditionalFormatting>
  <conditionalFormatting sqref="I1:I6 I8:I65536">
    <cfRule type="cellIs" dxfId="174" priority="103" stopIfTrue="1" operator="lessThan">
      <formula>0</formula>
    </cfRule>
  </conditionalFormatting>
  <conditionalFormatting sqref="J1:J6 J8:J65536">
    <cfRule type="cellIs" dxfId="173" priority="102" stopIfTrue="1" operator="lessThan">
      <formula>0</formula>
    </cfRule>
  </conditionalFormatting>
  <conditionalFormatting sqref="J1:J6 J8:J65536">
    <cfRule type="cellIs" dxfId="172" priority="101" stopIfTrue="1" operator="lessThan">
      <formula>0</formula>
    </cfRule>
  </conditionalFormatting>
  <conditionalFormatting sqref="J1:J6 J8:J65536">
    <cfRule type="cellIs" dxfId="171" priority="100" stopIfTrue="1" operator="lessThan">
      <formula>0</formula>
    </cfRule>
  </conditionalFormatting>
  <conditionalFormatting sqref="J1:J6 J8:J65536">
    <cfRule type="cellIs" dxfId="170" priority="99" stopIfTrue="1" operator="lessThan">
      <formula>0</formula>
    </cfRule>
  </conditionalFormatting>
  <conditionalFormatting sqref="J1:J6 J8:J65536">
    <cfRule type="cellIs" dxfId="169" priority="98" stopIfTrue="1" operator="lessThan">
      <formula>0</formula>
    </cfRule>
  </conditionalFormatting>
  <conditionalFormatting sqref="J1:J6 J8:J65536">
    <cfRule type="cellIs" dxfId="168" priority="97" stopIfTrue="1" operator="lessThan">
      <formula>0</formula>
    </cfRule>
  </conditionalFormatting>
  <conditionalFormatting sqref="J1:J6 J8:J65536">
    <cfRule type="cellIs" dxfId="167" priority="96" stopIfTrue="1" operator="lessThan">
      <formula>0</formula>
    </cfRule>
  </conditionalFormatting>
  <conditionalFormatting sqref="J1:J6 J8:J65536">
    <cfRule type="cellIs" dxfId="166" priority="95" stopIfTrue="1" operator="lessThan">
      <formula>0</formula>
    </cfRule>
  </conditionalFormatting>
  <conditionalFormatting sqref="J1:J6 J8:J65536">
    <cfRule type="cellIs" dxfId="165" priority="94" stopIfTrue="1" operator="lessThan">
      <formula>0</formula>
    </cfRule>
  </conditionalFormatting>
  <conditionalFormatting sqref="J1:J6 J8:J65536">
    <cfRule type="cellIs" dxfId="164" priority="93" stopIfTrue="1" operator="lessThan">
      <formula>0</formula>
    </cfRule>
  </conditionalFormatting>
  <conditionalFormatting sqref="J1:J6 J8:J65536">
    <cfRule type="cellIs" dxfId="163" priority="92" stopIfTrue="1" operator="lessThan">
      <formula>0</formula>
    </cfRule>
  </conditionalFormatting>
  <conditionalFormatting sqref="J1:J6 J8:J65536">
    <cfRule type="cellIs" dxfId="162" priority="91" stopIfTrue="1" operator="lessThan">
      <formula>0</formula>
    </cfRule>
  </conditionalFormatting>
  <conditionalFormatting sqref="J1:J6 J8:J65536">
    <cfRule type="cellIs" dxfId="161" priority="90" stopIfTrue="1" operator="lessThan">
      <formula>0</formula>
    </cfRule>
  </conditionalFormatting>
  <conditionalFormatting sqref="J1:J6 J8:J65536">
    <cfRule type="cellIs" dxfId="160" priority="89" stopIfTrue="1" operator="lessThan">
      <formula>0</formula>
    </cfRule>
  </conditionalFormatting>
  <conditionalFormatting sqref="J1:J6 J8:J65536">
    <cfRule type="cellIs" dxfId="159" priority="88" stopIfTrue="1" operator="lessThan">
      <formula>0</formula>
    </cfRule>
  </conditionalFormatting>
  <conditionalFormatting sqref="J1:J6 J8:J65536">
    <cfRule type="cellIs" dxfId="158" priority="87" stopIfTrue="1" operator="lessThan">
      <formula>0</formula>
    </cfRule>
  </conditionalFormatting>
  <conditionalFormatting sqref="J1:J6 J8:J65536">
    <cfRule type="cellIs" dxfId="157" priority="86" stopIfTrue="1" operator="lessThan">
      <formula>0</formula>
    </cfRule>
  </conditionalFormatting>
  <conditionalFormatting sqref="J1:J6 J8:J65536">
    <cfRule type="cellIs" dxfId="156" priority="85" stopIfTrue="1" operator="lessThan">
      <formula>0</formula>
    </cfRule>
  </conditionalFormatting>
  <conditionalFormatting sqref="J1:J6 J8:J65536">
    <cfRule type="cellIs" dxfId="155" priority="84" stopIfTrue="1" operator="lessThan">
      <formula>0</formula>
    </cfRule>
  </conditionalFormatting>
  <conditionalFormatting sqref="J1:J6 J8:J65536">
    <cfRule type="cellIs" dxfId="154" priority="83" stopIfTrue="1" operator="lessThan">
      <formula>0</formula>
    </cfRule>
  </conditionalFormatting>
  <conditionalFormatting sqref="K1:K6 K8:K65536">
    <cfRule type="cellIs" dxfId="153" priority="82" stopIfTrue="1" operator="lessThan">
      <formula>0</formula>
    </cfRule>
  </conditionalFormatting>
  <conditionalFormatting sqref="K1:K6 K8:K65536">
    <cfRule type="cellIs" dxfId="152" priority="81" stopIfTrue="1" operator="lessThan">
      <formula>0</formula>
    </cfRule>
  </conditionalFormatting>
  <conditionalFormatting sqref="K1:K6 K8:K65536">
    <cfRule type="cellIs" dxfId="151" priority="80" stopIfTrue="1" operator="lessThan">
      <formula>0</formula>
    </cfRule>
  </conditionalFormatting>
  <conditionalFormatting sqref="K1:K6 K8:K65536">
    <cfRule type="cellIs" dxfId="150" priority="79" stopIfTrue="1" operator="lessThan">
      <formula>0</formula>
    </cfRule>
  </conditionalFormatting>
  <conditionalFormatting sqref="K1:K6 K8:K65536">
    <cfRule type="cellIs" dxfId="149" priority="78" stopIfTrue="1" operator="lessThan">
      <formula>0</formula>
    </cfRule>
  </conditionalFormatting>
  <conditionalFormatting sqref="K1:K6 K8:K65536">
    <cfRule type="cellIs" dxfId="148" priority="77" stopIfTrue="1" operator="lessThan">
      <formula>0</formula>
    </cfRule>
  </conditionalFormatting>
  <conditionalFormatting sqref="K1:K6 K8:K65536">
    <cfRule type="cellIs" dxfId="147" priority="76" stopIfTrue="1" operator="lessThan">
      <formula>0</formula>
    </cfRule>
  </conditionalFormatting>
  <conditionalFormatting sqref="K1:K6 K8:K65536">
    <cfRule type="cellIs" dxfId="146" priority="75" stopIfTrue="1" operator="lessThan">
      <formula>0</formula>
    </cfRule>
  </conditionalFormatting>
  <conditionalFormatting sqref="K1:K6 K8:K65536">
    <cfRule type="cellIs" dxfId="145" priority="74" stopIfTrue="1" operator="lessThan">
      <formula>0</formula>
    </cfRule>
  </conditionalFormatting>
  <conditionalFormatting sqref="K1:K6 K8:K65536">
    <cfRule type="cellIs" dxfId="144" priority="73" stopIfTrue="1" operator="lessThan">
      <formula>0</formula>
    </cfRule>
  </conditionalFormatting>
  <conditionalFormatting sqref="K1:K6 K8:K65536">
    <cfRule type="cellIs" dxfId="143" priority="72" stopIfTrue="1" operator="lessThan">
      <formula>0</formula>
    </cfRule>
  </conditionalFormatting>
  <conditionalFormatting sqref="K1:K6 K8:K65536">
    <cfRule type="cellIs" dxfId="142" priority="71" stopIfTrue="1" operator="lessThan">
      <formula>0</formula>
    </cfRule>
  </conditionalFormatting>
  <conditionalFormatting sqref="K1:K6 K8:K65536">
    <cfRule type="cellIs" dxfId="141" priority="70" stopIfTrue="1" operator="lessThan">
      <formula>0</formula>
    </cfRule>
  </conditionalFormatting>
  <conditionalFormatting sqref="K1:K6 K8:K65536">
    <cfRule type="cellIs" dxfId="140" priority="69" stopIfTrue="1" operator="lessThan">
      <formula>0</formula>
    </cfRule>
  </conditionalFormatting>
  <conditionalFormatting sqref="K1:K6 K8:K65536">
    <cfRule type="cellIs" dxfId="139" priority="68" stopIfTrue="1" operator="lessThan">
      <formula>0</formula>
    </cfRule>
  </conditionalFormatting>
  <conditionalFormatting sqref="K1:K6 K8:K65536">
    <cfRule type="cellIs" dxfId="138" priority="67" stopIfTrue="1" operator="lessThan">
      <formula>0</formula>
    </cfRule>
  </conditionalFormatting>
  <conditionalFormatting sqref="K1:K6 K8:K65536">
    <cfRule type="cellIs" dxfId="137" priority="66" stopIfTrue="1" operator="lessThan">
      <formula>0</formula>
    </cfRule>
  </conditionalFormatting>
  <conditionalFormatting sqref="K1:K6 K8:K65536">
    <cfRule type="cellIs" dxfId="136" priority="65" stopIfTrue="1" operator="lessThan">
      <formula>0</formula>
    </cfRule>
  </conditionalFormatting>
  <conditionalFormatting sqref="K1:K6 K8:K65536">
    <cfRule type="cellIs" dxfId="135" priority="64" stopIfTrue="1" operator="lessThan">
      <formula>0</formula>
    </cfRule>
  </conditionalFormatting>
  <conditionalFormatting sqref="K1:K6 K8:K65536">
    <cfRule type="cellIs" dxfId="134" priority="63" stopIfTrue="1" operator="lessThan">
      <formula>0</formula>
    </cfRule>
  </conditionalFormatting>
  <conditionalFormatting sqref="K1:K6 K8:K65536">
    <cfRule type="cellIs" dxfId="133" priority="62" stopIfTrue="1" operator="lessThan">
      <formula>0</formula>
    </cfRule>
  </conditionalFormatting>
  <conditionalFormatting sqref="K1:K6 K8:K65536">
    <cfRule type="cellIs" dxfId="132" priority="61" stopIfTrue="1" operator="lessThan">
      <formula>0</formula>
    </cfRule>
  </conditionalFormatting>
  <conditionalFormatting sqref="L1:L6 L8:L65536">
    <cfRule type="cellIs" dxfId="131" priority="60" stopIfTrue="1" operator="lessThan">
      <formula>0</formula>
    </cfRule>
  </conditionalFormatting>
  <conditionalFormatting sqref="L1:L6 L8:L65536">
    <cfRule type="cellIs" dxfId="130" priority="59" stopIfTrue="1" operator="lessThan">
      <formula>0</formula>
    </cfRule>
  </conditionalFormatting>
  <conditionalFormatting sqref="L1:L6 L8:L65536">
    <cfRule type="cellIs" dxfId="129" priority="58" stopIfTrue="1" operator="lessThan">
      <formula>0</formula>
    </cfRule>
  </conditionalFormatting>
  <conditionalFormatting sqref="L1:L6 L8:L65536">
    <cfRule type="cellIs" dxfId="128" priority="57" stopIfTrue="1" operator="lessThan">
      <formula>0</formula>
    </cfRule>
  </conditionalFormatting>
  <conditionalFormatting sqref="L1:L6 L8:L65536">
    <cfRule type="cellIs" dxfId="127" priority="56" stopIfTrue="1" operator="lessThan">
      <formula>0</formula>
    </cfRule>
  </conditionalFormatting>
  <conditionalFormatting sqref="L1:L6 L8:L65536">
    <cfRule type="cellIs" dxfId="126" priority="55" stopIfTrue="1" operator="lessThan">
      <formula>0</formula>
    </cfRule>
  </conditionalFormatting>
  <conditionalFormatting sqref="L1:L6 L8:L65536">
    <cfRule type="cellIs" dxfId="125" priority="54" stopIfTrue="1" operator="lessThan">
      <formula>0</formula>
    </cfRule>
  </conditionalFormatting>
  <conditionalFormatting sqref="L1:L6 L8:L65536">
    <cfRule type="cellIs" dxfId="124" priority="53" stopIfTrue="1" operator="lessThan">
      <formula>0</formula>
    </cfRule>
  </conditionalFormatting>
  <conditionalFormatting sqref="L1:L6 L8:L65536">
    <cfRule type="cellIs" dxfId="123" priority="52" stopIfTrue="1" operator="lessThan">
      <formula>0</formula>
    </cfRule>
  </conditionalFormatting>
  <conditionalFormatting sqref="L1:L6 L8:L65536">
    <cfRule type="cellIs" dxfId="122" priority="51" stopIfTrue="1" operator="lessThan">
      <formula>0</formula>
    </cfRule>
  </conditionalFormatting>
  <conditionalFormatting sqref="L1:L6 L8:L65536">
    <cfRule type="cellIs" dxfId="121" priority="50" stopIfTrue="1" operator="lessThan">
      <formula>0</formula>
    </cfRule>
  </conditionalFormatting>
  <conditionalFormatting sqref="L1:L6 L8:L65536">
    <cfRule type="cellIs" dxfId="120" priority="49" stopIfTrue="1" operator="lessThan">
      <formula>0</formula>
    </cfRule>
  </conditionalFormatting>
  <conditionalFormatting sqref="L1:L6 L8:L65536">
    <cfRule type="cellIs" dxfId="119" priority="48" stopIfTrue="1" operator="lessThan">
      <formula>0</formula>
    </cfRule>
  </conditionalFormatting>
  <conditionalFormatting sqref="L1:L6 L8:L65536">
    <cfRule type="cellIs" dxfId="118" priority="47" stopIfTrue="1" operator="lessThan">
      <formula>0</formula>
    </cfRule>
  </conditionalFormatting>
  <conditionalFormatting sqref="L1:L6 L8:L65536">
    <cfRule type="cellIs" dxfId="117" priority="46" stopIfTrue="1" operator="lessThan">
      <formula>0</formula>
    </cfRule>
  </conditionalFormatting>
  <conditionalFormatting sqref="L1:L6 L8:L65536">
    <cfRule type="cellIs" dxfId="116" priority="45" stopIfTrue="1" operator="lessThan">
      <formula>0</formula>
    </cfRule>
  </conditionalFormatting>
  <conditionalFormatting sqref="L1:L6 L8:L65536">
    <cfRule type="cellIs" dxfId="115" priority="44" stopIfTrue="1" operator="lessThan">
      <formula>0</formula>
    </cfRule>
  </conditionalFormatting>
  <conditionalFormatting sqref="L1:L6 L8:L65536">
    <cfRule type="cellIs" dxfId="114" priority="43" stopIfTrue="1" operator="lessThan">
      <formula>0</formula>
    </cfRule>
  </conditionalFormatting>
  <conditionalFormatting sqref="L1:L6 L8:L65536">
    <cfRule type="cellIs" dxfId="113" priority="42" stopIfTrue="1" operator="lessThan">
      <formula>0</formula>
    </cfRule>
  </conditionalFormatting>
  <conditionalFormatting sqref="L1:L6 L8:L65536">
    <cfRule type="cellIs" dxfId="112" priority="41" stopIfTrue="1" operator="lessThan">
      <formula>0</formula>
    </cfRule>
  </conditionalFormatting>
  <conditionalFormatting sqref="L1:L6 L8:L65536">
    <cfRule type="cellIs" dxfId="111" priority="40" stopIfTrue="1" operator="lessThan">
      <formula>0</formula>
    </cfRule>
  </conditionalFormatting>
  <conditionalFormatting sqref="L1:L6 L8:L65536">
    <cfRule type="cellIs" dxfId="110" priority="39" stopIfTrue="1" operator="lessThan">
      <formula>0</formula>
    </cfRule>
  </conditionalFormatting>
  <conditionalFormatting sqref="L1:L6 L8:L65536">
    <cfRule type="cellIs" dxfId="109" priority="38" stopIfTrue="1" operator="lessThan">
      <formula>0</formula>
    </cfRule>
  </conditionalFormatting>
  <conditionalFormatting sqref="L1:L6 L8:L65536">
    <cfRule type="cellIs" dxfId="108" priority="37" stopIfTrue="1" operator="lessThan">
      <formula>0</formula>
    </cfRule>
  </conditionalFormatting>
  <conditionalFormatting sqref="M1:M6 M8:M65536">
    <cfRule type="cellIs" dxfId="107" priority="36" stopIfTrue="1" operator="lessThan">
      <formula>0</formula>
    </cfRule>
  </conditionalFormatting>
  <conditionalFormatting sqref="M1:M6 M8:M65536">
    <cfRule type="cellIs" dxfId="106" priority="35" stopIfTrue="1" operator="lessThan">
      <formula>0</formula>
    </cfRule>
  </conditionalFormatting>
  <conditionalFormatting sqref="M1:M6 M8:M65536">
    <cfRule type="cellIs" dxfId="105" priority="34" stopIfTrue="1" operator="lessThan">
      <formula>0</formula>
    </cfRule>
  </conditionalFormatting>
  <conditionalFormatting sqref="M1:M6 M8:M65536">
    <cfRule type="cellIs" dxfId="104" priority="33" stopIfTrue="1" operator="lessThan">
      <formula>0</formula>
    </cfRule>
  </conditionalFormatting>
  <conditionalFormatting sqref="M1:M6 M8:M65536">
    <cfRule type="cellIs" dxfId="103" priority="32" stopIfTrue="1" operator="lessThan">
      <formula>0</formula>
    </cfRule>
  </conditionalFormatting>
  <conditionalFormatting sqref="M1:M6 M8:M65536">
    <cfRule type="cellIs" dxfId="102" priority="31" stopIfTrue="1" operator="lessThan">
      <formula>0</formula>
    </cfRule>
  </conditionalFormatting>
  <conditionalFormatting sqref="M1:M6 M8:M65536">
    <cfRule type="cellIs" dxfId="101" priority="30" stopIfTrue="1" operator="lessThan">
      <formula>0</formula>
    </cfRule>
  </conditionalFormatting>
  <conditionalFormatting sqref="M1:M6 M8:M65536">
    <cfRule type="cellIs" dxfId="100" priority="29" stopIfTrue="1" operator="lessThan">
      <formula>0</formula>
    </cfRule>
  </conditionalFormatting>
  <conditionalFormatting sqref="M1:M6 M8:M65536">
    <cfRule type="cellIs" dxfId="99" priority="28" stopIfTrue="1" operator="lessThan">
      <formula>0</formula>
    </cfRule>
  </conditionalFormatting>
  <conditionalFormatting sqref="M1:M6 M8:M65536">
    <cfRule type="cellIs" dxfId="98" priority="27" stopIfTrue="1" operator="lessThan">
      <formula>0</formula>
    </cfRule>
  </conditionalFormatting>
  <conditionalFormatting sqref="M1:M6 M8:M65536">
    <cfRule type="cellIs" dxfId="97" priority="26" stopIfTrue="1" operator="lessThan">
      <formula>0</formula>
    </cfRule>
  </conditionalFormatting>
  <conditionalFormatting sqref="M1:M6 M8:M65536">
    <cfRule type="cellIs" dxfId="96" priority="25" stopIfTrue="1" operator="lessThan">
      <formula>0</formula>
    </cfRule>
  </conditionalFormatting>
  <conditionalFormatting sqref="M1:M6 M8:M65536">
    <cfRule type="cellIs" dxfId="95" priority="24" stopIfTrue="1" operator="lessThan">
      <formula>0</formula>
    </cfRule>
  </conditionalFormatting>
  <conditionalFormatting sqref="M1:M6 M8:M65536">
    <cfRule type="cellIs" dxfId="94" priority="23" stopIfTrue="1" operator="lessThan">
      <formula>0</formula>
    </cfRule>
  </conditionalFormatting>
  <conditionalFormatting sqref="N1:N6 N8:N65536">
    <cfRule type="cellIs" dxfId="93" priority="22" stopIfTrue="1" operator="lessThan">
      <formula>0</formula>
    </cfRule>
  </conditionalFormatting>
  <conditionalFormatting sqref="N1:N6 N8:N65536">
    <cfRule type="cellIs" dxfId="92" priority="21" stopIfTrue="1" operator="lessThan">
      <formula>0</formula>
    </cfRule>
  </conditionalFormatting>
  <conditionalFormatting sqref="N1:N6 N8:N65536">
    <cfRule type="cellIs" dxfId="91" priority="20" stopIfTrue="1" operator="lessThan">
      <formula>0</formula>
    </cfRule>
  </conditionalFormatting>
  <conditionalFormatting sqref="N1:N6 N8:N65536">
    <cfRule type="cellIs" dxfId="90" priority="19" stopIfTrue="1" operator="lessThan">
      <formula>0</formula>
    </cfRule>
  </conditionalFormatting>
  <conditionalFormatting sqref="N1:N6 N8:N65536">
    <cfRule type="cellIs" dxfId="89" priority="18" stopIfTrue="1" operator="lessThan">
      <formula>0</formula>
    </cfRule>
  </conditionalFormatting>
  <conditionalFormatting sqref="N1:N6 N8:N65536">
    <cfRule type="cellIs" dxfId="88" priority="17" stopIfTrue="1" operator="lessThan">
      <formula>0</formula>
    </cfRule>
  </conditionalFormatting>
  <conditionalFormatting sqref="N1:N6 N8:N65536">
    <cfRule type="cellIs" dxfId="87" priority="16" stopIfTrue="1" operator="lessThan">
      <formula>0</formula>
    </cfRule>
  </conditionalFormatting>
  <conditionalFormatting sqref="N1:N6 N8:N65536">
    <cfRule type="cellIs" dxfId="86" priority="15" stopIfTrue="1" operator="lessThan">
      <formula>0</formula>
    </cfRule>
  </conditionalFormatting>
  <conditionalFormatting sqref="N1:N6 N8:N65536">
    <cfRule type="cellIs" dxfId="85" priority="14" stopIfTrue="1" operator="lessThan">
      <formula>0</formula>
    </cfRule>
  </conditionalFormatting>
  <conditionalFormatting sqref="N1:N6 N8:N65536">
    <cfRule type="cellIs" dxfId="84" priority="13" stopIfTrue="1" operator="lessThan">
      <formula>0</formula>
    </cfRule>
  </conditionalFormatting>
  <conditionalFormatting sqref="N1:N6 N8:N65536">
    <cfRule type="cellIs" dxfId="83" priority="12" stopIfTrue="1" operator="lessThan">
      <formula>0</formula>
    </cfRule>
  </conditionalFormatting>
  <conditionalFormatting sqref="N1:N6 N8:N65536">
    <cfRule type="cellIs" dxfId="82" priority="11" stopIfTrue="1" operator="lessThan">
      <formula>0</formula>
    </cfRule>
  </conditionalFormatting>
  <conditionalFormatting sqref="N1:N6 N8:N65536">
    <cfRule type="cellIs" dxfId="81" priority="10" stopIfTrue="1" operator="lessThan">
      <formula>0</formula>
    </cfRule>
  </conditionalFormatting>
  <conditionalFormatting sqref="N1:N6 N8:N65536">
    <cfRule type="cellIs" dxfId="80" priority="9" stopIfTrue="1" operator="lessThan">
      <formula>0</formula>
    </cfRule>
  </conditionalFormatting>
  <conditionalFormatting sqref="O1:O6 O8:O65536">
    <cfRule type="cellIs" dxfId="79" priority="8" stopIfTrue="1" operator="lessThan">
      <formula>0</formula>
    </cfRule>
  </conditionalFormatting>
  <conditionalFormatting sqref="O1:O6 O8:O65536">
    <cfRule type="cellIs" dxfId="78" priority="7" stopIfTrue="1" operator="lessThan">
      <formula>0</formula>
    </cfRule>
  </conditionalFormatting>
  <conditionalFormatting sqref="O1:O6 O8:O65536">
    <cfRule type="cellIs" dxfId="77" priority="6" stopIfTrue="1" operator="lessThan">
      <formula>0</formula>
    </cfRule>
  </conditionalFormatting>
  <conditionalFormatting sqref="O1:O6 O8:O65536">
    <cfRule type="cellIs" dxfId="76" priority="5" stopIfTrue="1" operator="lessThan">
      <formula>0</formula>
    </cfRule>
  </conditionalFormatting>
  <conditionalFormatting sqref="O1:O6 O8:O65536">
    <cfRule type="cellIs" dxfId="75" priority="4" stopIfTrue="1" operator="lessThan">
      <formula>0</formula>
    </cfRule>
  </conditionalFormatting>
  <conditionalFormatting sqref="O1:O6 O8:O65536">
    <cfRule type="cellIs" dxfId="74" priority="3" stopIfTrue="1" operator="lessThan">
      <formula>0</formula>
    </cfRule>
  </conditionalFormatting>
  <conditionalFormatting sqref="O1:O6 O8:O65536">
    <cfRule type="cellIs" dxfId="73" priority="2" stopIfTrue="1" operator="lessThan">
      <formula>0</formula>
    </cfRule>
  </conditionalFormatting>
  <conditionalFormatting sqref="O1:O6 O8:O65536">
    <cfRule type="cellIs" dxfId="72" priority="1" stopIfTrue="1" operator="lessThan">
      <formula>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1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1"/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1:16" ht="15.75" thickBot="1" x14ac:dyDescent="0.3">
      <c r="B5" s="5" t="s">
        <v>0</v>
      </c>
    </row>
    <row r="6" spans="1:16" ht="13.5" thickBot="1" x14ac:dyDescent="0.25">
      <c r="B6" s="6" t="s">
        <v>128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1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1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14" customFormat="1" x14ac:dyDescent="0.2">
      <c r="B9" s="13" t="s">
        <v>20</v>
      </c>
      <c r="C9" s="21">
        <f>'2015Y'!C9/'2015S'!C9</f>
        <v>1.6801479386832261</v>
      </c>
      <c r="D9" s="21">
        <f>'2015Y'!D9/'2015S'!D9</f>
        <v>1.6441783439490445</v>
      </c>
      <c r="E9" s="21">
        <f>'2015Y'!E9/'2015S'!E9</f>
        <v>1.583819640740403</v>
      </c>
      <c r="F9" s="21">
        <f>'2015Y'!F9/'2015S'!F9</f>
        <v>1.6334454078924083</v>
      </c>
      <c r="G9" s="21">
        <f>'2015Y'!G9/'2015S'!G9</f>
        <v>1.6196155402064636</v>
      </c>
      <c r="H9" s="21">
        <f>'2015Y'!H9/'2015S'!H9</f>
        <v>1.6520980541048129</v>
      </c>
      <c r="I9" s="21">
        <f>'2015Y'!I9/'2015S'!I9</f>
        <v>1.7299210609083926</v>
      </c>
      <c r="J9" s="21">
        <f>'2015Y'!J9/'2015S'!J9</f>
        <v>1.879339844891923</v>
      </c>
      <c r="K9" s="21">
        <f>'2015Y'!K9/'2015S'!K9</f>
        <v>1.7758006497522059</v>
      </c>
      <c r="L9" s="21">
        <f>'2015Y'!L9/'2015S'!L9</f>
        <v>1.6833010010534375</v>
      </c>
      <c r="M9" s="21">
        <f>'2015Y'!M9/'2015S'!M9</f>
        <v>1.5904806488601815</v>
      </c>
      <c r="N9" s="21">
        <f>'2015Y'!N9/'2015S'!N9</f>
        <v>1.5363527234236312</v>
      </c>
      <c r="O9" s="21"/>
      <c r="P9" s="21"/>
    </row>
    <row r="10" spans="1:16" s="19" customFormat="1" x14ac:dyDescent="0.2">
      <c r="B10" s="47" t="s">
        <v>21</v>
      </c>
      <c r="C10" s="22">
        <f>'2015Y'!C10/'2015S'!C10</f>
        <v>1.8987549970171222</v>
      </c>
      <c r="D10" s="22">
        <f>'2015Y'!D10/'2015S'!D10</f>
        <v>1.8980435901836279</v>
      </c>
      <c r="E10" s="22">
        <f>'2015Y'!E10/'2015S'!E10</f>
        <v>1.8183991127428485</v>
      </c>
      <c r="F10" s="22">
        <f>'2015Y'!F10/'2015S'!F10</f>
        <v>1.8672267806547764</v>
      </c>
      <c r="G10" s="22">
        <f>'2015Y'!G10/'2015S'!G10</f>
        <v>1.8389648095309605</v>
      </c>
      <c r="H10" s="22">
        <f>'2015Y'!H10/'2015S'!H10</f>
        <v>1.9012568205505487</v>
      </c>
      <c r="I10" s="22">
        <f>'2015Y'!I10/'2015S'!I10</f>
        <v>1.9195558125161984</v>
      </c>
      <c r="J10" s="22">
        <f>'2015Y'!J10/'2015S'!J10</f>
        <v>2.0763975102823311</v>
      </c>
      <c r="K10" s="22">
        <f>'2015Y'!K10/'2015S'!K10</f>
        <v>1.9426006118151842</v>
      </c>
      <c r="L10" s="22">
        <f>'2015Y'!L10/'2015S'!L10</f>
        <v>1.8889960860842205</v>
      </c>
      <c r="M10" s="22">
        <f>'2015Y'!M10/'2015S'!M10</f>
        <v>1.8234160166473043</v>
      </c>
      <c r="N10" s="22">
        <f>'2015Y'!N10/'2015S'!N10</f>
        <v>1.7219122933141624</v>
      </c>
      <c r="O10" s="22"/>
      <c r="P10" s="22"/>
    </row>
    <row r="11" spans="1:16" s="14" customFormat="1" x14ac:dyDescent="0.2">
      <c r="B11" s="15" t="s">
        <v>22</v>
      </c>
      <c r="C11" s="21">
        <f>'2015Y'!C11/'2015S'!C11</f>
        <v>1.4857758137773287</v>
      </c>
      <c r="D11" s="21">
        <f>'2015Y'!D11/'2015S'!D11</f>
        <v>1.4571771695847291</v>
      </c>
      <c r="E11" s="21">
        <f>'2015Y'!E11/'2015S'!E11</f>
        <v>1.4291370353558279</v>
      </c>
      <c r="F11" s="21">
        <f>'2015Y'!F11/'2015S'!F11</f>
        <v>1.4554951630597388</v>
      </c>
      <c r="G11" s="21">
        <f>'2015Y'!G11/'2015S'!G11</f>
        <v>1.4408945686900958</v>
      </c>
      <c r="H11" s="21">
        <f>'2015Y'!H11/'2015S'!H11</f>
        <v>1.4287064928211781</v>
      </c>
      <c r="I11" s="21">
        <f>'2015Y'!I11/'2015S'!I11</f>
        <v>1.5267385105042242</v>
      </c>
      <c r="J11" s="21">
        <f>'2015Y'!J11/'2015S'!J11</f>
        <v>1.6750317411671993</v>
      </c>
      <c r="K11" s="21">
        <f>'2015Y'!K11/'2015S'!K11</f>
        <v>1.5735031945341185</v>
      </c>
      <c r="L11" s="21">
        <f>'2015Y'!L11/'2015S'!L11</f>
        <v>1.4558930476098129</v>
      </c>
      <c r="M11" s="21">
        <f>'2015Y'!M11/'2015S'!M11</f>
        <v>1.4272589836027445</v>
      </c>
      <c r="N11" s="21">
        <f>'2015Y'!N11/'2015S'!N11</f>
        <v>1.4067217774742107</v>
      </c>
      <c r="O11" s="21"/>
      <c r="P11" s="21"/>
    </row>
    <row r="12" spans="1:16" s="17" customFormat="1" x14ac:dyDescent="0.2">
      <c r="B12" s="1" t="s">
        <v>23</v>
      </c>
      <c r="C12" s="24">
        <f>'2015Y'!C12/'2015S'!C12</f>
        <v>1.8884838705029752</v>
      </c>
      <c r="D12" s="24">
        <f>'2015Y'!D12/'2015S'!D12</f>
        <v>1.8177517458887136</v>
      </c>
      <c r="E12" s="24">
        <f>'2015Y'!E12/'2015S'!E12</f>
        <v>1.7076045627376426</v>
      </c>
      <c r="F12" s="24">
        <f>'2015Y'!F12/'2015S'!F12</f>
        <v>1.8638352169157857</v>
      </c>
      <c r="G12" s="24">
        <f>'2015Y'!G12/'2015S'!G12</f>
        <v>1.9366863905325444</v>
      </c>
      <c r="H12" s="24">
        <f>'2015Y'!H12/'2015S'!H12</f>
        <v>1.8519215686274511</v>
      </c>
      <c r="I12" s="24">
        <f>'2015Y'!I12/'2015S'!I12</f>
        <v>1.9749012972363227</v>
      </c>
      <c r="J12" s="24">
        <f>'2015Y'!J12/'2015S'!J12</f>
        <v>2.063238770685579</v>
      </c>
      <c r="K12" s="24">
        <f>'2015Y'!K12/'2015S'!K12</f>
        <v>2.0600394843804435</v>
      </c>
      <c r="L12" s="24">
        <f>'2015Y'!L12/'2015S'!L12</f>
        <v>1.8138987043580683</v>
      </c>
      <c r="M12" s="24">
        <f>'2015Y'!M12/'2015S'!M12</f>
        <v>1.8749344520188778</v>
      </c>
      <c r="N12" s="24">
        <f>'2015Y'!N12/'2015S'!N12</f>
        <v>1.672103295956507</v>
      </c>
      <c r="O12" s="24"/>
      <c r="P12" s="24"/>
    </row>
    <row r="13" spans="1:16" s="14" customFormat="1" x14ac:dyDescent="0.2">
      <c r="B13" s="16" t="s">
        <v>24</v>
      </c>
      <c r="C13" s="25">
        <f>'2015Y'!C13/'2015S'!C13</f>
        <v>1.803072152591396</v>
      </c>
      <c r="D13" s="25">
        <f>'2015Y'!D13/'2015S'!D13</f>
        <v>2.0976669716376946</v>
      </c>
      <c r="E13" s="25">
        <f>'2015Y'!E13/'2015S'!E13</f>
        <v>1.7644098810612991</v>
      </c>
      <c r="F13" s="25">
        <f>'2015Y'!F13/'2015S'!F13</f>
        <v>1.7963713228818037</v>
      </c>
      <c r="G13" s="25">
        <f>'2015Y'!G13/'2015S'!G13</f>
        <v>1.6139835487661576</v>
      </c>
      <c r="H13" s="25">
        <f>'2015Y'!H13/'2015S'!H13</f>
        <v>1.7643174774289179</v>
      </c>
      <c r="I13" s="25">
        <f>'2015Y'!I13/'2015S'!I13</f>
        <v>1.7991124260355029</v>
      </c>
      <c r="J13" s="25">
        <f>'2015Y'!J13/'2015S'!J13</f>
        <v>1.7676278168160893</v>
      </c>
      <c r="K13" s="25">
        <f>'2015Y'!K13/'2015S'!K13</f>
        <v>1.7862882973380212</v>
      </c>
      <c r="L13" s="25">
        <f>'2015Y'!L13/'2015S'!L13</f>
        <v>1.6300273741840388</v>
      </c>
      <c r="M13" s="25">
        <f>'2015Y'!M13/'2015S'!M13</f>
        <v>1.7003341433778858</v>
      </c>
      <c r="N13" s="25">
        <f>'2015Y'!N13/'2015S'!N13</f>
        <v>1.7360391053177306</v>
      </c>
      <c r="O13" s="25"/>
      <c r="P13" s="25"/>
    </row>
    <row r="14" spans="1:16" x14ac:dyDescent="0.2">
      <c r="B14" s="1" t="s">
        <v>25</v>
      </c>
      <c r="C14" s="24">
        <f>'2015Y'!C14/'2015S'!C14</f>
        <v>1.5699044063863596</v>
      </c>
      <c r="D14" s="24">
        <f>'2015Y'!D14/'2015S'!D14</f>
        <v>1.588550323176362</v>
      </c>
      <c r="E14" s="24">
        <f>'2015Y'!E14/'2015S'!E14</f>
        <v>1.4887361588392516</v>
      </c>
      <c r="F14" s="24">
        <f>'2015Y'!F14/'2015S'!F14</f>
        <v>1.4924068108605615</v>
      </c>
      <c r="G14" s="24">
        <f>'2015Y'!G14/'2015S'!G14</f>
        <v>1.5430596210137113</v>
      </c>
      <c r="H14" s="24">
        <f>'2015Y'!H14/'2015S'!H14</f>
        <v>1.5897922716104533</v>
      </c>
      <c r="I14" s="24">
        <f>'2015Y'!I14/'2015S'!I14</f>
        <v>1.5994228390820393</v>
      </c>
      <c r="J14" s="24">
        <f>'2015Y'!J14/'2015S'!J14</f>
        <v>1.8104789193614408</v>
      </c>
      <c r="K14" s="24">
        <f>'2015Y'!K14/'2015S'!K14</f>
        <v>1.6078052550231838</v>
      </c>
      <c r="L14" s="24">
        <f>'2015Y'!L14/'2015S'!L14</f>
        <v>1.6002915806098894</v>
      </c>
      <c r="M14" s="24">
        <f>'2015Y'!M14/'2015S'!M14</f>
        <v>1.505226480836237</v>
      </c>
      <c r="N14" s="24">
        <f>'2015Y'!N14/'2015S'!N14</f>
        <v>1.4235074626865671</v>
      </c>
      <c r="O14" s="24"/>
      <c r="P14" s="24"/>
    </row>
    <row r="15" spans="1:16" s="14" customFormat="1" x14ac:dyDescent="0.2">
      <c r="B15" s="16" t="s">
        <v>1</v>
      </c>
      <c r="C15" s="25">
        <f>'2015Y'!C15/'2015S'!C15</f>
        <v>2.2351818654947087</v>
      </c>
      <c r="D15" s="25">
        <f>'2015Y'!D15/'2015S'!D15</f>
        <v>2.2403451109285126</v>
      </c>
      <c r="E15" s="25">
        <f>'2015Y'!E15/'2015S'!E15</f>
        <v>2.6636650157586672</v>
      </c>
      <c r="F15" s="25">
        <f>'2015Y'!F15/'2015S'!F15</f>
        <v>2.322347771500314</v>
      </c>
      <c r="G15" s="25">
        <f>'2015Y'!G15/'2015S'!G15</f>
        <v>2.069018879603838</v>
      </c>
      <c r="H15" s="25">
        <f>'2015Y'!H15/'2015S'!H15</f>
        <v>2.2062618595825425</v>
      </c>
      <c r="I15" s="25">
        <f>'2015Y'!I15/'2015S'!I15</f>
        <v>2.3319638455217748</v>
      </c>
      <c r="J15" s="25">
        <f>'2015Y'!J15/'2015S'!J15</f>
        <v>2.3151866325293087</v>
      </c>
      <c r="K15" s="25">
        <f>'2015Y'!K15/'2015S'!K15</f>
        <v>2.0945978978244928</v>
      </c>
      <c r="L15" s="25">
        <f>'2015Y'!L15/'2015S'!L15</f>
        <v>2.230207271491675</v>
      </c>
      <c r="M15" s="25">
        <f>'2015Y'!M15/'2015S'!M15</f>
        <v>2.1418882257189367</v>
      </c>
      <c r="N15" s="25">
        <f>'2015Y'!N15/'2015S'!N15</f>
        <v>2.1274509803921569</v>
      </c>
      <c r="O15" s="25"/>
      <c r="P15" s="25"/>
    </row>
    <row r="16" spans="1:16" s="19" customFormat="1" x14ac:dyDescent="0.2">
      <c r="B16" s="1" t="s">
        <v>26</v>
      </c>
      <c r="C16" s="24">
        <f>'2015Y'!C16/'2015S'!C16</f>
        <v>1.9972251921999897</v>
      </c>
      <c r="D16" s="24">
        <f>'2015Y'!D16/'2015S'!D16</f>
        <v>1.8303592671901023</v>
      </c>
      <c r="E16" s="24">
        <f>'2015Y'!E16/'2015S'!E16</f>
        <v>1.7836583101207057</v>
      </c>
      <c r="F16" s="24">
        <f>'2015Y'!F16/'2015S'!F16</f>
        <v>1.7572796560484658</v>
      </c>
      <c r="G16" s="24">
        <f>'2015Y'!G16/'2015S'!G16</f>
        <v>1.8408243027180671</v>
      </c>
      <c r="H16" s="24">
        <f>'2015Y'!H16/'2015S'!H16</f>
        <v>2.0211036833136715</v>
      </c>
      <c r="I16" s="24">
        <f>'2015Y'!I16/'2015S'!I16</f>
        <v>2.0025937749401437</v>
      </c>
      <c r="J16" s="24">
        <f>'2015Y'!J16/'2015S'!J16</f>
        <v>2.4729654403567447</v>
      </c>
      <c r="K16" s="24">
        <f>'2015Y'!K16/'2015S'!K16</f>
        <v>2.0891697384588381</v>
      </c>
      <c r="L16" s="24">
        <f>'2015Y'!L16/'2015S'!L16</f>
        <v>1.9755314881668673</v>
      </c>
      <c r="M16" s="24">
        <f>'2015Y'!M16/'2015S'!M16</f>
        <v>1.8777126564232536</v>
      </c>
      <c r="N16" s="24">
        <f>'2015Y'!N16/'2015S'!N16</f>
        <v>1.6889901823281908</v>
      </c>
      <c r="O16" s="24"/>
      <c r="P16" s="24"/>
    </row>
    <row r="17" spans="2:18" s="14" customFormat="1" x14ac:dyDescent="0.2">
      <c r="B17" s="16" t="s">
        <v>27</v>
      </c>
      <c r="C17" s="25">
        <f>'2015Y'!C17/'2015S'!C17</f>
        <v>1.8563190472459452</v>
      </c>
      <c r="D17" s="25">
        <f>'2015Y'!D17/'2015S'!D17</f>
        <v>1.5673352435530086</v>
      </c>
      <c r="E17" s="25">
        <f>'2015Y'!E17/'2015S'!E17</f>
        <v>1.6767622621281157</v>
      </c>
      <c r="F17" s="25">
        <f>'2015Y'!F17/'2015S'!F17</f>
        <v>1.7251680358476476</v>
      </c>
      <c r="G17" s="25">
        <f>'2015Y'!G17/'2015S'!G17</f>
        <v>1.7653021442495127</v>
      </c>
      <c r="H17" s="25">
        <f>'2015Y'!H17/'2015S'!H17</f>
        <v>1.8070210631895687</v>
      </c>
      <c r="I17" s="25">
        <f>'2015Y'!I17/'2015S'!I17</f>
        <v>1.7273306164034641</v>
      </c>
      <c r="J17" s="25">
        <f>'2015Y'!J17/'2015S'!J17</f>
        <v>1.9197617758527341</v>
      </c>
      <c r="K17" s="25">
        <f>'2015Y'!K17/'2015S'!K17</f>
        <v>1.9699740159753634</v>
      </c>
      <c r="L17" s="25">
        <f>'2015Y'!L17/'2015S'!L17</f>
        <v>1.957006930576765</v>
      </c>
      <c r="M17" s="25">
        <f>'2015Y'!M17/'2015S'!M17</f>
        <v>2.0046646292424</v>
      </c>
      <c r="N17" s="25">
        <f>'2015Y'!N17/'2015S'!N17</f>
        <v>1.8419107193630935</v>
      </c>
      <c r="O17" s="25"/>
      <c r="P17" s="25"/>
    </row>
    <row r="18" spans="2:18" x14ac:dyDescent="0.2">
      <c r="B18" s="1" t="s">
        <v>28</v>
      </c>
      <c r="C18" s="24">
        <f>'2015Y'!C18/'2015S'!C18</f>
        <v>2.0326139723730083</v>
      </c>
      <c r="D18" s="24">
        <f>'2015Y'!D18/'2015S'!D18</f>
        <v>1.8996466431095407</v>
      </c>
      <c r="E18" s="24">
        <f>'2015Y'!E18/'2015S'!E18</f>
        <v>1.8629100084104289</v>
      </c>
      <c r="F18" s="24">
        <f>'2015Y'!F18/'2015S'!F18</f>
        <v>2.0826909600560617</v>
      </c>
      <c r="G18" s="24">
        <f>'2015Y'!G18/'2015S'!G18</f>
        <v>2.0542986425339365</v>
      </c>
      <c r="H18" s="24">
        <f>'2015Y'!H18/'2015S'!H18</f>
        <v>2.1311897106109323</v>
      </c>
      <c r="I18" s="24">
        <f>'2015Y'!I18/'2015S'!I18</f>
        <v>2.0889613414066139</v>
      </c>
      <c r="J18" s="24">
        <f>'2015Y'!J18/'2015S'!J18</f>
        <v>2.0072679220350182</v>
      </c>
      <c r="K18" s="24">
        <f>'2015Y'!K18/'2015S'!K18</f>
        <v>2.0418760469011725</v>
      </c>
      <c r="L18" s="24">
        <f>'2015Y'!L18/'2015S'!L18</f>
        <v>2.0984162895927603</v>
      </c>
      <c r="M18" s="24">
        <f>'2015Y'!M18/'2015S'!M18</f>
        <v>2.1576486305945224</v>
      </c>
      <c r="N18" s="24">
        <f>'2015Y'!N18/'2015S'!N18</f>
        <v>1.8333333333333333</v>
      </c>
      <c r="O18" s="24"/>
      <c r="P18" s="24"/>
    </row>
    <row r="19" spans="2:18" s="14" customFormat="1" x14ac:dyDescent="0.2">
      <c r="B19" s="16" t="s">
        <v>29</v>
      </c>
      <c r="C19" s="25">
        <f>'2015Y'!C19/'2015S'!C19</f>
        <v>1.9643570816850862</v>
      </c>
      <c r="D19" s="25">
        <f>'2015Y'!D19/'2015S'!D19</f>
        <v>1.8657718120805369</v>
      </c>
      <c r="E19" s="25">
        <f>'2015Y'!E19/'2015S'!E19</f>
        <v>2.0860786397449522</v>
      </c>
      <c r="F19" s="25">
        <f>'2015Y'!F19/'2015S'!F19</f>
        <v>1.9436234263820471</v>
      </c>
      <c r="G19" s="25">
        <f>'2015Y'!G19/'2015S'!G19</f>
        <v>2.0199203187250996</v>
      </c>
      <c r="H19" s="25">
        <f>'2015Y'!H19/'2015S'!H19</f>
        <v>1.957753240518483</v>
      </c>
      <c r="I19" s="25">
        <f>'2015Y'!I19/'2015S'!I19</f>
        <v>1.7847982483578355</v>
      </c>
      <c r="J19" s="25">
        <f>'2015Y'!J19/'2015S'!J19</f>
        <v>2.0336107554417415</v>
      </c>
      <c r="K19" s="25">
        <f>'2015Y'!K19/'2015S'!K19</f>
        <v>2.1395089285714284</v>
      </c>
      <c r="L19" s="25">
        <f>'2015Y'!L19/'2015S'!L19</f>
        <v>1.8633348076072533</v>
      </c>
      <c r="M19" s="25">
        <f>'2015Y'!M19/'2015S'!M19</f>
        <v>1.9688325409403065</v>
      </c>
      <c r="N19" s="25">
        <f>'2015Y'!N19/'2015S'!N19</f>
        <v>1.8416030534351144</v>
      </c>
      <c r="O19" s="25"/>
      <c r="P19" s="25"/>
    </row>
    <row r="20" spans="2:18" x14ac:dyDescent="0.2">
      <c r="B20" s="1" t="s">
        <v>30</v>
      </c>
      <c r="C20" s="24">
        <f>'2015Y'!C20/'2015S'!C20</f>
        <v>1.7972591006423984</v>
      </c>
      <c r="D20" s="24">
        <f>'2015Y'!D20/'2015S'!D20</f>
        <v>1.7540029112081514</v>
      </c>
      <c r="E20" s="24">
        <f>'2015Y'!E20/'2015S'!E20</f>
        <v>1.6131756756756757</v>
      </c>
      <c r="F20" s="24">
        <f>'2015Y'!F20/'2015S'!F20</f>
        <v>1.683046683046683</v>
      </c>
      <c r="G20" s="24">
        <f>'2015Y'!G20/'2015S'!G20</f>
        <v>1.6625186660029865</v>
      </c>
      <c r="H20" s="24">
        <f>'2015Y'!H20/'2015S'!H20</f>
        <v>1.919948074426655</v>
      </c>
      <c r="I20" s="24">
        <f>'2015Y'!I20/'2015S'!I20</f>
        <v>1.8615196078431373</v>
      </c>
      <c r="J20" s="24">
        <f>'2015Y'!J20/'2015S'!J20</f>
        <v>2.1020954079358001</v>
      </c>
      <c r="K20" s="24">
        <f>'2015Y'!K20/'2015S'!K20</f>
        <v>1.8730880529144274</v>
      </c>
      <c r="L20" s="24">
        <f>'2015Y'!L20/'2015S'!L20</f>
        <v>1.7199650502402797</v>
      </c>
      <c r="M20" s="24">
        <f>'2015Y'!M20/'2015S'!M20</f>
        <v>1.8259902091677793</v>
      </c>
      <c r="N20" s="24">
        <f>'2015Y'!N20/'2015S'!N20</f>
        <v>1.6580263756252842</v>
      </c>
      <c r="O20" s="24"/>
      <c r="P20" s="24"/>
    </row>
    <row r="21" spans="2:18" s="14" customFormat="1" x14ac:dyDescent="0.2">
      <c r="B21" s="16" t="s">
        <v>31</v>
      </c>
      <c r="C21" s="25">
        <f>'2015Y'!C21/'2015S'!C21</f>
        <v>1.9689707771355169</v>
      </c>
      <c r="D21" s="25">
        <f>'2015Y'!D21/'2015S'!D21</f>
        <v>1.8051554207733131</v>
      </c>
      <c r="E21" s="25">
        <f>'2015Y'!E21/'2015S'!E21</f>
        <v>1.7489041953663118</v>
      </c>
      <c r="F21" s="25">
        <f>'2015Y'!F21/'2015S'!F21</f>
        <v>1.7326233183856503</v>
      </c>
      <c r="G21" s="25">
        <f>'2015Y'!G21/'2015S'!G21</f>
        <v>1.7659574468085106</v>
      </c>
      <c r="H21" s="25">
        <f>'2015Y'!H21/'2015S'!H21</f>
        <v>2.0451737451737451</v>
      </c>
      <c r="I21" s="25">
        <f>'2015Y'!I21/'2015S'!I21</f>
        <v>1.9262422360248448</v>
      </c>
      <c r="J21" s="25">
        <f>'2015Y'!J21/'2015S'!J21</f>
        <v>3.2064516129032259</v>
      </c>
      <c r="K21" s="25">
        <f>'2015Y'!K21/'2015S'!K21</f>
        <v>1.8627794826830337</v>
      </c>
      <c r="L21" s="25">
        <f>'2015Y'!L21/'2015S'!L21</f>
        <v>1.8802336903602725</v>
      </c>
      <c r="M21" s="25">
        <f>'2015Y'!M21/'2015S'!M21</f>
        <v>1.8533424283765347</v>
      </c>
      <c r="N21" s="25">
        <f>'2015Y'!N21/'2015S'!N21</f>
        <v>1.6754993885038727</v>
      </c>
      <c r="O21" s="25"/>
      <c r="P21" s="25"/>
    </row>
    <row r="22" spans="2:18" x14ac:dyDescent="0.2">
      <c r="B22" s="1" t="s">
        <v>32</v>
      </c>
      <c r="C22" s="24">
        <f>'2015Y'!C22/'2015S'!C22</f>
        <v>1.7415828173374612</v>
      </c>
      <c r="D22" s="24">
        <f>'2015Y'!D22/'2015S'!D22</f>
        <v>1.5936139332365749</v>
      </c>
      <c r="E22" s="24">
        <f>'2015Y'!E22/'2015S'!E22</f>
        <v>1.706049822064057</v>
      </c>
      <c r="F22" s="24">
        <f>'2015Y'!F22/'2015S'!F22</f>
        <v>1.7236042012161414</v>
      </c>
      <c r="G22" s="24">
        <f>'2015Y'!G22/'2015S'!G22</f>
        <v>1.5940409683426444</v>
      </c>
      <c r="H22" s="24">
        <f>'2015Y'!H22/'2015S'!H22</f>
        <v>1.8669319186560567</v>
      </c>
      <c r="I22" s="24">
        <f>'2015Y'!I22/'2015S'!I22</f>
        <v>1.7459459459459459</v>
      </c>
      <c r="J22" s="24">
        <f>'2015Y'!J22/'2015S'!J22</f>
        <v>2.2216981132075473</v>
      </c>
      <c r="K22" s="24">
        <f>'2015Y'!K22/'2015S'!K22</f>
        <v>1.7659045725646123</v>
      </c>
      <c r="L22" s="24">
        <f>'2015Y'!L22/'2015S'!L22</f>
        <v>1.7632346811171322</v>
      </c>
      <c r="M22" s="24">
        <f>'2015Y'!M22/'2015S'!M22</f>
        <v>1.7072094163805787</v>
      </c>
      <c r="N22" s="24">
        <f>'2015Y'!N22/'2015S'!N22</f>
        <v>1.5129579982126899</v>
      </c>
      <c r="O22" s="24"/>
      <c r="P22" s="24"/>
    </row>
    <row r="23" spans="2:18" s="14" customFormat="1" x14ac:dyDescent="0.2">
      <c r="B23" s="16" t="s">
        <v>33</v>
      </c>
      <c r="C23" s="25">
        <f>'2015Y'!C23/'2015S'!C23</f>
        <v>1.8849478256975234</v>
      </c>
      <c r="D23" s="25">
        <f>'2015Y'!D23/'2015S'!D23</f>
        <v>2.0950173812282733</v>
      </c>
      <c r="E23" s="25">
        <f>'2015Y'!E23/'2015S'!E23</f>
        <v>2.0599781897491822</v>
      </c>
      <c r="F23" s="25">
        <f>'2015Y'!F23/'2015S'!F23</f>
        <v>2.2071901608325448</v>
      </c>
      <c r="G23" s="25">
        <f>'2015Y'!G23/'2015S'!G23</f>
        <v>2.0688010899182561</v>
      </c>
      <c r="H23" s="25">
        <f>'2015Y'!H23/'2015S'!H23</f>
        <v>1.9748427672955975</v>
      </c>
      <c r="I23" s="25">
        <f>'2015Y'!I23/'2015S'!I23</f>
        <v>1.802115987460815</v>
      </c>
      <c r="J23" s="25">
        <f>'2015Y'!J23/'2015S'!J23</f>
        <v>1.7325184764070494</v>
      </c>
      <c r="K23" s="25">
        <f>'2015Y'!K23/'2015S'!K23</f>
        <v>1.8661844484629295</v>
      </c>
      <c r="L23" s="25">
        <f>'2015Y'!L23/'2015S'!L23</f>
        <v>1.7645336679213719</v>
      </c>
      <c r="M23" s="25">
        <f>'2015Y'!M23/'2015S'!M23</f>
        <v>1.9266324284666179</v>
      </c>
      <c r="N23" s="25">
        <f>'2015Y'!N23/'2015S'!N23</f>
        <v>1.8731481481481482</v>
      </c>
      <c r="O23" s="25"/>
      <c r="P23" s="25"/>
    </row>
    <row r="24" spans="2:18" x14ac:dyDescent="0.2">
      <c r="B24" s="1" t="s">
        <v>34</v>
      </c>
      <c r="C24" s="24">
        <f>'2015Y'!C24/'2015S'!C24</f>
        <v>1.6638163816381639</v>
      </c>
      <c r="D24" s="24">
        <f>'2015Y'!D24/'2015S'!D24</f>
        <v>1.776</v>
      </c>
      <c r="E24" s="24">
        <f>'2015Y'!E24/'2015S'!E24</f>
        <v>1.8575624082232012</v>
      </c>
      <c r="F24" s="24">
        <f>'2015Y'!F24/'2015S'!F24</f>
        <v>1.7644256220222341</v>
      </c>
      <c r="G24" s="24">
        <f>'2015Y'!G24/'2015S'!G24</f>
        <v>1.6193142057382786</v>
      </c>
      <c r="H24" s="24">
        <f>'2015Y'!H24/'2015S'!H24</f>
        <v>1.6599756690997567</v>
      </c>
      <c r="I24" s="24">
        <f>'2015Y'!I24/'2015S'!I24</f>
        <v>1.5712623618382782</v>
      </c>
      <c r="J24" s="24">
        <f>'2015Y'!J24/'2015S'!J24</f>
        <v>1.8643096034400382</v>
      </c>
      <c r="K24" s="24">
        <f>'2015Y'!K24/'2015S'!K24</f>
        <v>1.630401626842908</v>
      </c>
      <c r="L24" s="24">
        <f>'2015Y'!L24/'2015S'!L24</f>
        <v>1.6236044657097288</v>
      </c>
      <c r="M24" s="24">
        <f>'2015Y'!M24/'2015S'!M24</f>
        <v>1.5149384885764499</v>
      </c>
      <c r="N24" s="24">
        <f>'2015Y'!N24/'2015S'!N24</f>
        <v>1.4997633696166588</v>
      </c>
      <c r="O24" s="24"/>
      <c r="P24" s="24"/>
    </row>
    <row r="25" spans="2:18" s="14" customFormat="1" x14ac:dyDescent="0.2">
      <c r="B25" s="16" t="s">
        <v>35</v>
      </c>
      <c r="C25" s="25">
        <f>'2015Y'!C25/'2015S'!C25</f>
        <v>2.3571239873194787</v>
      </c>
      <c r="D25" s="25">
        <f>'2015Y'!D25/'2015S'!D25</f>
        <v>2.1576805696846391</v>
      </c>
      <c r="E25" s="25">
        <f>'2015Y'!E25/'2015S'!E25</f>
        <v>1.9141361256544502</v>
      </c>
      <c r="F25" s="25">
        <f>'2015Y'!F25/'2015S'!F25</f>
        <v>1.9347116430903155</v>
      </c>
      <c r="G25" s="25">
        <f>'2015Y'!G25/'2015S'!G25</f>
        <v>2.1234735413839894</v>
      </c>
      <c r="H25" s="25">
        <f>'2015Y'!H25/'2015S'!H25</f>
        <v>2.2179422199695895</v>
      </c>
      <c r="I25" s="25">
        <f>'2015Y'!I25/'2015S'!I25</f>
        <v>2.0269985974754556</v>
      </c>
      <c r="J25" s="25">
        <f>'2015Y'!J25/'2015S'!J25</f>
        <v>3.0503563681437869</v>
      </c>
      <c r="K25" s="25">
        <f>'2015Y'!K25/'2015S'!K25</f>
        <v>2.1268276096565795</v>
      </c>
      <c r="L25" s="25">
        <f>'2015Y'!L25/'2015S'!L25</f>
        <v>2.1487928130263896</v>
      </c>
      <c r="M25" s="25">
        <f>'2015Y'!M25/'2015S'!M25</f>
        <v>2.0742358078602621</v>
      </c>
      <c r="N25" s="25">
        <f>'2015Y'!N25/'2015S'!N25</f>
        <v>1.8906560636182903</v>
      </c>
      <c r="O25" s="25"/>
      <c r="P25" s="25"/>
    </row>
    <row r="26" spans="2:18" x14ac:dyDescent="0.2">
      <c r="B26" s="1" t="s">
        <v>36</v>
      </c>
      <c r="C26" s="24">
        <f>'2015Y'!C26/'2015S'!C26</f>
        <v>2.0025696371672321</v>
      </c>
      <c r="D26" s="24">
        <f>'2015Y'!D26/'2015S'!D26</f>
        <v>2.0499040307101728</v>
      </c>
      <c r="E26" s="24">
        <f>'2015Y'!E26/'2015S'!E26</f>
        <v>1.821236559139785</v>
      </c>
      <c r="F26" s="24">
        <f>'2015Y'!F26/'2015S'!F26</f>
        <v>1.8632768361581922</v>
      </c>
      <c r="G26" s="24">
        <f>'2015Y'!G26/'2015S'!G26</f>
        <v>2.0409638554216869</v>
      </c>
      <c r="H26" s="24">
        <f>'2015Y'!H26/'2015S'!H26</f>
        <v>1.9621052631578948</v>
      </c>
      <c r="I26" s="24">
        <f>'2015Y'!I26/'2015S'!I26</f>
        <v>2.1003898635477585</v>
      </c>
      <c r="J26" s="24">
        <f>'2015Y'!J26/'2015S'!J26</f>
        <v>2.3378119001919386</v>
      </c>
      <c r="K26" s="24">
        <f>'2015Y'!K26/'2015S'!K26</f>
        <v>2.2823164426059979</v>
      </c>
      <c r="L26" s="24">
        <f>'2015Y'!L26/'2015S'!L26</f>
        <v>1.8174235403151067</v>
      </c>
      <c r="M26" s="24">
        <f>'2015Y'!M26/'2015S'!M26</f>
        <v>1.8918296892980437</v>
      </c>
      <c r="N26" s="24">
        <f>'2015Y'!N26/'2015S'!N26</f>
        <v>1.7769607843137254</v>
      </c>
      <c r="O26" s="24"/>
      <c r="P26" s="24"/>
      <c r="Q26" s="24"/>
      <c r="R26" s="24"/>
    </row>
    <row r="27" spans="2:18" s="14" customFormat="1" x14ac:dyDescent="0.2">
      <c r="B27" s="16" t="s">
        <v>37</v>
      </c>
      <c r="C27" s="25">
        <f>'2015Y'!C27/'2015S'!C27</f>
        <v>1.6760841987572297</v>
      </c>
      <c r="D27" s="25">
        <f>'2015Y'!D27/'2015S'!D27</f>
        <v>1.7598522167487685</v>
      </c>
      <c r="E27" s="25">
        <f>'2015Y'!E27/'2015S'!E27</f>
        <v>1.5393716850265198</v>
      </c>
      <c r="F27" s="25">
        <f>'2015Y'!F27/'2015S'!F27</f>
        <v>2.4588766298896689</v>
      </c>
      <c r="G27" s="25">
        <f>'2015Y'!G27/'2015S'!G27</f>
        <v>1.8187995469988676</v>
      </c>
      <c r="H27" s="25">
        <f>'2015Y'!H27/'2015S'!H27</f>
        <v>1.7603896103896104</v>
      </c>
      <c r="I27" s="25">
        <f>'2015Y'!I27/'2015S'!I27</f>
        <v>1.779226686884003</v>
      </c>
      <c r="J27" s="25">
        <f>'2015Y'!J27/'2015S'!J27</f>
        <v>1.3856376777803683</v>
      </c>
      <c r="K27" s="25">
        <f>'2015Y'!K27/'2015S'!K27</f>
        <v>1.6872128208001793</v>
      </c>
      <c r="L27" s="25">
        <f>'2015Y'!L27/'2015S'!L27</f>
        <v>1.6255617472586734</v>
      </c>
      <c r="M27" s="25">
        <f>'2015Y'!M27/'2015S'!M27</f>
        <v>1.5988148148148149</v>
      </c>
      <c r="N27" s="25">
        <f>'2015Y'!N27/'2015S'!N27</f>
        <v>1.8246093750000001</v>
      </c>
      <c r="O27" s="25"/>
      <c r="P27" s="25"/>
      <c r="Q27" s="25"/>
      <c r="R27" s="25"/>
    </row>
    <row r="28" spans="2:18" x14ac:dyDescent="0.2">
      <c r="B28" s="1" t="s">
        <v>38</v>
      </c>
      <c r="C28" s="24">
        <f>'2015Y'!C28/'2015S'!C28</f>
        <v>2.1860687022900764</v>
      </c>
      <c r="D28" s="24">
        <f>'2015Y'!D28/'2015S'!D28</f>
        <v>2.5759493670886076</v>
      </c>
      <c r="E28" s="24">
        <f>'2015Y'!E28/'2015S'!E28</f>
        <v>1.653061224489796</v>
      </c>
      <c r="F28" s="24">
        <f>'2015Y'!F28/'2015S'!F28</f>
        <v>2.1545064377682404</v>
      </c>
      <c r="G28" s="24">
        <f>'2015Y'!G28/'2015S'!G28</f>
        <v>2.2528089887640448</v>
      </c>
      <c r="H28" s="24">
        <f>'2015Y'!H28/'2015S'!H28</f>
        <v>2.3121693121693121</v>
      </c>
      <c r="I28" s="24">
        <f>'2015Y'!I28/'2015S'!I28</f>
        <v>2.0515021459227469</v>
      </c>
      <c r="J28" s="24">
        <f>'2015Y'!J28/'2015S'!J28</f>
        <v>2.7985865724381624</v>
      </c>
      <c r="K28" s="24">
        <f>'2015Y'!K28/'2015S'!K28</f>
        <v>1.8873239436619718</v>
      </c>
      <c r="L28" s="24">
        <f>'2015Y'!L28/'2015S'!L28</f>
        <v>2.4410876132930515</v>
      </c>
      <c r="M28" s="24">
        <f>'2015Y'!M28/'2015S'!M28</f>
        <v>1.9825174825174825</v>
      </c>
      <c r="N28" s="24">
        <f>'2015Y'!N28/'2015S'!N28</f>
        <v>1.95</v>
      </c>
      <c r="O28" s="24"/>
      <c r="P28" s="24"/>
      <c r="Q28" s="24"/>
      <c r="R28" s="24"/>
    </row>
    <row r="29" spans="2:18" s="14" customFormat="1" x14ac:dyDescent="0.2">
      <c r="B29" s="16" t="s">
        <v>39</v>
      </c>
      <c r="C29" s="25">
        <f>'2015Y'!C29/'2015S'!C29</f>
        <v>2.3780981284774914</v>
      </c>
      <c r="D29" s="25">
        <f>'2015Y'!D29/'2015S'!D29</f>
        <v>2.2755555555555556</v>
      </c>
      <c r="E29" s="25">
        <f>'2015Y'!E29/'2015S'!E29</f>
        <v>2.2081911262798637</v>
      </c>
      <c r="F29" s="25">
        <f>'2015Y'!F29/'2015S'!F29</f>
        <v>2.5767634854771786</v>
      </c>
      <c r="G29" s="25">
        <f>'2015Y'!G29/'2015S'!G29</f>
        <v>2.6783625730994154</v>
      </c>
      <c r="H29" s="25">
        <f>'2015Y'!H29/'2015S'!H29</f>
        <v>2.2665726375176303</v>
      </c>
      <c r="I29" s="25">
        <f>'2015Y'!I29/'2015S'!I29</f>
        <v>2.499525166191833</v>
      </c>
      <c r="J29" s="25">
        <f>'2015Y'!J29/'2015S'!J29</f>
        <v>2.4660194174757279</v>
      </c>
      <c r="K29" s="25">
        <f>'2015Y'!K29/'2015S'!K29</f>
        <v>2.4370629370629371</v>
      </c>
      <c r="L29" s="25">
        <f>'2015Y'!L29/'2015S'!L29</f>
        <v>2.2096436058700211</v>
      </c>
      <c r="M29" s="25">
        <f>'2015Y'!M29/'2015S'!M29</f>
        <v>2.2551834130781501</v>
      </c>
      <c r="N29" s="25">
        <f>'2015Y'!N29/'2015S'!N29</f>
        <v>2.0738137082601056</v>
      </c>
      <c r="O29" s="25"/>
      <c r="P29" s="25"/>
      <c r="Q29" s="25"/>
      <c r="R29" s="25"/>
    </row>
    <row r="30" spans="2:18" x14ac:dyDescent="0.2">
      <c r="B30" s="1" t="s">
        <v>40</v>
      </c>
      <c r="C30" s="24">
        <f>'2015Y'!C30/'2015S'!C30</f>
        <v>2.193703747210149</v>
      </c>
      <c r="D30" s="24">
        <f>'2015Y'!D30/'2015S'!D30</f>
        <v>1.7610619469026549</v>
      </c>
      <c r="E30" s="24">
        <f>'2015Y'!E30/'2015S'!E30</f>
        <v>2.036734693877551</v>
      </c>
      <c r="F30" s="24">
        <f>'2015Y'!F30/'2015S'!F30</f>
        <v>1.969147005444646</v>
      </c>
      <c r="G30" s="24">
        <f>'2015Y'!G30/'2015S'!G30</f>
        <v>2.3268101761252447</v>
      </c>
      <c r="H30" s="24">
        <f>'2015Y'!H30/'2015S'!H30</f>
        <v>2.4496221662468516</v>
      </c>
      <c r="I30" s="24">
        <f>'2015Y'!I30/'2015S'!I30</f>
        <v>2.0432372505543239</v>
      </c>
      <c r="J30" s="24">
        <f>'2015Y'!J30/'2015S'!J30</f>
        <v>2.6345305608065535</v>
      </c>
      <c r="K30" s="24">
        <f>'2015Y'!K30/'2015S'!K30</f>
        <v>2.2705314009661834</v>
      </c>
      <c r="L30" s="24">
        <f>'2015Y'!L30/'2015S'!L30</f>
        <v>1.9784263959390862</v>
      </c>
      <c r="M30" s="24">
        <f>'2015Y'!M30/'2015S'!M30</f>
        <v>1.9361111111111111</v>
      </c>
      <c r="N30" s="24">
        <f>'2015Y'!N30/'2015S'!N30</f>
        <v>1.8172268907563025</v>
      </c>
      <c r="O30" s="24"/>
      <c r="P30" s="24"/>
      <c r="Q30" s="24"/>
      <c r="R30" s="24"/>
    </row>
    <row r="31" spans="2:18" s="14" customFormat="1" x14ac:dyDescent="0.2">
      <c r="B31" s="16" t="s">
        <v>2</v>
      </c>
      <c r="C31" s="25">
        <f>'2015Y'!C31/'2015S'!C31</f>
        <v>2.1559216990401331</v>
      </c>
      <c r="D31" s="25">
        <f>'2015Y'!D31/'2015S'!D31</f>
        <v>2.1413843888070692</v>
      </c>
      <c r="E31" s="25">
        <f>'2015Y'!E31/'2015S'!E31</f>
        <v>1.9443339960238568</v>
      </c>
      <c r="F31" s="25">
        <f>'2015Y'!F31/'2015S'!F31</f>
        <v>2.2532751091703056</v>
      </c>
      <c r="G31" s="25">
        <f>'2015Y'!G31/'2015S'!G31</f>
        <v>2.110732538330494</v>
      </c>
      <c r="H31" s="25">
        <f>'2015Y'!H31/'2015S'!H31</f>
        <v>2.117957746478873</v>
      </c>
      <c r="I31" s="25">
        <f>'2015Y'!I31/'2015S'!I31</f>
        <v>2.3193277310924372</v>
      </c>
      <c r="J31" s="25">
        <f>'2015Y'!J31/'2015S'!J31</f>
        <v>2.2163229486616935</v>
      </c>
      <c r="K31" s="25">
        <f>'2015Y'!K31/'2015S'!K31</f>
        <v>2.1194708557255062</v>
      </c>
      <c r="L31" s="25">
        <f>'2015Y'!L31/'2015S'!L31</f>
        <v>2.115038945476333</v>
      </c>
      <c r="M31" s="25">
        <f>'2015Y'!M31/'2015S'!M31</f>
        <v>2.0805739514348787</v>
      </c>
      <c r="N31" s="25">
        <f>'2015Y'!N31/'2015S'!N31</f>
        <v>1.9772727272727273</v>
      </c>
      <c r="O31" s="25"/>
      <c r="P31" s="25"/>
      <c r="Q31" s="25"/>
      <c r="R31" s="25"/>
    </row>
    <row r="32" spans="2:18" x14ac:dyDescent="0.2">
      <c r="B32" s="1" t="s">
        <v>41</v>
      </c>
      <c r="C32" s="24">
        <f>'2015Y'!C32/'2015S'!C32</f>
        <v>2.0564293304994687</v>
      </c>
      <c r="D32" s="24">
        <f>'2015Y'!D32/'2015S'!D32</f>
        <v>2.2421875</v>
      </c>
      <c r="E32" s="24">
        <f>'2015Y'!E32/'2015S'!E32</f>
        <v>2.3195876288659796</v>
      </c>
      <c r="F32" s="24">
        <f>'2015Y'!F32/'2015S'!F32</f>
        <v>2.2890410958904108</v>
      </c>
      <c r="G32" s="24">
        <f>'2015Y'!G32/'2015S'!G32</f>
        <v>1.8958120531154239</v>
      </c>
      <c r="H32" s="24">
        <f>'2015Y'!H32/'2015S'!H32</f>
        <v>1.872983870967742</v>
      </c>
      <c r="I32" s="24">
        <f>'2015Y'!I32/'2015S'!I32</f>
        <v>2.3366197183098594</v>
      </c>
      <c r="J32" s="24">
        <f>'2015Y'!J32/'2015S'!J32</f>
        <v>1.8744394618834082</v>
      </c>
      <c r="K32" s="24">
        <f>'2015Y'!K32/'2015S'!K32</f>
        <v>2.0537974683544302</v>
      </c>
      <c r="L32" s="24">
        <f>'2015Y'!L32/'2015S'!L32</f>
        <v>2.1</v>
      </c>
      <c r="M32" s="24">
        <f>'2015Y'!M32/'2015S'!M32</f>
        <v>1.8875</v>
      </c>
      <c r="N32" s="24">
        <f>'2015Y'!N32/'2015S'!N32</f>
        <v>1.7328687572590011</v>
      </c>
      <c r="O32" s="24"/>
      <c r="P32" s="24"/>
    </row>
    <row r="33" spans="2:16" s="14" customFormat="1" x14ac:dyDescent="0.2">
      <c r="B33" s="16" t="s">
        <v>42</v>
      </c>
      <c r="C33" s="25">
        <f>'2015Y'!C33/'2015S'!C33</f>
        <v>2.2289935364727609</v>
      </c>
      <c r="D33" s="25">
        <f>'2015Y'!D33/'2015S'!D33</f>
        <v>2.7783783783783784</v>
      </c>
      <c r="E33" s="25">
        <f>'2015Y'!E33/'2015S'!E33</f>
        <v>2.8125</v>
      </c>
      <c r="F33" s="25">
        <f>'2015Y'!F33/'2015S'!F33</f>
        <v>2.0608465608465609</v>
      </c>
      <c r="G33" s="25">
        <f>'2015Y'!G33/'2015S'!G33</f>
        <v>2.2915254237288134</v>
      </c>
      <c r="H33" s="25">
        <f>'2015Y'!H33/'2015S'!H33</f>
        <v>2.3275261324041812</v>
      </c>
      <c r="I33" s="25">
        <f>'2015Y'!I33/'2015S'!I33</f>
        <v>2.0348837209302326</v>
      </c>
      <c r="J33" s="25">
        <f>'2015Y'!J33/'2015S'!J33</f>
        <v>2.2470588235294118</v>
      </c>
      <c r="K33" s="25">
        <f>'2015Y'!K33/'2015S'!K33</f>
        <v>2.2312312312312312</v>
      </c>
      <c r="L33" s="25">
        <f>'2015Y'!L33/'2015S'!L33</f>
        <v>2.3491379310344827</v>
      </c>
      <c r="M33" s="25">
        <f>'2015Y'!M33/'2015S'!M33</f>
        <v>1.9806949806949807</v>
      </c>
      <c r="N33" s="25">
        <f>'2015Y'!N33/'2015S'!N33</f>
        <v>2.0173160173160172</v>
      </c>
      <c r="O33" s="25"/>
      <c r="P33" s="25"/>
    </row>
    <row r="34" spans="2:16" x14ac:dyDescent="0.2">
      <c r="B34" s="1" t="s">
        <v>3</v>
      </c>
      <c r="C34" s="24">
        <f>'2015Y'!C34/'2015S'!C34</f>
        <v>1.5757825370675453</v>
      </c>
      <c r="D34" s="24">
        <f>'2015Y'!D34/'2015S'!D34</f>
        <v>1.7276190476190476</v>
      </c>
      <c r="E34" s="24">
        <f>'2015Y'!E34/'2015S'!E34</f>
        <v>1.9682080924855492</v>
      </c>
      <c r="F34" s="24">
        <f>'2015Y'!F34/'2015S'!F34</f>
        <v>1.6455026455026456</v>
      </c>
      <c r="G34" s="24">
        <f>'2015Y'!G34/'2015S'!G34</f>
        <v>1.5620689655172413</v>
      </c>
      <c r="H34" s="24">
        <f>'2015Y'!H34/'2015S'!H34</f>
        <v>1.4626506024096386</v>
      </c>
      <c r="I34" s="24">
        <f>'2015Y'!I34/'2015S'!I34</f>
        <v>1.4131868131868133</v>
      </c>
      <c r="J34" s="24">
        <f>'2015Y'!J34/'2015S'!J34</f>
        <v>1.4317460317460318</v>
      </c>
      <c r="K34" s="24">
        <f>'2015Y'!K34/'2015S'!K34</f>
        <v>1.5411140583554377</v>
      </c>
      <c r="L34" s="24">
        <f>'2015Y'!L34/'2015S'!L34</f>
        <v>1.6218678815489749</v>
      </c>
      <c r="M34" s="24">
        <f>'2015Y'!M34/'2015S'!M34</f>
        <v>1.5716783216783217</v>
      </c>
      <c r="N34" s="24">
        <f>'2015Y'!N34/'2015S'!N34</f>
        <v>1.5034965034965035</v>
      </c>
      <c r="O34" s="24"/>
      <c r="P34" s="24"/>
    </row>
    <row r="35" spans="2:16" s="14" customFormat="1" x14ac:dyDescent="0.2">
      <c r="B35" s="16" t="s">
        <v>43</v>
      </c>
      <c r="C35" s="25">
        <f>'2015Y'!C35/'2015S'!C35</f>
        <v>2.3319870759289176</v>
      </c>
      <c r="D35" s="25">
        <f>'2015Y'!D35/'2015S'!D35</f>
        <v>2.4331210191082802</v>
      </c>
      <c r="E35" s="25">
        <f>'2015Y'!E35/'2015S'!E35</f>
        <v>3.21875</v>
      </c>
      <c r="F35" s="25">
        <f>'2015Y'!F35/'2015S'!F35</f>
        <v>3.2100840336134455</v>
      </c>
      <c r="G35" s="25">
        <f>'2015Y'!G35/'2015S'!G35</f>
        <v>2.3481781376518218</v>
      </c>
      <c r="H35" s="25">
        <f>'2015Y'!H35/'2015S'!H35</f>
        <v>2.2168284789644015</v>
      </c>
      <c r="I35" s="25">
        <f>'2015Y'!I35/'2015S'!I35</f>
        <v>2.2062084257206207</v>
      </c>
      <c r="J35" s="25">
        <f>'2015Y'!J35/'2015S'!J35</f>
        <v>2.2911611785095323</v>
      </c>
      <c r="K35" s="25">
        <f>'2015Y'!K35/'2015S'!K35</f>
        <v>1.9474497681607419</v>
      </c>
      <c r="L35" s="25">
        <f>'2015Y'!L35/'2015S'!L35</f>
        <v>2.3349753694581281</v>
      </c>
      <c r="M35" s="25">
        <f>'2015Y'!M35/'2015S'!M35</f>
        <v>2.3630363036303632</v>
      </c>
      <c r="N35" s="25">
        <f>'2015Y'!N35/'2015S'!N35</f>
        <v>2.2557077625570776</v>
      </c>
      <c r="O35" s="25"/>
      <c r="P35" s="25"/>
    </row>
    <row r="36" spans="2:16" x14ac:dyDescent="0.2">
      <c r="B36" s="1" t="s">
        <v>44</v>
      </c>
      <c r="C36" s="24">
        <f>'2015Y'!C36/'2015S'!C36</f>
        <v>2.3063371022876678</v>
      </c>
      <c r="D36" s="24">
        <f>'2015Y'!D36/'2015S'!D36</f>
        <v>2.080568720379147</v>
      </c>
      <c r="E36" s="24">
        <f>'2015Y'!E36/'2015S'!E36</f>
        <v>2.2661290322580645</v>
      </c>
      <c r="F36" s="24">
        <f>'2015Y'!F36/'2015S'!F36</f>
        <v>2.8471074380165291</v>
      </c>
      <c r="G36" s="24">
        <f>'2015Y'!G36/'2015S'!G36</f>
        <v>2.6028985507246376</v>
      </c>
      <c r="H36" s="24">
        <f>'2015Y'!H36/'2015S'!H36</f>
        <v>3.1534391534391535</v>
      </c>
      <c r="I36" s="24">
        <f>'2015Y'!I36/'2015S'!I36</f>
        <v>2.395498392282958</v>
      </c>
      <c r="J36" s="24">
        <f>'2015Y'!J36/'2015S'!J36</f>
        <v>2.1613832853025938</v>
      </c>
      <c r="K36" s="24">
        <f>'2015Y'!K36/'2015S'!K36</f>
        <v>2.0144230769230771</v>
      </c>
      <c r="L36" s="24">
        <f>'2015Y'!L36/'2015S'!L36</f>
        <v>2.2094594594594597</v>
      </c>
      <c r="M36" s="24">
        <f>'2015Y'!M36/'2015S'!M36</f>
        <v>2.0530303030303032</v>
      </c>
      <c r="N36" s="24">
        <f>'2015Y'!N36/'2015S'!N36</f>
        <v>1.7807807807807807</v>
      </c>
      <c r="O36" s="24"/>
      <c r="P36" s="24"/>
    </row>
    <row r="37" spans="2:16" s="14" customFormat="1" x14ac:dyDescent="0.2">
      <c r="B37" s="16" t="s">
        <v>4</v>
      </c>
      <c r="C37" s="25">
        <f>'2015Y'!C37/'2015S'!C37</f>
        <v>2.4128654970760235</v>
      </c>
      <c r="D37" s="25">
        <f>'2015Y'!D37/'2015S'!D37</f>
        <v>2.6481481481481484</v>
      </c>
      <c r="E37" s="25">
        <f>'2015Y'!E37/'2015S'!E37</f>
        <v>1.8264462809917354</v>
      </c>
      <c r="F37" s="25">
        <f>'2015Y'!F37/'2015S'!F37</f>
        <v>2.1510416666666665</v>
      </c>
      <c r="G37" s="25">
        <f>'2015Y'!G37/'2015S'!G37</f>
        <v>2.515021459227468</v>
      </c>
      <c r="H37" s="25">
        <f>'2015Y'!H37/'2015S'!H37</f>
        <v>2.448</v>
      </c>
      <c r="I37" s="25">
        <f>'2015Y'!I37/'2015S'!I37</f>
        <v>2.2994186046511627</v>
      </c>
      <c r="J37" s="25">
        <f>'2015Y'!J37/'2015S'!J37</f>
        <v>2.994312796208531</v>
      </c>
      <c r="K37" s="25">
        <f>'2015Y'!K37/'2015S'!K37</f>
        <v>2.133495145631068</v>
      </c>
      <c r="L37" s="25">
        <f>'2015Y'!L37/'2015S'!L37</f>
        <v>2.4873239436619716</v>
      </c>
      <c r="M37" s="25">
        <f>'2015Y'!M37/'2015S'!M37</f>
        <v>1.7912621359223302</v>
      </c>
      <c r="N37" s="25">
        <f>'2015Y'!N37/'2015S'!N37</f>
        <v>2.0457142857142858</v>
      </c>
      <c r="O37" s="25"/>
      <c r="P37" s="25"/>
    </row>
    <row r="38" spans="2:16" x14ac:dyDescent="0.2">
      <c r="B38" s="1" t="s">
        <v>45</v>
      </c>
      <c r="C38" s="24">
        <f>'2015Y'!C38/'2015S'!C38</f>
        <v>1.8378134732011147</v>
      </c>
      <c r="D38" s="24">
        <f>'2015Y'!D38/'2015S'!D38</f>
        <v>1.6906779661016949</v>
      </c>
      <c r="E38" s="24">
        <f>'2015Y'!E38/'2015S'!E38</f>
        <v>1.9981060606060606</v>
      </c>
      <c r="F38" s="24">
        <f>'2015Y'!F38/'2015S'!F38</f>
        <v>1.9958071278825995</v>
      </c>
      <c r="G38" s="24">
        <f>'2015Y'!G38/'2015S'!G38</f>
        <v>1.6584992343032159</v>
      </c>
      <c r="H38" s="24">
        <f>'2015Y'!H38/'2015S'!H38</f>
        <v>1.8023255813953489</v>
      </c>
      <c r="I38" s="24">
        <f>'2015Y'!I38/'2015S'!I38</f>
        <v>1.8682228915662651</v>
      </c>
      <c r="J38" s="24">
        <f>'2015Y'!J38/'2015S'!J38</f>
        <v>1.7460391425908668</v>
      </c>
      <c r="K38" s="24">
        <f>'2015Y'!K38/'2015S'!K38</f>
        <v>1.9395085066162572</v>
      </c>
      <c r="L38" s="24">
        <f>'2015Y'!L38/'2015S'!L38</f>
        <v>1.754328112118714</v>
      </c>
      <c r="M38" s="24">
        <f>'2015Y'!M38/'2015S'!M38</f>
        <v>1.8287545787545787</v>
      </c>
      <c r="N38" s="24">
        <f>'2015Y'!N38/'2015S'!N38</f>
        <v>2.0829493087557602</v>
      </c>
      <c r="O38" s="24"/>
      <c r="P38" s="24"/>
    </row>
    <row r="39" spans="2:16" s="14" customFormat="1" x14ac:dyDescent="0.2">
      <c r="B39" s="16" t="s">
        <v>46</v>
      </c>
      <c r="C39" s="25">
        <f>'2015Y'!C39/'2015S'!C39</f>
        <v>1.9811133200795228</v>
      </c>
      <c r="D39" s="25">
        <f>'2015Y'!D39/'2015S'!D39</f>
        <v>2.0891089108910892</v>
      </c>
      <c r="E39" s="25">
        <f>'2015Y'!E39/'2015S'!E39</f>
        <v>2.0631970260223049</v>
      </c>
      <c r="F39" s="25">
        <f>'2015Y'!F39/'2015S'!F39</f>
        <v>2.0103950103950106</v>
      </c>
      <c r="G39" s="25">
        <f>'2015Y'!G39/'2015S'!G39</f>
        <v>2.0729729729729729</v>
      </c>
      <c r="H39" s="25">
        <f>'2015Y'!H39/'2015S'!H39</f>
        <v>1.9660056657223797</v>
      </c>
      <c r="I39" s="25">
        <f>'2015Y'!I39/'2015S'!I39</f>
        <v>2.0523138832997989</v>
      </c>
      <c r="J39" s="25">
        <f>'2015Y'!J39/'2015S'!J39</f>
        <v>1.6269349845201238</v>
      </c>
      <c r="K39" s="25">
        <f>'2015Y'!K39/'2015S'!K39</f>
        <v>2.1747269890795633</v>
      </c>
      <c r="L39" s="25">
        <f>'2015Y'!L39/'2015S'!L39</f>
        <v>2.250497017892644</v>
      </c>
      <c r="M39" s="25">
        <f>'2015Y'!M39/'2015S'!M39</f>
        <v>1.7405660377358489</v>
      </c>
      <c r="N39" s="25">
        <f>'2015Y'!N39/'2015S'!N39</f>
        <v>1.867403314917127</v>
      </c>
      <c r="O39" s="25"/>
      <c r="P39" s="25"/>
    </row>
    <row r="40" spans="2:16" x14ac:dyDescent="0.2">
      <c r="B40" s="1" t="s">
        <v>47</v>
      </c>
      <c r="C40" s="24">
        <f>'2015Y'!C40/'2015S'!C40</f>
        <v>1.8339660845355605</v>
      </c>
      <c r="D40" s="24">
        <f>'2015Y'!D40/'2015S'!D40</f>
        <v>1.9556313993174061</v>
      </c>
      <c r="E40" s="24">
        <f>'2015Y'!E40/'2015S'!E40</f>
        <v>1.8492307692307692</v>
      </c>
      <c r="F40" s="24">
        <f>'2015Y'!F40/'2015S'!F40</f>
        <v>2</v>
      </c>
      <c r="G40" s="24">
        <f>'2015Y'!G40/'2015S'!G40</f>
        <v>2.0197740112994351</v>
      </c>
      <c r="H40" s="24">
        <f>'2015Y'!H40/'2015S'!H40</f>
        <v>2.0490196078431371</v>
      </c>
      <c r="I40" s="24">
        <f>'2015Y'!I40/'2015S'!I40</f>
        <v>1.5947712418300655</v>
      </c>
      <c r="J40" s="24">
        <f>'2015Y'!J40/'2015S'!J40</f>
        <v>1.5521885521885521</v>
      </c>
      <c r="K40" s="24">
        <f>'2015Y'!K40/'2015S'!K40</f>
        <v>1.7829181494661921</v>
      </c>
      <c r="L40" s="24">
        <f>'2015Y'!L40/'2015S'!L40</f>
        <v>2.0214592274678114</v>
      </c>
      <c r="M40" s="24">
        <f>'2015Y'!M40/'2015S'!M40</f>
        <v>1.689795918367347</v>
      </c>
      <c r="N40" s="24">
        <f>'2015Y'!N40/'2015S'!N40</f>
        <v>1.547752808988764</v>
      </c>
      <c r="O40" s="24"/>
      <c r="P40" s="24"/>
    </row>
    <row r="41" spans="2:16" s="14" customFormat="1" x14ac:dyDescent="0.2">
      <c r="B41" s="65" t="s">
        <v>65</v>
      </c>
      <c r="C41" s="25">
        <f>'2015Y'!C41/'2015S'!C41</f>
        <v>1.9301530153015301</v>
      </c>
      <c r="D41" s="25">
        <f>'2015Y'!D41/'2015S'!D41</f>
        <v>1.7506849315068493</v>
      </c>
      <c r="E41" s="25">
        <f>'2015Y'!E41/'2015S'!E41</f>
        <v>1.7957317073170731</v>
      </c>
      <c r="F41" s="25">
        <f>'2015Y'!F41/'2015S'!F41</f>
        <v>1.828125</v>
      </c>
      <c r="G41" s="25">
        <f>'2015Y'!G41/'2015S'!G41</f>
        <v>2.5743073047858944</v>
      </c>
      <c r="H41" s="25">
        <f>'2015Y'!H41/'2015S'!H41</f>
        <v>2.9029126213592233</v>
      </c>
      <c r="I41" s="25">
        <f>'2015Y'!I41/'2015S'!I41</f>
        <v>2.0635838150289016</v>
      </c>
      <c r="J41" s="25">
        <f>'2015Y'!J41/'2015S'!J41</f>
        <v>1.5434574976122255</v>
      </c>
      <c r="K41" s="25">
        <f>'2015Y'!K41/'2015S'!K41</f>
        <v>1.5592315901814302</v>
      </c>
      <c r="L41" s="25">
        <f>'2015Y'!L41/'2015S'!L41</f>
        <v>2.0809352517985613</v>
      </c>
      <c r="M41" s="25">
        <f>'2015Y'!M41/'2015S'!M41</f>
        <v>2.3076923076923075</v>
      </c>
      <c r="N41" s="25">
        <f>'2015Y'!N41/'2015S'!N41</f>
        <v>1.7722007722007722</v>
      </c>
      <c r="O41" s="25"/>
      <c r="P41" s="25"/>
    </row>
    <row r="42" spans="2:16" x14ac:dyDescent="0.2">
      <c r="B42" s="1" t="s">
        <v>49</v>
      </c>
      <c r="C42" s="24">
        <f>'2015Y'!C42/'2015S'!C42</f>
        <v>1.9622708985248101</v>
      </c>
      <c r="D42" s="24">
        <f>'2015Y'!D42/'2015S'!D42</f>
        <v>2.9364705882352942</v>
      </c>
      <c r="E42" s="24">
        <f>'2015Y'!E42/'2015S'!E42</f>
        <v>3.5508021390374331</v>
      </c>
      <c r="F42" s="24">
        <f>'2015Y'!F42/'2015S'!F42</f>
        <v>2.8603066439522999</v>
      </c>
      <c r="G42" s="24">
        <f>'2015Y'!G42/'2015S'!G42</f>
        <v>2.2734922861150069</v>
      </c>
      <c r="H42" s="24">
        <f>'2015Y'!H42/'2015S'!H42</f>
        <v>1.7878395860284606</v>
      </c>
      <c r="I42" s="24">
        <f>'2015Y'!I42/'2015S'!I42</f>
        <v>1.6658366533864541</v>
      </c>
      <c r="J42" s="24">
        <f>'2015Y'!J42/'2015S'!J42</f>
        <v>1.3863354037267082</v>
      </c>
      <c r="K42" s="24">
        <f>'2015Y'!K42/'2015S'!K42</f>
        <v>1.6553059643687065</v>
      </c>
      <c r="L42" s="24">
        <f>'2015Y'!L42/'2015S'!L42</f>
        <v>2.146728971962617</v>
      </c>
      <c r="M42" s="24">
        <f>'2015Y'!M42/'2015S'!M42</f>
        <v>1.961337513061651</v>
      </c>
      <c r="N42" s="24">
        <f>'2015Y'!N42/'2015S'!N42</f>
        <v>2.3509933774834435</v>
      </c>
      <c r="O42" s="24"/>
      <c r="P42" s="24"/>
    </row>
    <row r="43" spans="2:16" s="14" customFormat="1" x14ac:dyDescent="0.2">
      <c r="B43" s="16" t="s">
        <v>5</v>
      </c>
      <c r="C43" s="25">
        <f>'2015Y'!C43/'2015S'!C43</f>
        <v>1.4912973263951192</v>
      </c>
      <c r="D43" s="25">
        <f>'2015Y'!D43/'2015S'!D43</f>
        <v>1.3405017921146953</v>
      </c>
      <c r="E43" s="25">
        <f>'2015Y'!E43/'2015S'!E43</f>
        <v>1.2288461538461539</v>
      </c>
      <c r="F43" s="25">
        <f>'2015Y'!F43/'2015S'!F43</f>
        <v>1.3886138613861385</v>
      </c>
      <c r="G43" s="25">
        <f>'2015Y'!G43/'2015S'!G43</f>
        <v>1.7245508982035929</v>
      </c>
      <c r="H43" s="25">
        <f>'2015Y'!H43/'2015S'!H43</f>
        <v>1.4403669724770642</v>
      </c>
      <c r="I43" s="25">
        <f>'2015Y'!I43/'2015S'!I43</f>
        <v>1.506766917293233</v>
      </c>
      <c r="J43" s="25">
        <f>'2015Y'!J43/'2015S'!J43</f>
        <v>1.2715231788079471</v>
      </c>
      <c r="K43" s="25">
        <f>'2015Y'!K43/'2015S'!K43</f>
        <v>1.7906724511930585</v>
      </c>
      <c r="L43" s="25">
        <f>'2015Y'!L43/'2015S'!L43</f>
        <v>1.6338797814207651</v>
      </c>
      <c r="M43" s="25">
        <f>'2015Y'!M43/'2015S'!M43</f>
        <v>2.0110497237569063</v>
      </c>
      <c r="N43" s="25">
        <f>'2015Y'!N43/'2015S'!N43</f>
        <v>1.68</v>
      </c>
      <c r="O43" s="25"/>
      <c r="P43" s="25"/>
    </row>
    <row r="44" spans="2:16" x14ac:dyDescent="0.2">
      <c r="B44" s="1" t="s">
        <v>6</v>
      </c>
      <c r="C44" s="24">
        <f>'2015Y'!C44/'2015S'!C44</f>
        <v>2.2651108126259234</v>
      </c>
      <c r="D44" s="24">
        <f>'2015Y'!D44/'2015S'!D44</f>
        <v>1.9427480916030535</v>
      </c>
      <c r="E44" s="24">
        <f>'2015Y'!E44/'2015S'!E44</f>
        <v>1.8790035587188612</v>
      </c>
      <c r="F44" s="24">
        <f>'2015Y'!F44/'2015S'!F44</f>
        <v>2.4081632653061225</v>
      </c>
      <c r="G44" s="24">
        <f>'2015Y'!G44/'2015S'!G44</f>
        <v>2.108974358974359</v>
      </c>
      <c r="H44" s="24">
        <f>'2015Y'!H44/'2015S'!H44</f>
        <v>2.1533864541832668</v>
      </c>
      <c r="I44" s="24">
        <f>'2015Y'!I44/'2015S'!I44</f>
        <v>2.0923603192702394</v>
      </c>
      <c r="J44" s="24">
        <f>'2015Y'!J44/'2015S'!J44</f>
        <v>2.9076923076923076</v>
      </c>
      <c r="K44" s="24">
        <f>'2015Y'!K44/'2015S'!K44</f>
        <v>2.0269687162891046</v>
      </c>
      <c r="L44" s="24">
        <f>'2015Y'!L44/'2015S'!L44</f>
        <v>2.1788715486194477</v>
      </c>
      <c r="M44" s="24">
        <f>'2015Y'!M44/'2015S'!M44</f>
        <v>2.3645320197044337</v>
      </c>
      <c r="N44" s="24">
        <f>'2015Y'!N44/'2015S'!N44</f>
        <v>2.1215686274509804</v>
      </c>
      <c r="O44" s="24"/>
      <c r="P44" s="24"/>
    </row>
    <row r="45" spans="2:16" s="14" customFormat="1" x14ac:dyDescent="0.2">
      <c r="B45" s="16" t="s">
        <v>50</v>
      </c>
      <c r="C45" s="25">
        <f>'2015Y'!C45/'2015S'!C45</f>
        <v>2.4869927159209158</v>
      </c>
      <c r="D45" s="25">
        <f>'2015Y'!D45/'2015S'!D45</f>
        <v>1.910569105691057</v>
      </c>
      <c r="E45" s="25">
        <f>'2015Y'!E45/'2015S'!E45</f>
        <v>1.6990291262135921</v>
      </c>
      <c r="F45" s="25">
        <f>'2015Y'!F45/'2015S'!F45</f>
        <v>2.2988505747126435</v>
      </c>
      <c r="G45" s="25">
        <f>'2015Y'!G45/'2015S'!G45</f>
        <v>2.402061855670103</v>
      </c>
      <c r="H45" s="25">
        <f>'2015Y'!H45/'2015S'!H45</f>
        <v>2.6205733558178754</v>
      </c>
      <c r="I45" s="25">
        <f>'2015Y'!I45/'2015S'!I45</f>
        <v>1.8958333333333333</v>
      </c>
      <c r="J45" s="25">
        <f>'2015Y'!J45/'2015S'!J45</f>
        <v>3.7102803738317758</v>
      </c>
      <c r="K45" s="25">
        <f>'2015Y'!K45/'2015S'!K45</f>
        <v>2.1039426523297493</v>
      </c>
      <c r="L45" s="25">
        <f>'2015Y'!L45/'2015S'!L45</f>
        <v>2.6246334310850439</v>
      </c>
      <c r="M45" s="25">
        <f>'2015Y'!M45/'2015S'!M45</f>
        <v>2.6033057851239669</v>
      </c>
      <c r="N45" s="25">
        <f>'2015Y'!N45/'2015S'!N45</f>
        <v>2.4857142857142858</v>
      </c>
      <c r="O45" s="25"/>
      <c r="P45" s="25"/>
    </row>
    <row r="46" spans="2:16" x14ac:dyDescent="0.2">
      <c r="B46" s="1" t="s">
        <v>51</v>
      </c>
      <c r="C46" s="24">
        <f>'2015Y'!C46/'2015S'!C46</f>
        <v>2.0534100246507805</v>
      </c>
      <c r="D46" s="24">
        <f>'2015Y'!D46/'2015S'!D46</f>
        <v>2</v>
      </c>
      <c r="E46" s="24">
        <f>'2015Y'!E46/'2015S'!E46</f>
        <v>1.5434782608695652</v>
      </c>
      <c r="F46" s="24">
        <f>'2015Y'!F46/'2015S'!F46</f>
        <v>2.5416666666666665</v>
      </c>
      <c r="G46" s="24">
        <f>'2015Y'!G46/'2015S'!G46</f>
        <v>1.9803921568627452</v>
      </c>
      <c r="H46" s="24">
        <f>'2015Y'!H46/'2015S'!H46</f>
        <v>1.9357798165137614</v>
      </c>
      <c r="I46" s="24">
        <f>'2015Y'!I46/'2015S'!I46</f>
        <v>2.1463414634146343</v>
      </c>
      <c r="J46" s="24">
        <f>'2015Y'!J46/'2015S'!J46</f>
        <v>1.7918781725888324</v>
      </c>
      <c r="K46" s="24">
        <f>'2015Y'!K46/'2015S'!K46</f>
        <v>2.2730263157894739</v>
      </c>
      <c r="L46" s="24">
        <f>'2015Y'!L46/'2015S'!L46</f>
        <v>2.2627118644067798</v>
      </c>
      <c r="M46" s="24">
        <f>'2015Y'!M46/'2015S'!M46</f>
        <v>1.9495798319327731</v>
      </c>
      <c r="N46" s="24">
        <f>'2015Y'!N46/'2015S'!N46</f>
        <v>1.8275862068965518</v>
      </c>
      <c r="O46" s="24"/>
      <c r="P46" s="8"/>
    </row>
    <row r="47" spans="2:16" x14ac:dyDescent="0.2">
      <c r="B47" s="46" t="s">
        <v>111</v>
      </c>
      <c r="C47" s="25">
        <f>'2015Y'!C47/'2015S'!C47</f>
        <v>1.8810933940774488</v>
      </c>
      <c r="D47" s="25">
        <f>'2015Y'!D47/'2015S'!D47</f>
        <v>2.0082304526748973</v>
      </c>
      <c r="E47" s="25">
        <f>'2015Y'!E47/'2015S'!E47</f>
        <v>2.0522388059701493</v>
      </c>
      <c r="F47" s="25">
        <f>'2015Y'!F47/'2015S'!F47</f>
        <v>1.8232044198895028</v>
      </c>
      <c r="G47" s="25">
        <f>'2015Y'!G47/'2015S'!G47</f>
        <v>1.5515463917525774</v>
      </c>
      <c r="H47" s="25">
        <f>'2015Y'!H47/'2015S'!H47</f>
        <v>1.9378531073446328</v>
      </c>
      <c r="I47" s="25">
        <f>'2015Y'!I47/'2015S'!I47</f>
        <v>1.8421052631578947</v>
      </c>
      <c r="J47" s="25">
        <f>'2015Y'!J47/'2015S'!J47</f>
        <v>2.236842105263158</v>
      </c>
      <c r="K47" s="25">
        <f>'2015Y'!K47/'2015S'!K47</f>
        <v>1.8821656050955413</v>
      </c>
      <c r="L47" s="25">
        <f>'2015Y'!L47/'2015S'!L47</f>
        <v>1.729281767955801</v>
      </c>
      <c r="M47" s="25">
        <f>'2015Y'!M47/'2015S'!M47</f>
        <v>1.9946236559139785</v>
      </c>
      <c r="N47" s="25">
        <f>'2015Y'!N47/'2015S'!N47</f>
        <v>1.6682926829268292</v>
      </c>
      <c r="O47" s="25"/>
      <c r="P47" s="8"/>
    </row>
    <row r="48" spans="2:16" s="19" customFormat="1" x14ac:dyDescent="0.2">
      <c r="B48" s="18" t="s">
        <v>121</v>
      </c>
      <c r="C48" s="24">
        <f>'2015Y'!C48/'2015S'!C48</f>
        <v>1.8646815990195604</v>
      </c>
      <c r="D48" s="24">
        <f>'2015Y'!D48/'2015S'!D48</f>
        <v>1.8233191255327925</v>
      </c>
      <c r="E48" s="24">
        <f>'2015Y'!E48/'2015S'!E48</f>
        <v>1.8286378158582632</v>
      </c>
      <c r="F48" s="24">
        <f>'2015Y'!F48/'2015S'!F48</f>
        <v>1.7807505623298212</v>
      </c>
      <c r="G48" s="24">
        <f>'2015Y'!G48/'2015S'!G48</f>
        <v>1.7568033069238718</v>
      </c>
      <c r="H48" s="24">
        <f>'2015Y'!H48/'2015S'!H48</f>
        <v>1.8049372723593686</v>
      </c>
      <c r="I48" s="24">
        <f>'2015Y'!I48/'2015S'!I48</f>
        <v>1.9593681296311376</v>
      </c>
      <c r="J48" s="24">
        <f>'2015Y'!J48/'2015S'!J48</f>
        <v>1.9949140652402666</v>
      </c>
      <c r="K48" s="24">
        <f>'2015Y'!K48/'2015S'!K48</f>
        <v>1.9614256461342632</v>
      </c>
      <c r="L48" s="24">
        <f>'2015Y'!L48/'2015S'!L48</f>
        <v>1.9404606023261188</v>
      </c>
      <c r="M48" s="24">
        <f>'2015Y'!M48/'2015S'!M48</f>
        <v>1.7272378025355359</v>
      </c>
      <c r="N48" s="24">
        <f>'2015Y'!N48/'2015S'!N48</f>
        <v>1.705744822979292</v>
      </c>
      <c r="O48" s="24"/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conditionalFormatting sqref="Q1:IV1048576 C1:P6 A1 A2:B1048576 C8:P65536">
    <cfRule type="cellIs" dxfId="71" priority="1" stopIfTrue="1" operator="lessThan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1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1"/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1:16" ht="15.75" thickBot="1" x14ac:dyDescent="0.3">
      <c r="B5" s="5" t="s">
        <v>0</v>
      </c>
    </row>
    <row r="6" spans="1:16" ht="13.5" thickBot="1" x14ac:dyDescent="0.25">
      <c r="B6" s="6">
        <v>2014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1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1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14" customFormat="1" x14ac:dyDescent="0.2">
      <c r="B9" s="13" t="s">
        <v>20</v>
      </c>
      <c r="C9" s="21">
        <f>'2014Y'!C9/'2014S'!C9</f>
        <v>1.6702358138298545</v>
      </c>
      <c r="D9" s="21">
        <f>'2014Y'!D9/'2014S'!D9</f>
        <v>1.6587042020285656</v>
      </c>
      <c r="E9" s="21">
        <f>'2014Y'!E9/'2014S'!E9</f>
        <v>1.5566068566270872</v>
      </c>
      <c r="F9" s="21">
        <f>'2014Y'!F9/'2014S'!F9</f>
        <v>1.6061447396237052</v>
      </c>
      <c r="G9" s="21">
        <f>'2014Y'!G9/'2014S'!G9</f>
        <v>1.6407767723612852</v>
      </c>
      <c r="H9" s="21">
        <f>'2014Y'!H9/'2014S'!H9</f>
        <v>1.6450966869879451</v>
      </c>
      <c r="I9" s="21">
        <f>'2014Y'!I9/'2014S'!I9</f>
        <v>1.80459522824438</v>
      </c>
      <c r="J9" s="21">
        <f>'2014Y'!J9/'2014S'!J9</f>
        <v>1.7963232158778153</v>
      </c>
      <c r="K9" s="21">
        <f>'2014Y'!K9/'2014S'!K9</f>
        <v>1.7972658727362414</v>
      </c>
      <c r="L9" s="21">
        <f>'2014Y'!L9/'2014S'!L9</f>
        <v>1.6612864621370664</v>
      </c>
      <c r="M9" s="21">
        <f>'2014Y'!M9/'2014S'!M9</f>
        <v>1.6169080799066382</v>
      </c>
      <c r="N9" s="21">
        <f>'2014Y'!N9/'2014S'!N9</f>
        <v>1.5626661835777023</v>
      </c>
      <c r="O9" s="21">
        <f>'2014Y'!O9/'2014S'!O9</f>
        <v>1.5648576278130579</v>
      </c>
      <c r="P9" s="21"/>
    </row>
    <row r="10" spans="1:16" s="19" customFormat="1" x14ac:dyDescent="0.2">
      <c r="B10" s="47" t="s">
        <v>21</v>
      </c>
      <c r="C10" s="22">
        <f>'2014Y'!C10/'2014S'!C10</f>
        <v>1.8703668809039529</v>
      </c>
      <c r="D10" s="22">
        <f>'2014Y'!D10/'2014S'!D10</f>
        <v>1.8484643668216718</v>
      </c>
      <c r="E10" s="22">
        <f>'2014Y'!E10/'2014S'!E10</f>
        <v>1.7177503780388508</v>
      </c>
      <c r="F10" s="22">
        <f>'2014Y'!F10/'2014S'!F10</f>
        <v>1.8102569083580204</v>
      </c>
      <c r="G10" s="22">
        <f>'2014Y'!G10/'2014S'!G10</f>
        <v>1.837788469379434</v>
      </c>
      <c r="H10" s="22">
        <f>'2014Y'!H10/'2014S'!H10</f>
        <v>1.8711495685187558</v>
      </c>
      <c r="I10" s="22">
        <f>'2014Y'!I10/'2014S'!I10</f>
        <v>1.945624097463746</v>
      </c>
      <c r="J10" s="22">
        <f>'2014Y'!J10/'2014S'!J10</f>
        <v>1.9211809264834419</v>
      </c>
      <c r="K10" s="22">
        <f>'2014Y'!K10/'2014S'!K10</f>
        <v>1.9770053098594034</v>
      </c>
      <c r="L10" s="22">
        <f>'2014Y'!L10/'2014S'!L10</f>
        <v>1.8417629114389831</v>
      </c>
      <c r="M10" s="22">
        <f>'2014Y'!M10/'2014S'!M10</f>
        <v>1.866997983290118</v>
      </c>
      <c r="N10" s="22">
        <f>'2014Y'!N10/'2014S'!N10</f>
        <v>1.824188362203091</v>
      </c>
      <c r="O10" s="22">
        <f>'2014Y'!O10/'2014S'!O10</f>
        <v>1.8048170481019596</v>
      </c>
      <c r="P10" s="22"/>
    </row>
    <row r="11" spans="1:16" s="14" customFormat="1" x14ac:dyDescent="0.2">
      <c r="B11" s="15" t="s">
        <v>22</v>
      </c>
      <c r="C11" s="21">
        <f>'2014Y'!C11/'2014S'!C11</f>
        <v>1.4926038415297309</v>
      </c>
      <c r="D11" s="21">
        <f>'2014Y'!D11/'2014S'!D11</f>
        <v>1.4608619669081377</v>
      </c>
      <c r="E11" s="21">
        <f>'2014Y'!E11/'2014S'!E11</f>
        <v>1.448567640636373</v>
      </c>
      <c r="F11" s="21">
        <f>'2014Y'!F11/'2014S'!F11</f>
        <v>1.4488064190074497</v>
      </c>
      <c r="G11" s="21">
        <f>'2014Y'!G11/'2014S'!G11</f>
        <v>1.4708282333741329</v>
      </c>
      <c r="H11" s="21">
        <f>'2014Y'!H11/'2014S'!H11</f>
        <v>1.4416069107225227</v>
      </c>
      <c r="I11" s="21">
        <f>'2014Y'!I11/'2014S'!I11</f>
        <v>1.6373928455166926</v>
      </c>
      <c r="J11" s="21">
        <f>'2014Y'!J11/'2014S'!J11</f>
        <v>1.6719919540452197</v>
      </c>
      <c r="K11" s="21">
        <f>'2014Y'!K11/'2014S'!K11</f>
        <v>1.592445547838498</v>
      </c>
      <c r="L11" s="21">
        <f>'2014Y'!L11/'2014S'!L11</f>
        <v>1.4680796990952527</v>
      </c>
      <c r="M11" s="21">
        <f>'2014Y'!M11/'2014S'!M11</f>
        <v>1.4521654141046079</v>
      </c>
      <c r="N11" s="21">
        <f>'2014Y'!N11/'2014S'!N11</f>
        <v>1.39236158017639</v>
      </c>
      <c r="O11" s="21">
        <f>'2014Y'!O11/'2014S'!O11</f>
        <v>1.385975890075088</v>
      </c>
      <c r="P11" s="21"/>
    </row>
    <row r="12" spans="1:16" s="17" customFormat="1" x14ac:dyDescent="0.2">
      <c r="B12" s="1" t="s">
        <v>23</v>
      </c>
      <c r="C12" s="24">
        <f>'2014Y'!C12/'2014S'!C12</f>
        <v>1.8640384093279796</v>
      </c>
      <c r="D12" s="24">
        <f>'2014Y'!D12/'2014S'!D12</f>
        <v>1.7563712882861819</v>
      </c>
      <c r="E12" s="24">
        <f>'2014Y'!E12/'2014S'!E12</f>
        <v>1.7685025817555937</v>
      </c>
      <c r="F12" s="24">
        <f>'2014Y'!F12/'2014S'!F12</f>
        <v>1.7563503352977037</v>
      </c>
      <c r="G12" s="24">
        <f>'2014Y'!G12/'2014S'!G12</f>
        <v>1.8858705239019227</v>
      </c>
      <c r="H12" s="24">
        <f>'2014Y'!H12/'2014S'!H12</f>
        <v>1.8645100796999532</v>
      </c>
      <c r="I12" s="24">
        <f>'2014Y'!I12/'2014S'!I12</f>
        <v>1.9261050651618972</v>
      </c>
      <c r="J12" s="24">
        <f>'2014Y'!J12/'2014S'!J12</f>
        <v>2.0768051771117166</v>
      </c>
      <c r="K12" s="24">
        <f>'2014Y'!K12/'2014S'!K12</f>
        <v>2.0130975769482644</v>
      </c>
      <c r="L12" s="24">
        <f>'2014Y'!L12/'2014S'!L12</f>
        <v>1.8810229221893029</v>
      </c>
      <c r="M12" s="24">
        <f>'2014Y'!M12/'2014S'!M12</f>
        <v>1.7764220656470184</v>
      </c>
      <c r="N12" s="24">
        <f>'2014Y'!N12/'2014S'!N12</f>
        <v>1.7436634909221642</v>
      </c>
      <c r="O12" s="24">
        <f>'2014Y'!O12/'2014S'!O12</f>
        <v>1.7755447032306537</v>
      </c>
      <c r="P12" s="24"/>
    </row>
    <row r="13" spans="1:16" s="14" customFormat="1" x14ac:dyDescent="0.2">
      <c r="B13" s="16" t="s">
        <v>24</v>
      </c>
      <c r="C13" s="25">
        <f>'2014Y'!C13/'2014S'!C13</f>
        <v>1.7862856725786438</v>
      </c>
      <c r="D13" s="25">
        <f>'2014Y'!D13/'2014S'!D13</f>
        <v>2.0080822376997283</v>
      </c>
      <c r="E13" s="25">
        <f>'2014Y'!E13/'2014S'!E13</f>
        <v>1.6312366989832112</v>
      </c>
      <c r="F13" s="25">
        <f>'2014Y'!F13/'2014S'!F13</f>
        <v>1.6744670772145902</v>
      </c>
      <c r="G13" s="25">
        <f>'2014Y'!G13/'2014S'!G13</f>
        <v>1.6472965592572364</v>
      </c>
      <c r="H13" s="25">
        <f>'2014Y'!H13/'2014S'!H13</f>
        <v>1.7530760155064891</v>
      </c>
      <c r="I13" s="25">
        <f>'2014Y'!I13/'2014S'!I13</f>
        <v>1.7301346290110335</v>
      </c>
      <c r="J13" s="25">
        <f>'2014Y'!J13/'2014S'!J13</f>
        <v>1.782260646813961</v>
      </c>
      <c r="K13" s="25">
        <f>'2014Y'!K13/'2014S'!K13</f>
        <v>1.8409978693181819</v>
      </c>
      <c r="L13" s="25">
        <f>'2014Y'!L13/'2014S'!L13</f>
        <v>1.7028538147932439</v>
      </c>
      <c r="M13" s="25">
        <f>'2014Y'!M13/'2014S'!M13</f>
        <v>1.671242200794101</v>
      </c>
      <c r="N13" s="25">
        <f>'2014Y'!N13/'2014S'!N13</f>
        <v>1.7978565827306787</v>
      </c>
      <c r="O13" s="25">
        <f>'2014Y'!O13/'2014S'!O13</f>
        <v>1.7586342744583059</v>
      </c>
      <c r="P13" s="25"/>
    </row>
    <row r="14" spans="1:16" x14ac:dyDescent="0.2">
      <c r="B14" s="1" t="s">
        <v>25</v>
      </c>
      <c r="C14" s="24">
        <f>'2014Y'!C14/'2014S'!C14</f>
        <v>1.5679718099197648</v>
      </c>
      <c r="D14" s="24">
        <f>'2014Y'!D14/'2014S'!D14</f>
        <v>1.5559546313799621</v>
      </c>
      <c r="E14" s="24">
        <f>'2014Y'!E14/'2014S'!E14</f>
        <v>1.4712098339443607</v>
      </c>
      <c r="F14" s="24">
        <f>'2014Y'!F14/'2014S'!F14</f>
        <v>1.4714529914529915</v>
      </c>
      <c r="G14" s="24">
        <f>'2014Y'!G14/'2014S'!G14</f>
        <v>1.5509134233518667</v>
      </c>
      <c r="H14" s="24">
        <f>'2014Y'!H14/'2014S'!H14</f>
        <v>1.5821992051065881</v>
      </c>
      <c r="I14" s="24">
        <f>'2014Y'!I14/'2014S'!I14</f>
        <v>1.5762875020054548</v>
      </c>
      <c r="J14" s="24">
        <f>'2014Y'!J14/'2014S'!J14</f>
        <v>1.7697516930022574</v>
      </c>
      <c r="K14" s="24">
        <f>'2014Y'!K14/'2014S'!K14</f>
        <v>1.6787037037037038</v>
      </c>
      <c r="L14" s="24">
        <f>'2014Y'!L14/'2014S'!L14</f>
        <v>1.4919365412350858</v>
      </c>
      <c r="M14" s="24">
        <f>'2014Y'!M14/'2014S'!M14</f>
        <v>1.5823092505064147</v>
      </c>
      <c r="N14" s="24">
        <f>'2014Y'!N14/'2014S'!N14</f>
        <v>1.5135056212585778</v>
      </c>
      <c r="O14" s="24">
        <f>'2014Y'!O14/'2014S'!O14</f>
        <v>1.4827114670834147</v>
      </c>
      <c r="P14" s="24"/>
    </row>
    <row r="15" spans="1:16" s="14" customFormat="1" x14ac:dyDescent="0.2">
      <c r="B15" s="16" t="s">
        <v>1</v>
      </c>
      <c r="C15" s="25">
        <f>'2014Y'!C15/'2014S'!C15</f>
        <v>2.2201534807235519</v>
      </c>
      <c r="D15" s="25">
        <f>'2014Y'!D15/'2014S'!D15</f>
        <v>2.2004662004662006</v>
      </c>
      <c r="E15" s="25">
        <f>'2014Y'!E15/'2014S'!E15</f>
        <v>2.1443932411674349</v>
      </c>
      <c r="F15" s="25">
        <f>'2014Y'!F15/'2014S'!F15</f>
        <v>2.2331162152896811</v>
      </c>
      <c r="G15" s="25">
        <f>'2014Y'!G15/'2014S'!G15</f>
        <v>2.0021296014602981</v>
      </c>
      <c r="H15" s="25">
        <f>'2014Y'!H15/'2014S'!H15</f>
        <v>2.0063270603504217</v>
      </c>
      <c r="I15" s="25">
        <f>'2014Y'!I15/'2014S'!I15</f>
        <v>2.334893569597682</v>
      </c>
      <c r="J15" s="25">
        <f>'2014Y'!J15/'2014S'!J15</f>
        <v>2.3366429625654099</v>
      </c>
      <c r="K15" s="25">
        <f>'2014Y'!K15/'2014S'!K15</f>
        <v>2.2691055852102591</v>
      </c>
      <c r="L15" s="25">
        <f>'2014Y'!L15/'2014S'!L15</f>
        <v>2.2261385447565871</v>
      </c>
      <c r="M15" s="25">
        <f>'2014Y'!M15/'2014S'!M15</f>
        <v>2.2214395099540583</v>
      </c>
      <c r="N15" s="25">
        <f>'2014Y'!N15/'2014S'!N15</f>
        <v>2.1953551912568305</v>
      </c>
      <c r="O15" s="25">
        <f>'2014Y'!O15/'2014S'!O15</f>
        <v>2.1965965069413347</v>
      </c>
      <c r="P15" s="25"/>
    </row>
    <row r="16" spans="1:16" s="19" customFormat="1" x14ac:dyDescent="0.2">
      <c r="B16" s="1" t="s">
        <v>26</v>
      </c>
      <c r="C16" s="24">
        <f>'2014Y'!C16/'2014S'!C16</f>
        <v>1.8869729866195406</v>
      </c>
      <c r="D16" s="24">
        <f>'2014Y'!D16/'2014S'!D16</f>
        <v>1.7486498649864985</v>
      </c>
      <c r="E16" s="24">
        <f>'2014Y'!E16/'2014S'!E16</f>
        <v>1.633997283838841</v>
      </c>
      <c r="F16" s="24">
        <f>'2014Y'!F16/'2014S'!F16</f>
        <v>1.7902151151722825</v>
      </c>
      <c r="G16" s="24">
        <f>'2014Y'!G16/'2014S'!G16</f>
        <v>1.8535809018567639</v>
      </c>
      <c r="H16" s="24">
        <f>'2014Y'!H16/'2014S'!H16</f>
        <v>1.9261744966442953</v>
      </c>
      <c r="I16" s="24">
        <f>'2014Y'!I16/'2014S'!I16</f>
        <v>2.0226128070716416</v>
      </c>
      <c r="J16" s="24">
        <f>'2014Y'!J16/'2014S'!J16</f>
        <v>1.9355868751376348</v>
      </c>
      <c r="K16" s="24">
        <f>'2014Y'!K16/'2014S'!K16</f>
        <v>2.0781525880494378</v>
      </c>
      <c r="L16" s="24">
        <f>'2014Y'!L16/'2014S'!L16</f>
        <v>1.7620675509366881</v>
      </c>
      <c r="M16" s="24">
        <f>'2014Y'!M16/'2014S'!M16</f>
        <v>1.8788454891116488</v>
      </c>
      <c r="N16" s="24">
        <f>'2014Y'!N16/'2014S'!N16</f>
        <v>1.7494853849320708</v>
      </c>
      <c r="O16" s="24">
        <f>'2014Y'!O16/'2014S'!O16</f>
        <v>1.8768398268398268</v>
      </c>
      <c r="P16" s="24"/>
    </row>
    <row r="17" spans="2:18" s="14" customFormat="1" x14ac:dyDescent="0.2">
      <c r="B17" s="16" t="s">
        <v>27</v>
      </c>
      <c r="C17" s="25">
        <f>'2014Y'!C17/'2014S'!C17</f>
        <v>1.8972220271124534</v>
      </c>
      <c r="D17" s="25">
        <f>'2014Y'!D17/'2014S'!D17</f>
        <v>1.751750700280112</v>
      </c>
      <c r="E17" s="25">
        <f>'2014Y'!E17/'2014S'!E17</f>
        <v>1.7416597739178383</v>
      </c>
      <c r="F17" s="25">
        <f>'2014Y'!F17/'2014S'!F17</f>
        <v>1.8560497369679578</v>
      </c>
      <c r="G17" s="25">
        <f>'2014Y'!G17/'2014S'!G17</f>
        <v>1.8850916295195641</v>
      </c>
      <c r="H17" s="25">
        <f>'2014Y'!H17/'2014S'!H17</f>
        <v>1.8363218390804599</v>
      </c>
      <c r="I17" s="25">
        <f>'2014Y'!I17/'2014S'!I17</f>
        <v>1.8280598857848434</v>
      </c>
      <c r="J17" s="25">
        <f>'2014Y'!J17/'2014S'!J17</f>
        <v>1.9703650162631008</v>
      </c>
      <c r="K17" s="25">
        <f>'2014Y'!K17/'2014S'!K17</f>
        <v>2.0744350908285334</v>
      </c>
      <c r="L17" s="25">
        <f>'2014Y'!L17/'2014S'!L17</f>
        <v>1.964993804213135</v>
      </c>
      <c r="M17" s="25">
        <f>'2014Y'!M17/'2014S'!M17</f>
        <v>1.9647280560043081</v>
      </c>
      <c r="N17" s="25">
        <f>'2014Y'!N17/'2014S'!N17</f>
        <v>1.862368541380887</v>
      </c>
      <c r="O17" s="25">
        <f>'2014Y'!O17/'2014S'!O17</f>
        <v>1.6492397972792745</v>
      </c>
      <c r="P17" s="25"/>
    </row>
    <row r="18" spans="2:18" x14ac:dyDescent="0.2">
      <c r="B18" s="1" t="s">
        <v>28</v>
      </c>
      <c r="C18" s="24">
        <f>'2014Y'!C18/'2014S'!C18</f>
        <v>2.0482857266698451</v>
      </c>
      <c r="D18" s="24">
        <f>'2014Y'!D18/'2014S'!D18</f>
        <v>1.9185185185185185</v>
      </c>
      <c r="E18" s="24">
        <f>'2014Y'!E18/'2014S'!E18</f>
        <v>1.686241610738255</v>
      </c>
      <c r="F18" s="24">
        <f>'2014Y'!F18/'2014S'!F18</f>
        <v>1.9666448659254414</v>
      </c>
      <c r="G18" s="24">
        <f>'2014Y'!G18/'2014S'!G18</f>
        <v>2.0791001451378808</v>
      </c>
      <c r="H18" s="24">
        <f>'2014Y'!H18/'2014S'!H18</f>
        <v>2.1274065685164212</v>
      </c>
      <c r="I18" s="24">
        <f>'2014Y'!I18/'2014S'!I18</f>
        <v>2.1753463927376973</v>
      </c>
      <c r="J18" s="24">
        <f>'2014Y'!J18/'2014S'!J18</f>
        <v>1.9423568040860999</v>
      </c>
      <c r="K18" s="24">
        <f>'2014Y'!K18/'2014S'!K18</f>
        <v>2.0865932396505888</v>
      </c>
      <c r="L18" s="24">
        <f>'2014Y'!L18/'2014S'!L18</f>
        <v>2.1184364060676781</v>
      </c>
      <c r="M18" s="24">
        <f>'2014Y'!M18/'2014S'!M18</f>
        <v>2.2555654496883348</v>
      </c>
      <c r="N18" s="24">
        <f>'2014Y'!N18/'2014S'!N18</f>
        <v>1.9875082182774491</v>
      </c>
      <c r="O18" s="24">
        <f>'2014Y'!O18/'2014S'!O18</f>
        <v>2.1095890410958904</v>
      </c>
      <c r="P18" s="24"/>
    </row>
    <row r="19" spans="2:18" s="14" customFormat="1" x14ac:dyDescent="0.2">
      <c r="B19" s="16" t="s">
        <v>29</v>
      </c>
      <c r="C19" s="25">
        <f>'2014Y'!C19/'2014S'!C19</f>
        <v>1.9929951690821257</v>
      </c>
      <c r="D19" s="25">
        <f>'2014Y'!D19/'2014S'!D19</f>
        <v>1.8215796897038081</v>
      </c>
      <c r="E19" s="25">
        <f>'2014Y'!E19/'2014S'!E19</f>
        <v>1.9616055846422338</v>
      </c>
      <c r="F19" s="25">
        <f>'2014Y'!F19/'2014S'!F19</f>
        <v>1.9186629526462395</v>
      </c>
      <c r="G19" s="25">
        <f>'2014Y'!G19/'2014S'!G19</f>
        <v>1.95340282035561</v>
      </c>
      <c r="H19" s="25">
        <f>'2014Y'!H19/'2014S'!H19</f>
        <v>2.0322283609576428</v>
      </c>
      <c r="I19" s="25">
        <f>'2014Y'!I19/'2014S'!I19</f>
        <v>1.9508143322475571</v>
      </c>
      <c r="J19" s="25">
        <f>'2014Y'!J19/'2014S'!J19</f>
        <v>2.16821499668215</v>
      </c>
      <c r="K19" s="25">
        <f>'2014Y'!K19/'2014S'!K19</f>
        <v>2.1272225628448806</v>
      </c>
      <c r="L19" s="25">
        <f>'2014Y'!L19/'2014S'!L19</f>
        <v>1.7995857068876231</v>
      </c>
      <c r="M19" s="25">
        <f>'2014Y'!M19/'2014S'!M19</f>
        <v>1.9502664298401422</v>
      </c>
      <c r="N19" s="25">
        <f>'2014Y'!N19/'2014S'!N19</f>
        <v>2.0444292549555709</v>
      </c>
      <c r="O19" s="25">
        <f>'2014Y'!O19/'2014S'!O19</f>
        <v>1.9594272076372314</v>
      </c>
      <c r="P19" s="25"/>
    </row>
    <row r="20" spans="2:18" x14ac:dyDescent="0.2">
      <c r="B20" s="1" t="s">
        <v>30</v>
      </c>
      <c r="C20" s="24">
        <f>'2014Y'!C20/'2014S'!C20</f>
        <v>1.7909390842520319</v>
      </c>
      <c r="D20" s="24">
        <f>'2014Y'!D20/'2014S'!D20</f>
        <v>1.5392670157068062</v>
      </c>
      <c r="E20" s="24">
        <f>'2014Y'!E20/'2014S'!E20</f>
        <v>1.5827740492170022</v>
      </c>
      <c r="F20" s="24">
        <f>'2014Y'!F20/'2014S'!F20</f>
        <v>1.6752843846949328</v>
      </c>
      <c r="G20" s="24">
        <f>'2014Y'!G20/'2014S'!G20</f>
        <v>1.8287350338365436</v>
      </c>
      <c r="H20" s="24">
        <f>'2014Y'!H20/'2014S'!H20</f>
        <v>1.8301731244847486</v>
      </c>
      <c r="I20" s="24">
        <f>'2014Y'!I20/'2014S'!I20</f>
        <v>1.8459530026109661</v>
      </c>
      <c r="J20" s="24">
        <f>'2014Y'!J20/'2014S'!J20</f>
        <v>1.987727465086754</v>
      </c>
      <c r="K20" s="24">
        <f>'2014Y'!K20/'2014S'!K20</f>
        <v>1.9568932038834952</v>
      </c>
      <c r="L20" s="24">
        <f>'2014Y'!L20/'2014S'!L20</f>
        <v>1.7096928982725528</v>
      </c>
      <c r="M20" s="24">
        <f>'2014Y'!M20/'2014S'!M20</f>
        <v>1.8396322778345251</v>
      </c>
      <c r="N20" s="24">
        <f>'2014Y'!N20/'2014S'!N20</f>
        <v>1.7090439276485787</v>
      </c>
      <c r="O20" s="24">
        <f>'2014Y'!O20/'2014S'!O20</f>
        <v>1.8272108843537416</v>
      </c>
      <c r="P20" s="24"/>
    </row>
    <row r="21" spans="2:18" s="14" customFormat="1" x14ac:dyDescent="0.2">
      <c r="B21" s="16" t="s">
        <v>31</v>
      </c>
      <c r="C21" s="25">
        <f>'2014Y'!C21/'2014S'!C21</f>
        <v>1.9216813162046429</v>
      </c>
      <c r="D21" s="25">
        <f>'2014Y'!D21/'2014S'!D21</f>
        <v>1.6540469973890339</v>
      </c>
      <c r="E21" s="25">
        <f>'2014Y'!E21/'2014S'!E21</f>
        <v>1.7132867132867133</v>
      </c>
      <c r="F21" s="25">
        <f>'2014Y'!F21/'2014S'!F21</f>
        <v>1.5956097560975611</v>
      </c>
      <c r="G21" s="25">
        <f>'2014Y'!G21/'2014S'!G21</f>
        <v>1.7804347826086957</v>
      </c>
      <c r="H21" s="25">
        <f>'2014Y'!H21/'2014S'!H21</f>
        <v>1.9756280464941882</v>
      </c>
      <c r="I21" s="25">
        <f>'2014Y'!I21/'2014S'!I21</f>
        <v>2.0579769736842106</v>
      </c>
      <c r="J21" s="25">
        <f>'2014Y'!J21/'2014S'!J21</f>
        <v>2.2252463632097608</v>
      </c>
      <c r="K21" s="25">
        <f>'2014Y'!K21/'2014S'!K21</f>
        <v>2.2014446227929372</v>
      </c>
      <c r="L21" s="25">
        <f>'2014Y'!L21/'2014S'!L21</f>
        <v>1.9040370615486433</v>
      </c>
      <c r="M21" s="25">
        <f>'2014Y'!M21/'2014S'!M21</f>
        <v>1.9366412213740458</v>
      </c>
      <c r="N21" s="25">
        <f>'2014Y'!N21/'2014S'!N21</f>
        <v>1.9224772628843656</v>
      </c>
      <c r="O21" s="25">
        <f>'2014Y'!O21/'2014S'!O21</f>
        <v>1.8708165997322623</v>
      </c>
      <c r="P21" s="25"/>
    </row>
    <row r="22" spans="2:18" x14ac:dyDescent="0.2">
      <c r="B22" s="1" t="s">
        <v>32</v>
      </c>
      <c r="C22" s="24">
        <f>'2014Y'!C22/'2014S'!C22</f>
        <v>1.746406942059116</v>
      </c>
      <c r="D22" s="24">
        <f>'2014Y'!D22/'2014S'!D22</f>
        <v>1.4752589182968929</v>
      </c>
      <c r="E22" s="24">
        <f>'2014Y'!E22/'2014S'!E22</f>
        <v>1.5353951890034365</v>
      </c>
      <c r="F22" s="24">
        <f>'2014Y'!F22/'2014S'!F22</f>
        <v>1.645822655048693</v>
      </c>
      <c r="G22" s="24">
        <f>'2014Y'!G22/'2014S'!G22</f>
        <v>1.7083097795364612</v>
      </c>
      <c r="H22" s="24">
        <f>'2014Y'!H22/'2014S'!H22</f>
        <v>1.7726324572382144</v>
      </c>
      <c r="I22" s="24">
        <f>'2014Y'!I22/'2014S'!I22</f>
        <v>1.9047866805411031</v>
      </c>
      <c r="J22" s="24">
        <f>'2014Y'!J22/'2014S'!J22</f>
        <v>2.3177998472116119</v>
      </c>
      <c r="K22" s="24">
        <f>'2014Y'!K22/'2014S'!K22</f>
        <v>1.9197592778335004</v>
      </c>
      <c r="L22" s="24">
        <f>'2014Y'!L22/'2014S'!L22</f>
        <v>1.7162346521145975</v>
      </c>
      <c r="M22" s="24">
        <f>'2014Y'!M22/'2014S'!M22</f>
        <v>1.7689705171580474</v>
      </c>
      <c r="N22" s="24">
        <f>'2014Y'!N22/'2014S'!N22</f>
        <v>1.5959104186952289</v>
      </c>
      <c r="O22" s="24">
        <f>'2014Y'!O22/'2014S'!O22</f>
        <v>1.6753349093774625</v>
      </c>
      <c r="P22" s="24"/>
    </row>
    <row r="23" spans="2:18" s="14" customFormat="1" x14ac:dyDescent="0.2">
      <c r="B23" s="16" t="s">
        <v>33</v>
      </c>
      <c r="C23" s="25">
        <f>'2014Y'!C23/'2014S'!C23</f>
        <v>1.9729639836548514</v>
      </c>
      <c r="D23" s="25">
        <f>'2014Y'!D23/'2014S'!D23</f>
        <v>1.8685047720042418</v>
      </c>
      <c r="E23" s="25">
        <f>'2014Y'!E23/'2014S'!E23</f>
        <v>1.8435754189944134</v>
      </c>
      <c r="F23" s="25">
        <f>'2014Y'!F23/'2014S'!F23</f>
        <v>1.8970976253298153</v>
      </c>
      <c r="G23" s="25">
        <f>'2014Y'!G23/'2014S'!G23</f>
        <v>2.0201207243460764</v>
      </c>
      <c r="H23" s="25">
        <f>'2014Y'!H23/'2014S'!H23</f>
        <v>1.9678135405105439</v>
      </c>
      <c r="I23" s="25">
        <f>'2014Y'!I23/'2014S'!I23</f>
        <v>1.9510844485463774</v>
      </c>
      <c r="J23" s="25">
        <f>'2014Y'!J23/'2014S'!J23</f>
        <v>1.8380305602716469</v>
      </c>
      <c r="K23" s="25">
        <f>'2014Y'!K23/'2014S'!K23</f>
        <v>2.011240812797233</v>
      </c>
      <c r="L23" s="25">
        <f>'2014Y'!L23/'2014S'!L23</f>
        <v>1.9303797468354431</v>
      </c>
      <c r="M23" s="25">
        <f>'2014Y'!M23/'2014S'!M23</f>
        <v>2.1509598603839439</v>
      </c>
      <c r="N23" s="25">
        <f>'2014Y'!N23/'2014S'!N23</f>
        <v>2.4666666666666668</v>
      </c>
      <c r="O23" s="25">
        <f>'2014Y'!O23/'2014S'!O23</f>
        <v>1.9180327868852458</v>
      </c>
      <c r="P23" s="25"/>
    </row>
    <row r="24" spans="2:18" x14ac:dyDescent="0.2">
      <c r="B24" s="1" t="s">
        <v>34</v>
      </c>
      <c r="C24" s="24">
        <f>'2014Y'!C24/'2014S'!C24</f>
        <v>1.7466191181919228</v>
      </c>
      <c r="D24" s="24">
        <f>'2014Y'!D24/'2014S'!D24</f>
        <v>1.7329842931937174</v>
      </c>
      <c r="E24" s="24">
        <f>'2014Y'!E24/'2014S'!E24</f>
        <v>1.7947686116700201</v>
      </c>
      <c r="F24" s="24">
        <f>'2014Y'!F24/'2014S'!F24</f>
        <v>1.7401490947816827</v>
      </c>
      <c r="G24" s="24">
        <f>'2014Y'!G24/'2014S'!G24</f>
        <v>1.9626633478531426</v>
      </c>
      <c r="H24" s="24">
        <f>'2014Y'!H24/'2014S'!H24</f>
        <v>1.8076923076923077</v>
      </c>
      <c r="I24" s="24">
        <f>'2014Y'!I24/'2014S'!I24</f>
        <v>1.7701694915254238</v>
      </c>
      <c r="J24" s="24">
        <f>'2014Y'!J24/'2014S'!J24</f>
        <v>1.7393749999999999</v>
      </c>
      <c r="K24" s="24">
        <f>'2014Y'!K24/'2014S'!K24</f>
        <v>1.6720400222345748</v>
      </c>
      <c r="L24" s="24">
        <f>'2014Y'!L24/'2014S'!L24</f>
        <v>1.7112845138055222</v>
      </c>
      <c r="M24" s="24">
        <f>'2014Y'!M24/'2014S'!M24</f>
        <v>1.7712177121771218</v>
      </c>
      <c r="N24" s="24">
        <f>'2014Y'!N24/'2014S'!N24</f>
        <v>1.6345419847328244</v>
      </c>
      <c r="O24" s="24">
        <f>'2014Y'!O24/'2014S'!O24</f>
        <v>1.6285511363636365</v>
      </c>
      <c r="P24" s="24"/>
    </row>
    <row r="25" spans="2:18" s="14" customFormat="1" x14ac:dyDescent="0.2">
      <c r="B25" s="16" t="s">
        <v>35</v>
      </c>
      <c r="C25" s="25">
        <f>'2014Y'!C25/'2014S'!C25</f>
        <v>2.1223364783207885</v>
      </c>
      <c r="D25" s="25">
        <f>'2014Y'!D25/'2014S'!D25</f>
        <v>2.0898345153664302</v>
      </c>
      <c r="E25" s="25">
        <f>'2014Y'!E25/'2014S'!E25</f>
        <v>2.1</v>
      </c>
      <c r="F25" s="25">
        <f>'2014Y'!F25/'2014S'!F25</f>
        <v>1.8984375</v>
      </c>
      <c r="G25" s="25">
        <f>'2014Y'!G25/'2014S'!G25</f>
        <v>2.1883786316776006</v>
      </c>
      <c r="H25" s="25">
        <f>'2014Y'!H25/'2014S'!H25</f>
        <v>2.0713871154962273</v>
      </c>
      <c r="I25" s="25">
        <f>'2014Y'!I25/'2014S'!I25</f>
        <v>2.1071428571428572</v>
      </c>
      <c r="J25" s="25">
        <f>'2014Y'!J25/'2014S'!J25</f>
        <v>2.0277287622888833</v>
      </c>
      <c r="K25" s="25">
        <f>'2014Y'!K25/'2014S'!K25</f>
        <v>2.2642746913580245</v>
      </c>
      <c r="L25" s="25">
        <f>'2014Y'!L25/'2014S'!L25</f>
        <v>2.2131814483319774</v>
      </c>
      <c r="M25" s="25">
        <f>'2014Y'!M25/'2014S'!M25</f>
        <v>2.2677824267782425</v>
      </c>
      <c r="N25" s="25">
        <f>'2014Y'!N25/'2014S'!N25</f>
        <v>2.1338174273858921</v>
      </c>
      <c r="O25" s="25">
        <f>'2014Y'!O25/'2014S'!O25</f>
        <v>2.160828025477707</v>
      </c>
      <c r="P25" s="25"/>
    </row>
    <row r="26" spans="2:18" x14ac:dyDescent="0.2">
      <c r="B26" s="1" t="s">
        <v>36</v>
      </c>
      <c r="C26" s="24">
        <f>'2014Y'!C26/'2014S'!C26</f>
        <v>1.9563209157545938</v>
      </c>
      <c r="D26" s="24">
        <f>'2014Y'!D26/'2014S'!D26</f>
        <v>1.7964285714285715</v>
      </c>
      <c r="E26" s="24">
        <f>'2014Y'!E26/'2014S'!E26</f>
        <v>1.7816793893129772</v>
      </c>
      <c r="F26" s="24">
        <f>'2014Y'!F26/'2014S'!F26</f>
        <v>1.8061349693251534</v>
      </c>
      <c r="G26" s="24">
        <f>'2014Y'!G26/'2014S'!G26</f>
        <v>1.9900373599003736</v>
      </c>
      <c r="H26" s="24">
        <f>'2014Y'!H26/'2014S'!H26</f>
        <v>2.0181086519114686</v>
      </c>
      <c r="I26" s="24">
        <f>'2014Y'!I26/'2014S'!I26</f>
        <v>1.9723809523809523</v>
      </c>
      <c r="J26" s="24">
        <f>'2014Y'!J26/'2014S'!J26</f>
        <v>2.2537142857142856</v>
      </c>
      <c r="K26" s="24">
        <f>'2014Y'!K26/'2014S'!K26</f>
        <v>2.0803080308030801</v>
      </c>
      <c r="L26" s="24">
        <f>'2014Y'!L26/'2014S'!L26</f>
        <v>1.81615302869288</v>
      </c>
      <c r="M26" s="24">
        <f>'2014Y'!M26/'2014S'!M26</f>
        <v>1.9081632653061225</v>
      </c>
      <c r="N26" s="24">
        <f>'2014Y'!N26/'2014S'!N26</f>
        <v>1.9624819624819625</v>
      </c>
      <c r="O26" s="24">
        <f>'2014Y'!O26/'2014S'!O26</f>
        <v>2.0034129692832763</v>
      </c>
      <c r="P26" s="24"/>
      <c r="Q26" s="24"/>
      <c r="R26" s="24"/>
    </row>
    <row r="27" spans="2:18" s="14" customFormat="1" x14ac:dyDescent="0.2">
      <c r="B27" s="16" t="s">
        <v>37</v>
      </c>
      <c r="C27" s="25">
        <f>'2014Y'!C27/'2014S'!C27</f>
        <v>1.6947084733974731</v>
      </c>
      <c r="D27" s="25">
        <f>'2014Y'!D27/'2014S'!D27</f>
        <v>1.8622950819672131</v>
      </c>
      <c r="E27" s="25">
        <f>'2014Y'!E27/'2014S'!E27</f>
        <v>1.5691228070175438</v>
      </c>
      <c r="F27" s="25">
        <f>'2014Y'!F27/'2014S'!F27</f>
        <v>2.6830601092896176</v>
      </c>
      <c r="G27" s="25">
        <f>'2014Y'!G27/'2014S'!G27</f>
        <v>1.7195685670261942</v>
      </c>
      <c r="H27" s="25">
        <f>'2014Y'!H27/'2014S'!H27</f>
        <v>1.638458130261409</v>
      </c>
      <c r="I27" s="25">
        <f>'2014Y'!I27/'2014S'!I27</f>
        <v>1.893103448275862</v>
      </c>
      <c r="J27" s="25">
        <f>'2014Y'!J27/'2014S'!J27</f>
        <v>1.4359151285147491</v>
      </c>
      <c r="K27" s="25">
        <f>'2014Y'!K27/'2014S'!K27</f>
        <v>1.5153861425451658</v>
      </c>
      <c r="L27" s="25">
        <f>'2014Y'!L27/'2014S'!L27</f>
        <v>1.6463508322663252</v>
      </c>
      <c r="M27" s="25">
        <f>'2014Y'!M27/'2014S'!M27</f>
        <v>1.7707934074357992</v>
      </c>
      <c r="N27" s="25">
        <f>'2014Y'!N27/'2014S'!N27</f>
        <v>1.7235188509874326</v>
      </c>
      <c r="O27" s="25">
        <f>'2014Y'!O27/'2014S'!O27</f>
        <v>1.70662100456621</v>
      </c>
      <c r="P27" s="25"/>
      <c r="Q27" s="25"/>
      <c r="R27" s="25"/>
    </row>
    <row r="28" spans="2:18" x14ac:dyDescent="0.2">
      <c r="B28" s="1" t="s">
        <v>38</v>
      </c>
      <c r="C28" s="24">
        <f>'2014Y'!C28/'2014S'!C28</f>
        <v>2.2131965622400886</v>
      </c>
      <c r="D28" s="24">
        <f>'2014Y'!D28/'2014S'!D28</f>
        <v>2.022598870056497</v>
      </c>
      <c r="E28" s="24">
        <f>'2014Y'!E28/'2014S'!E28</f>
        <v>2.46218487394958</v>
      </c>
      <c r="F28" s="24">
        <f>'2014Y'!F28/'2014S'!F28</f>
        <v>2.3774834437086092</v>
      </c>
      <c r="G28" s="24">
        <f>'2014Y'!G28/'2014S'!G28</f>
        <v>2.5517241379310347</v>
      </c>
      <c r="H28" s="24">
        <f>'2014Y'!H28/'2014S'!H28</f>
        <v>2.602112676056338</v>
      </c>
      <c r="I28" s="24">
        <f>'2014Y'!I28/'2014S'!I28</f>
        <v>2.5623003194888181</v>
      </c>
      <c r="J28" s="24">
        <f>'2014Y'!J28/'2014S'!J28</f>
        <v>2.0747422680412373</v>
      </c>
      <c r="K28" s="24">
        <f>'2014Y'!K28/'2014S'!K28</f>
        <v>1.8114143920595533</v>
      </c>
      <c r="L28" s="24">
        <f>'2014Y'!L28/'2014S'!L28</f>
        <v>2.047945205479452</v>
      </c>
      <c r="M28" s="24">
        <f>'2014Y'!M28/'2014S'!M28</f>
        <v>2.4375</v>
      </c>
      <c r="N28" s="24">
        <f>'2014Y'!N28/'2014S'!N28</f>
        <v>2.1632653061224492</v>
      </c>
      <c r="O28" s="24">
        <f>'2014Y'!O28/'2014S'!O28</f>
        <v>1.8963730569948187</v>
      </c>
      <c r="P28" s="24"/>
      <c r="Q28" s="24"/>
      <c r="R28" s="24"/>
    </row>
    <row r="29" spans="2:18" s="14" customFormat="1" x14ac:dyDescent="0.2">
      <c r="B29" s="16" t="s">
        <v>39</v>
      </c>
      <c r="C29" s="25">
        <f>'2014Y'!C29/'2014S'!C29</f>
        <v>2.2944637924822864</v>
      </c>
      <c r="D29" s="25">
        <f>'2014Y'!D29/'2014S'!D29</f>
        <v>2.0499999999999998</v>
      </c>
      <c r="E29" s="25">
        <f>'2014Y'!E29/'2014S'!E29</f>
        <v>2.1149425287356323</v>
      </c>
      <c r="F29" s="25">
        <f>'2014Y'!F29/'2014S'!F29</f>
        <v>2.3315118397085612</v>
      </c>
      <c r="G29" s="25">
        <f>'2014Y'!G29/'2014S'!G29</f>
        <v>2.0489417989417991</v>
      </c>
      <c r="H29" s="25">
        <f>'2014Y'!H29/'2014S'!H29</f>
        <v>2.8</v>
      </c>
      <c r="I29" s="25">
        <f>'2014Y'!I29/'2014S'!I29</f>
        <v>2.3076923076923075</v>
      </c>
      <c r="J29" s="25">
        <f>'2014Y'!J29/'2014S'!J29</f>
        <v>2.4122731201382885</v>
      </c>
      <c r="K29" s="25">
        <f>'2014Y'!K29/'2014S'!K29</f>
        <v>2.1273209549071619</v>
      </c>
      <c r="L29" s="25">
        <f>'2014Y'!L29/'2014S'!L29</f>
        <v>2.35</v>
      </c>
      <c r="M29" s="25">
        <f>'2014Y'!M29/'2014S'!M29</f>
        <v>2.1882845188284521</v>
      </c>
      <c r="N29" s="25">
        <f>'2014Y'!N29/'2014S'!N29</f>
        <v>2.2715654952076676</v>
      </c>
      <c r="O29" s="25">
        <f>'2014Y'!O29/'2014S'!O29</f>
        <v>2.3319327731092439</v>
      </c>
      <c r="P29" s="25"/>
      <c r="Q29" s="25"/>
      <c r="R29" s="25"/>
    </row>
    <row r="30" spans="2:18" x14ac:dyDescent="0.2">
      <c r="B30" s="1" t="s">
        <v>40</v>
      </c>
      <c r="C30" s="24">
        <f>'2014Y'!C30/'2014S'!C30</f>
        <v>2.1233874820831344</v>
      </c>
      <c r="D30" s="24">
        <f>'2014Y'!D30/'2014S'!D30</f>
        <v>1.724537037037037</v>
      </c>
      <c r="E30" s="24">
        <f>'2014Y'!E30/'2014S'!E30</f>
        <v>1.7101910828025477</v>
      </c>
      <c r="F30" s="24">
        <f>'2014Y'!F30/'2014S'!F30</f>
        <v>2.0539215686274508</v>
      </c>
      <c r="G30" s="24">
        <f>'2014Y'!G30/'2014S'!G30</f>
        <v>2.2508960573476702</v>
      </c>
      <c r="H30" s="24">
        <f>'2014Y'!H30/'2014S'!H30</f>
        <v>2.394179894179894</v>
      </c>
      <c r="I30" s="24">
        <f>'2014Y'!I30/'2014S'!I30</f>
        <v>2.1902573529411766</v>
      </c>
      <c r="J30" s="24">
        <f>'2014Y'!J30/'2014S'!J30</f>
        <v>2.2800982800982803</v>
      </c>
      <c r="K30" s="24">
        <f>'2014Y'!K30/'2014S'!K30</f>
        <v>2.3305156382079457</v>
      </c>
      <c r="L30" s="24">
        <f>'2014Y'!L30/'2014S'!L30</f>
        <v>1.9079320113314449</v>
      </c>
      <c r="M30" s="24">
        <f>'2014Y'!M30/'2014S'!M30</f>
        <v>2.0168855534709191</v>
      </c>
      <c r="N30" s="24">
        <f>'2014Y'!N30/'2014S'!N30</f>
        <v>1.9623529411764706</v>
      </c>
      <c r="O30" s="24">
        <f>'2014Y'!O30/'2014S'!O30</f>
        <v>2.0138248847926268</v>
      </c>
      <c r="P30" s="24"/>
      <c r="Q30" s="24"/>
      <c r="R30" s="24"/>
    </row>
    <row r="31" spans="2:18" s="14" customFormat="1" x14ac:dyDescent="0.2">
      <c r="B31" s="16" t="s">
        <v>2</v>
      </c>
      <c r="C31" s="25">
        <f>'2014Y'!C31/'2014S'!C31</f>
        <v>2.1056894889103184</v>
      </c>
      <c r="D31" s="25">
        <f>'2014Y'!D31/'2014S'!D31</f>
        <v>1.9633569739952719</v>
      </c>
      <c r="E31" s="25">
        <f>'2014Y'!E31/'2014S'!E31</f>
        <v>2</v>
      </c>
      <c r="F31" s="25">
        <f>'2014Y'!F31/'2014S'!F31</f>
        <v>2.2407407407407409</v>
      </c>
      <c r="G31" s="25">
        <f>'2014Y'!G31/'2014S'!G31</f>
        <v>2.165399239543726</v>
      </c>
      <c r="H31" s="25">
        <f>'2014Y'!H31/'2014S'!H31</f>
        <v>2.0365517241379312</v>
      </c>
      <c r="I31" s="25">
        <f>'2014Y'!I31/'2014S'!I31</f>
        <v>2.0767910767910767</v>
      </c>
      <c r="J31" s="25">
        <f>'2014Y'!J31/'2014S'!J31</f>
        <v>2.1456422018348622</v>
      </c>
      <c r="K31" s="25">
        <f>'2014Y'!K31/'2014S'!K31</f>
        <v>2.2660633484162895</v>
      </c>
      <c r="L31" s="25">
        <f>'2014Y'!L31/'2014S'!L31</f>
        <v>1.9936875328774328</v>
      </c>
      <c r="M31" s="25">
        <f>'2014Y'!M31/'2014S'!M31</f>
        <v>2.1307262569832401</v>
      </c>
      <c r="N31" s="25">
        <f>'2014Y'!N31/'2014S'!N31</f>
        <v>2.1285403050108931</v>
      </c>
      <c r="O31" s="25">
        <f>'2014Y'!O31/'2014S'!O31</f>
        <v>2.0654664484451719</v>
      </c>
      <c r="P31" s="25"/>
      <c r="Q31" s="25"/>
      <c r="R31" s="25"/>
    </row>
    <row r="32" spans="2:18" x14ac:dyDescent="0.2">
      <c r="B32" s="1" t="s">
        <v>41</v>
      </c>
      <c r="C32" s="24">
        <f>'2014Y'!C32/'2014S'!C32</f>
        <v>2.0291675770155124</v>
      </c>
      <c r="D32" s="24">
        <f>'2014Y'!D32/'2014S'!D32</f>
        <v>1.5911680911680912</v>
      </c>
      <c r="E32" s="24">
        <f>'2014Y'!E32/'2014S'!E32</f>
        <v>1.8582089552238805</v>
      </c>
      <c r="F32" s="24">
        <f>'2014Y'!F32/'2014S'!F32</f>
        <v>1.8055207026348807</v>
      </c>
      <c r="G32" s="24">
        <f>'2014Y'!G32/'2014S'!G32</f>
        <v>1.9011553273427471</v>
      </c>
      <c r="H32" s="24">
        <f>'2014Y'!H32/'2014S'!H32</f>
        <v>2.0822060353798126</v>
      </c>
      <c r="I32" s="24">
        <f>'2014Y'!I32/'2014S'!I32</f>
        <v>2.0882002383790228</v>
      </c>
      <c r="J32" s="24">
        <f>'2014Y'!J32/'2014S'!J32</f>
        <v>2.1450068399452804</v>
      </c>
      <c r="K32" s="24">
        <f>'2014Y'!K32/'2014S'!K32</f>
        <v>2.1835748792270531</v>
      </c>
      <c r="L32" s="24">
        <f>'2014Y'!L32/'2014S'!L32</f>
        <v>2.03913491246138</v>
      </c>
      <c r="M32" s="24">
        <f>'2014Y'!M32/'2014S'!M32</f>
        <v>2.3453237410071943</v>
      </c>
      <c r="N32" s="24">
        <f>'2014Y'!N32/'2014S'!N32</f>
        <v>2.3244592346089852</v>
      </c>
      <c r="O32" s="24">
        <f>'2014Y'!O32/'2014S'!O32</f>
        <v>1.8816568047337279</v>
      </c>
      <c r="P32" s="24"/>
    </row>
    <row r="33" spans="2:16" s="14" customFormat="1" x14ac:dyDescent="0.2">
      <c r="B33" s="16" t="s">
        <v>42</v>
      </c>
      <c r="C33" s="25">
        <f>'2014Y'!C33/'2014S'!C33</f>
        <v>2.1285046728971961</v>
      </c>
      <c r="D33" s="25">
        <f>'2014Y'!D33/'2014S'!D33</f>
        <v>1.9294871794871795</v>
      </c>
      <c r="E33" s="25">
        <f>'2014Y'!E33/'2014S'!E33</f>
        <v>2.0377358490566038</v>
      </c>
      <c r="F33" s="25">
        <f>'2014Y'!F33/'2014S'!F33</f>
        <v>1.9485294117647058</v>
      </c>
      <c r="G33" s="25">
        <f>'2014Y'!G33/'2014S'!G33</f>
        <v>1.8156862745098039</v>
      </c>
      <c r="H33" s="25">
        <f>'2014Y'!H33/'2014S'!H33</f>
        <v>2.545774647887324</v>
      </c>
      <c r="I33" s="25">
        <f>'2014Y'!I33/'2014S'!I33</f>
        <v>1.9638242894056848</v>
      </c>
      <c r="J33" s="25">
        <f>'2014Y'!J33/'2014S'!J33</f>
        <v>1.8047337278106508</v>
      </c>
      <c r="K33" s="25">
        <f>'2014Y'!K33/'2014S'!K33</f>
        <v>2.2264808362369339</v>
      </c>
      <c r="L33" s="25">
        <f>'2014Y'!L33/'2014S'!L33</f>
        <v>2.1494661921708187</v>
      </c>
      <c r="M33" s="25">
        <f>'2014Y'!M33/'2014S'!M33</f>
        <v>2.3539823008849559</v>
      </c>
      <c r="N33" s="25">
        <f>'2014Y'!N33/'2014S'!N33</f>
        <v>2.6476683937823835</v>
      </c>
      <c r="O33" s="25">
        <f>'2014Y'!O33/'2014S'!O33</f>
        <v>2.4050632911392404</v>
      </c>
      <c r="P33" s="25"/>
    </row>
    <row r="34" spans="2:16" x14ac:dyDescent="0.2">
      <c r="B34" s="1" t="s">
        <v>3</v>
      </c>
      <c r="C34" s="24">
        <f>'2014Y'!C34/'2014S'!C34</f>
        <v>1.7206291987547109</v>
      </c>
      <c r="D34" s="24">
        <f>'2014Y'!D34/'2014S'!D34</f>
        <v>1.6741996233521657</v>
      </c>
      <c r="E34" s="24">
        <f>'2014Y'!E34/'2014S'!E34</f>
        <v>1.5609756097560976</v>
      </c>
      <c r="F34" s="24">
        <f>'2014Y'!F34/'2014S'!F34</f>
        <v>1.6843657817109146</v>
      </c>
      <c r="G34" s="24">
        <f>'2014Y'!G34/'2014S'!G34</f>
        <v>1.667621776504298</v>
      </c>
      <c r="H34" s="24">
        <f>'2014Y'!H34/'2014S'!H34</f>
        <v>1.6526315789473685</v>
      </c>
      <c r="I34" s="24">
        <f>'2014Y'!I34/'2014S'!I34</f>
        <v>1.4833005893909628</v>
      </c>
      <c r="J34" s="24">
        <f>'2014Y'!J34/'2014S'!J34</f>
        <v>1.565432098765432</v>
      </c>
      <c r="K34" s="24">
        <f>'2014Y'!K34/'2014S'!K34</f>
        <v>2.0712025316455698</v>
      </c>
      <c r="L34" s="24">
        <f>'2014Y'!L34/'2014S'!L34</f>
        <v>1.9195804195804196</v>
      </c>
      <c r="M34" s="24">
        <f>'2014Y'!M34/'2014S'!M34</f>
        <v>1.955604883462819</v>
      </c>
      <c r="N34" s="24">
        <f>'2014Y'!N34/'2014S'!N34</f>
        <v>1.4697674418604652</v>
      </c>
      <c r="O34" s="24">
        <f>'2014Y'!O34/'2014S'!O34</f>
        <v>1.5379746835443038</v>
      </c>
      <c r="P34" s="24"/>
    </row>
    <row r="35" spans="2:16" s="14" customFormat="1" x14ac:dyDescent="0.2">
      <c r="B35" s="16" t="s">
        <v>43</v>
      </c>
      <c r="C35" s="25">
        <f>'2014Y'!C35/'2014S'!C35</f>
        <v>2.1642422639513357</v>
      </c>
      <c r="D35" s="25">
        <f>'2014Y'!D35/'2014S'!D35</f>
        <v>2.4964028776978417</v>
      </c>
      <c r="E35" s="25">
        <f>'2014Y'!E35/'2014S'!E35</f>
        <v>2.3128834355828221</v>
      </c>
      <c r="F35" s="25">
        <f>'2014Y'!F35/'2014S'!F35</f>
        <v>2.4736842105263159</v>
      </c>
      <c r="G35" s="25">
        <f>'2014Y'!G35/'2014S'!G35</f>
        <v>2.0760456273764261</v>
      </c>
      <c r="H35" s="25">
        <f>'2014Y'!H35/'2014S'!H35</f>
        <v>2.22271714922049</v>
      </c>
      <c r="I35" s="25">
        <f>'2014Y'!I35/'2014S'!I35</f>
        <v>1.9177489177489178</v>
      </c>
      <c r="J35" s="25">
        <f>'2014Y'!J35/'2014S'!J35</f>
        <v>1.5364583333333333</v>
      </c>
      <c r="K35" s="25">
        <f>'2014Y'!K35/'2014S'!K35</f>
        <v>1.7605421686746987</v>
      </c>
      <c r="L35" s="25">
        <f>'2014Y'!L35/'2014S'!L35</f>
        <v>2.0833333333333335</v>
      </c>
      <c r="M35" s="25">
        <f>'2014Y'!M35/'2014S'!M35</f>
        <v>3.1375000000000002</v>
      </c>
      <c r="N35" s="25">
        <f>'2014Y'!N35/'2014S'!N35</f>
        <v>2.8903508771929824</v>
      </c>
      <c r="O35" s="25">
        <f>'2014Y'!O35/'2014S'!O35</f>
        <v>2.641434262948207</v>
      </c>
      <c r="P35" s="25"/>
    </row>
    <row r="36" spans="2:16" x14ac:dyDescent="0.2">
      <c r="B36" s="1" t="s">
        <v>44</v>
      </c>
      <c r="C36" s="24">
        <f>'2014Y'!C36/'2014S'!C36</f>
        <v>2.0289979902383002</v>
      </c>
      <c r="D36" s="24">
        <f>'2014Y'!D36/'2014S'!D36</f>
        <v>2.0391061452513966</v>
      </c>
      <c r="E36" s="24">
        <f>'2014Y'!E36/'2014S'!E36</f>
        <v>1.9953488372093022</v>
      </c>
      <c r="F36" s="24">
        <f>'2014Y'!F36/'2014S'!F36</f>
        <v>2.2614107883817427</v>
      </c>
      <c r="G36" s="24">
        <f>'2014Y'!G36/'2014S'!G36</f>
        <v>2.1344086021505375</v>
      </c>
      <c r="H36" s="24">
        <f>'2014Y'!H36/'2014S'!H36</f>
        <v>1.9070422535211267</v>
      </c>
      <c r="I36" s="24">
        <f>'2014Y'!I36/'2014S'!I36</f>
        <v>1.9466666666666668</v>
      </c>
      <c r="J36" s="24">
        <f>'2014Y'!J36/'2014S'!J36</f>
        <v>1.9615384615384615</v>
      </c>
      <c r="K36" s="24">
        <f>'2014Y'!K36/'2014S'!K36</f>
        <v>2.1304347826086958</v>
      </c>
      <c r="L36" s="24">
        <f>'2014Y'!L36/'2014S'!L36</f>
        <v>2.1179941002949851</v>
      </c>
      <c r="M36" s="24">
        <f>'2014Y'!M36/'2014S'!M36</f>
        <v>1.9411764705882353</v>
      </c>
      <c r="N36" s="24">
        <f>'2014Y'!N36/'2014S'!N36</f>
        <v>1.7974683544303798</v>
      </c>
      <c r="O36" s="24">
        <f>'2014Y'!O36/'2014S'!O36</f>
        <v>2.0828025477707008</v>
      </c>
      <c r="P36" s="24"/>
    </row>
    <row r="37" spans="2:16" s="14" customFormat="1" x14ac:dyDescent="0.2">
      <c r="B37" s="16" t="s">
        <v>4</v>
      </c>
      <c r="C37" s="25">
        <f>'2014Y'!C37/'2014S'!C37</f>
        <v>2.0002786291446086</v>
      </c>
      <c r="D37" s="25">
        <f>'2014Y'!D37/'2014S'!D37</f>
        <v>2.0921052631578947</v>
      </c>
      <c r="E37" s="25">
        <f>'2014Y'!E37/'2014S'!E37</f>
        <v>2.2484472049689441</v>
      </c>
      <c r="F37" s="25">
        <f>'2014Y'!F37/'2014S'!F37</f>
        <v>2</v>
      </c>
      <c r="G37" s="25">
        <f>'2014Y'!G37/'2014S'!G37</f>
        <v>2.2608695652173911</v>
      </c>
      <c r="H37" s="25">
        <f>'2014Y'!H37/'2014S'!H37</f>
        <v>1.8925925925925926</v>
      </c>
      <c r="I37" s="25">
        <f>'2014Y'!I37/'2014S'!I37</f>
        <v>2.7837837837837838</v>
      </c>
      <c r="J37" s="25">
        <f>'2014Y'!J37/'2014S'!J37</f>
        <v>1.5428907168037602</v>
      </c>
      <c r="K37" s="25">
        <f>'2014Y'!K37/'2014S'!K37</f>
        <v>1.9296116504854368</v>
      </c>
      <c r="L37" s="25">
        <f>'2014Y'!L37/'2014S'!L37</f>
        <v>1.9149797570850202</v>
      </c>
      <c r="M37" s="25">
        <f>'2014Y'!M37/'2014S'!M37</f>
        <v>2.2066666666666666</v>
      </c>
      <c r="N37" s="25">
        <f>'2014Y'!N37/'2014S'!N37</f>
        <v>2.2364864864864864</v>
      </c>
      <c r="O37" s="25">
        <f>'2014Y'!O37/'2014S'!O37</f>
        <v>2.3739837398373984</v>
      </c>
      <c r="P37" s="25"/>
    </row>
    <row r="38" spans="2:16" x14ac:dyDescent="0.2">
      <c r="B38" s="1" t="s">
        <v>45</v>
      </c>
      <c r="C38" s="24">
        <f>'2014Y'!C38/'2014S'!C38</f>
        <v>1.8409465020576132</v>
      </c>
      <c r="D38" s="24">
        <f>'2014Y'!D38/'2014S'!D38</f>
        <v>1.825944170771757</v>
      </c>
      <c r="E38" s="24">
        <f>'2014Y'!E38/'2014S'!E38</f>
        <v>1.7800925925925926</v>
      </c>
      <c r="F38" s="24">
        <f>'2014Y'!F38/'2014S'!F38</f>
        <v>1.881326352530541</v>
      </c>
      <c r="G38" s="24">
        <f>'2014Y'!G38/'2014S'!G38</f>
        <v>1.6977152899824253</v>
      </c>
      <c r="H38" s="24">
        <f>'2014Y'!H38/'2014S'!H38</f>
        <v>1.9081225033288949</v>
      </c>
      <c r="I38" s="24">
        <f>'2014Y'!I38/'2014S'!I38</f>
        <v>1.8217270194986073</v>
      </c>
      <c r="J38" s="24">
        <f>'2014Y'!J38/'2014S'!J38</f>
        <v>1.8190812720848057</v>
      </c>
      <c r="K38" s="24">
        <f>'2014Y'!K38/'2014S'!K38</f>
        <v>1.8719467061435973</v>
      </c>
      <c r="L38" s="24">
        <f>'2014Y'!L38/'2014S'!L38</f>
        <v>1.7693898655635987</v>
      </c>
      <c r="M38" s="24">
        <f>'2014Y'!M38/'2014S'!M38</f>
        <v>1.8711943793911008</v>
      </c>
      <c r="N38" s="24">
        <f>'2014Y'!N38/'2014S'!N38</f>
        <v>1.8552845528455284</v>
      </c>
      <c r="O38" s="24">
        <f>'2014Y'!O38/'2014S'!O38</f>
        <v>2.0138067061143983</v>
      </c>
      <c r="P38" s="24"/>
    </row>
    <row r="39" spans="2:16" s="14" customFormat="1" x14ac:dyDescent="0.2">
      <c r="B39" s="16" t="s">
        <v>46</v>
      </c>
      <c r="C39" s="25">
        <f>'2014Y'!C39/'2014S'!C39</f>
        <v>2.139267461669506</v>
      </c>
      <c r="D39" s="25">
        <f>'2014Y'!D39/'2014S'!D39</f>
        <v>2.1626984126984126</v>
      </c>
      <c r="E39" s="25">
        <f>'2014Y'!E39/'2014S'!E39</f>
        <v>2.0562770562770565</v>
      </c>
      <c r="F39" s="25">
        <f>'2014Y'!F39/'2014S'!F39</f>
        <v>2.1679104477611939</v>
      </c>
      <c r="G39" s="25">
        <f>'2014Y'!G39/'2014S'!G39</f>
        <v>2.2198581560283688</v>
      </c>
      <c r="H39" s="25">
        <f>'2014Y'!H39/'2014S'!H39</f>
        <v>1.8685258964143425</v>
      </c>
      <c r="I39" s="25">
        <f>'2014Y'!I39/'2014S'!I39</f>
        <v>2.2944915254237288</v>
      </c>
      <c r="J39" s="25">
        <f>'2014Y'!J39/'2014S'!J39</f>
        <v>1.9276218611521418</v>
      </c>
      <c r="K39" s="25">
        <f>'2014Y'!K39/'2014S'!K39</f>
        <v>2.6781609195402298</v>
      </c>
      <c r="L39" s="25">
        <f>'2014Y'!L39/'2014S'!L39</f>
        <v>2.0024570024570023</v>
      </c>
      <c r="M39" s="25">
        <f>'2014Y'!M39/'2014S'!M39</f>
        <v>2.0240641711229945</v>
      </c>
      <c r="N39" s="25">
        <f>'2014Y'!N39/'2014S'!N39</f>
        <v>2.2164948453608249</v>
      </c>
      <c r="O39" s="25">
        <f>'2014Y'!O39/'2014S'!O39</f>
        <v>2</v>
      </c>
      <c r="P39" s="25"/>
    </row>
    <row r="40" spans="2:16" x14ac:dyDescent="0.2">
      <c r="B40" s="1" t="s">
        <v>47</v>
      </c>
      <c r="C40" s="24">
        <f>'2014Y'!C40/'2014S'!C40</f>
        <v>1.7681159420289856</v>
      </c>
      <c r="D40" s="24">
        <f>'2014Y'!D40/'2014S'!D40</f>
        <v>1.8005115089514065</v>
      </c>
      <c r="E40" s="24">
        <f>'2014Y'!E40/'2014S'!E40</f>
        <v>1.6852459016393442</v>
      </c>
      <c r="F40" s="24">
        <f>'2014Y'!F40/'2014S'!F40</f>
        <v>1.9319727891156462</v>
      </c>
      <c r="G40" s="24">
        <f>'2014Y'!G40/'2014S'!G40</f>
        <v>1.5585585585585586</v>
      </c>
      <c r="H40" s="24">
        <f>'2014Y'!H40/'2014S'!H40</f>
        <v>1.9232456140350878</v>
      </c>
      <c r="I40" s="24">
        <f>'2014Y'!I40/'2014S'!I40</f>
        <v>1.6761006289308176</v>
      </c>
      <c r="J40" s="24">
        <f>'2014Y'!J40/'2014S'!J40</f>
        <v>1.427710843373494</v>
      </c>
      <c r="K40" s="24">
        <f>'2014Y'!K40/'2014S'!K40</f>
        <v>1.8591160220994476</v>
      </c>
      <c r="L40" s="24">
        <f>'2014Y'!L40/'2014S'!L40</f>
        <v>1.5597345132743363</v>
      </c>
      <c r="M40" s="24">
        <f>'2014Y'!M40/'2014S'!M40</f>
        <v>2.1722846441947565</v>
      </c>
      <c r="N40" s="24">
        <f>'2014Y'!N40/'2014S'!N40</f>
        <v>1.7237569060773481</v>
      </c>
      <c r="O40" s="24">
        <f>'2014Y'!O40/'2014S'!O40</f>
        <v>1.6498194945848375</v>
      </c>
      <c r="P40" s="24"/>
    </row>
    <row r="41" spans="2:16" s="14" customFormat="1" x14ac:dyDescent="0.2">
      <c r="B41" s="65" t="s">
        <v>65</v>
      </c>
      <c r="C41" s="25">
        <f>'2014Y'!C41/'2014S'!C41</f>
        <v>1.9185883997204751</v>
      </c>
      <c r="D41" s="25">
        <f>'2014Y'!D41/'2014S'!D41</f>
        <v>2.2562277580071175</v>
      </c>
      <c r="E41" s="25">
        <f>'2014Y'!E41/'2014S'!E41</f>
        <v>2.0094786729857819</v>
      </c>
      <c r="F41" s="25">
        <f>'2014Y'!F41/'2014S'!F41</f>
        <v>1.9257142857142857</v>
      </c>
      <c r="G41" s="25">
        <f>'2014Y'!G41/'2014S'!G41</f>
        <v>2.2623376623376625</v>
      </c>
      <c r="H41" s="25">
        <f>'2014Y'!H41/'2014S'!H41</f>
        <v>1.7777777777777777</v>
      </c>
      <c r="I41" s="25">
        <f>'2014Y'!I41/'2014S'!I41</f>
        <v>1.9615819209039549</v>
      </c>
      <c r="J41" s="25">
        <f>'2014Y'!J41/'2014S'!J41</f>
        <v>1.7869080779944291</v>
      </c>
      <c r="K41" s="25">
        <f>'2014Y'!K41/'2014S'!K41</f>
        <v>1.6075949367088607</v>
      </c>
      <c r="L41" s="25">
        <f>'2014Y'!L41/'2014S'!L41</f>
        <v>1.962756052141527</v>
      </c>
      <c r="M41" s="25">
        <f>'2014Y'!M41/'2014S'!M41</f>
        <v>2.0659090909090909</v>
      </c>
      <c r="N41" s="25">
        <f>'2014Y'!N41/'2014S'!N41</f>
        <v>2.0680851063829788</v>
      </c>
      <c r="O41" s="25">
        <f>'2014Y'!O41/'2014S'!O41</f>
        <v>2.0221238938053099</v>
      </c>
      <c r="P41" s="25"/>
    </row>
    <row r="42" spans="2:16" x14ac:dyDescent="0.2">
      <c r="B42" s="1" t="s">
        <v>49</v>
      </c>
      <c r="C42" s="24">
        <f>'2014Y'!C42/'2014S'!C42</f>
        <v>2.2143091206990717</v>
      </c>
      <c r="D42" s="24">
        <f>'2014Y'!D42/'2014S'!D42</f>
        <v>1.8537477148080439</v>
      </c>
      <c r="E42" s="24">
        <f>'2014Y'!E42/'2014S'!E42</f>
        <v>1.8702460850111857</v>
      </c>
      <c r="F42" s="24">
        <f>'2014Y'!F42/'2014S'!F42</f>
        <v>3.2648401826484017</v>
      </c>
      <c r="G42" s="24">
        <f>'2014Y'!G42/'2014S'!G42</f>
        <v>2.6672629695885508</v>
      </c>
      <c r="H42" s="24">
        <f>'2014Y'!H42/'2014S'!H42</f>
        <v>1.9968178202068416</v>
      </c>
      <c r="I42" s="24">
        <f>'2014Y'!I42/'2014S'!I42</f>
        <v>2.0610795454545454</v>
      </c>
      <c r="J42" s="24">
        <f>'2014Y'!J42/'2014S'!J42</f>
        <v>1.7961460446247464</v>
      </c>
      <c r="K42" s="24">
        <f>'2014Y'!K42/'2014S'!K42</f>
        <v>1.92534174553102</v>
      </c>
      <c r="L42" s="24">
        <f>'2014Y'!L42/'2014S'!L42</f>
        <v>2.0703125</v>
      </c>
      <c r="M42" s="24">
        <f>'2014Y'!M42/'2014S'!M42</f>
        <v>2.825479930191972</v>
      </c>
      <c r="N42" s="24">
        <f>'2014Y'!N42/'2014S'!N42</f>
        <v>3.0576923076923075</v>
      </c>
      <c r="O42" s="24">
        <f>'2014Y'!O42/'2014S'!O42</f>
        <v>2.6022471910112359</v>
      </c>
      <c r="P42" s="24"/>
    </row>
    <row r="43" spans="2:16" s="14" customFormat="1" x14ac:dyDescent="0.2">
      <c r="B43" s="16" t="s">
        <v>5</v>
      </c>
      <c r="C43" s="25">
        <f>'2014Y'!C43/'2014S'!C43</f>
        <v>1.554665409990575</v>
      </c>
      <c r="D43" s="25">
        <f>'2014Y'!D43/'2014S'!D43</f>
        <v>1.2448979591836735</v>
      </c>
      <c r="E43" s="25">
        <f>'2014Y'!E43/'2014S'!E43</f>
        <v>1.321917808219178</v>
      </c>
      <c r="F43" s="25">
        <f>'2014Y'!F43/'2014S'!F43</f>
        <v>1.6983240223463687</v>
      </c>
      <c r="G43" s="25">
        <f>'2014Y'!G43/'2014S'!G43</f>
        <v>2.0365853658536586</v>
      </c>
      <c r="H43" s="25">
        <f>'2014Y'!H43/'2014S'!H43</f>
        <v>1.4456066945606694</v>
      </c>
      <c r="I43" s="25">
        <f>'2014Y'!I43/'2014S'!I43</f>
        <v>1.3868520859671303</v>
      </c>
      <c r="J43" s="25">
        <f>'2014Y'!J43/'2014S'!J43</f>
        <v>1.2993951612903225</v>
      </c>
      <c r="K43" s="25">
        <f>'2014Y'!K43/'2014S'!K43</f>
        <v>1.8879870129870129</v>
      </c>
      <c r="L43" s="25">
        <f>'2014Y'!L43/'2014S'!L43</f>
        <v>1.7361111111111112</v>
      </c>
      <c r="M43" s="25">
        <f>'2014Y'!M43/'2014S'!M43</f>
        <v>2.0367647058823528</v>
      </c>
      <c r="N43" s="25">
        <f>'2014Y'!N43/'2014S'!N43</f>
        <v>2.671875</v>
      </c>
      <c r="O43" s="25">
        <f>'2014Y'!O43/'2014S'!O43</f>
        <v>2.0387096774193547</v>
      </c>
      <c r="P43" s="25"/>
    </row>
    <row r="44" spans="2:16" x14ac:dyDescent="0.2">
      <c r="B44" s="1" t="s">
        <v>6</v>
      </c>
      <c r="C44" s="24">
        <f>'2014Y'!C44/'2014S'!C44</f>
        <v>2.0618287373004356</v>
      </c>
      <c r="D44" s="24">
        <f>'2014Y'!D44/'2014S'!D44</f>
        <v>2.2231075697211153</v>
      </c>
      <c r="E44" s="24">
        <f>'2014Y'!E44/'2014S'!E44</f>
        <v>1.9819819819819819</v>
      </c>
      <c r="F44" s="24">
        <f>'2014Y'!F44/'2014S'!F44</f>
        <v>2.1288659793814433</v>
      </c>
      <c r="G44" s="24">
        <f>'2014Y'!G44/'2014S'!G44</f>
        <v>1.9583333333333333</v>
      </c>
      <c r="H44" s="24">
        <f>'2014Y'!H44/'2014S'!H44</f>
        <v>1.9672330097087378</v>
      </c>
      <c r="I44" s="24">
        <f>'2014Y'!I44/'2014S'!I44</f>
        <v>2.2056367432150314</v>
      </c>
      <c r="J44" s="24">
        <f>'2014Y'!J44/'2014S'!J44</f>
        <v>2.5861365953109074</v>
      </c>
      <c r="K44" s="24">
        <f>'2014Y'!K44/'2014S'!K44</f>
        <v>2.0122793553338449</v>
      </c>
      <c r="L44" s="24">
        <f>'2014Y'!L44/'2014S'!L44</f>
        <v>1.597196261682243</v>
      </c>
      <c r="M44" s="24">
        <f>'2014Y'!M44/'2014S'!M44</f>
        <v>2.008746355685131</v>
      </c>
      <c r="N44" s="24">
        <f>'2014Y'!N44/'2014S'!N44</f>
        <v>2.4673366834170856</v>
      </c>
      <c r="O44" s="24">
        <f>'2014Y'!O44/'2014S'!O44</f>
        <v>1.7683823529411764</v>
      </c>
      <c r="P44" s="24"/>
    </row>
    <row r="45" spans="2:16" s="14" customFormat="1" x14ac:dyDescent="0.2">
      <c r="B45" s="16" t="s">
        <v>50</v>
      </c>
      <c r="C45" s="25">
        <f>'2014Y'!C45/'2014S'!C45</f>
        <v>2.215370018975332</v>
      </c>
      <c r="D45" s="25">
        <f>'2014Y'!D45/'2014S'!D45</f>
        <v>1.9455782312925169</v>
      </c>
      <c r="E45" s="25">
        <f>'2014Y'!E45/'2014S'!E45</f>
        <v>2.0666666666666669</v>
      </c>
      <c r="F45" s="25">
        <f>'2014Y'!F45/'2014S'!F45</f>
        <v>1.7466666666666666</v>
      </c>
      <c r="G45" s="25">
        <f>'2014Y'!G45/'2014S'!G45</f>
        <v>2.4207920792079207</v>
      </c>
      <c r="H45" s="25">
        <f>'2014Y'!H45/'2014S'!H45</f>
        <v>2.4497816593886461</v>
      </c>
      <c r="I45" s="25">
        <f>'2014Y'!I45/'2014S'!I45</f>
        <v>2.9419642857142856</v>
      </c>
      <c r="J45" s="25">
        <f>'2014Y'!J45/'2014S'!J45</f>
        <v>2.3571428571428572</v>
      </c>
      <c r="K45" s="25">
        <f>'2014Y'!K45/'2014S'!K45</f>
        <v>2.4386792452830188</v>
      </c>
      <c r="L45" s="25">
        <f>'2014Y'!L45/'2014S'!L45</f>
        <v>1.8022813688212929</v>
      </c>
      <c r="M45" s="25">
        <f>'2014Y'!M45/'2014S'!M45</f>
        <v>1.9764011799410028</v>
      </c>
      <c r="N45" s="25">
        <f>'2014Y'!N45/'2014S'!N45</f>
        <v>2.2377622377622379</v>
      </c>
      <c r="O45" s="25">
        <f>'2014Y'!O45/'2014S'!O45</f>
        <v>2.0724637681159419</v>
      </c>
      <c r="P45" s="25"/>
    </row>
    <row r="46" spans="2:16" x14ac:dyDescent="0.2">
      <c r="B46" s="1" t="s">
        <v>51</v>
      </c>
      <c r="C46" s="24">
        <f>'2014Y'!C46/'2014S'!C46</f>
        <v>2.210740439381611</v>
      </c>
      <c r="D46" s="24">
        <f>'2014Y'!D46/'2014S'!D46</f>
        <v>1.96</v>
      </c>
      <c r="E46" s="24">
        <f>'2014Y'!E46/'2014S'!E46</f>
        <v>2.8780487804878048</v>
      </c>
      <c r="F46" s="24">
        <f>'2014Y'!F46/'2014S'!F46</f>
        <v>2.3076923076923075</v>
      </c>
      <c r="G46" s="24">
        <f>'2014Y'!G46/'2014S'!G46</f>
        <v>2.1044776119402986</v>
      </c>
      <c r="H46" s="24">
        <f>'2014Y'!H46/'2014S'!H46</f>
        <v>2.0686274509803924</v>
      </c>
      <c r="I46" s="24">
        <f>'2014Y'!I46/'2014S'!I46</f>
        <v>2.168831168831169</v>
      </c>
      <c r="J46" s="24">
        <f>'2014Y'!J46/'2014S'!J46</f>
        <v>2.2284263959390862</v>
      </c>
      <c r="K46" s="24">
        <f>'2014Y'!K46/'2014S'!K46</f>
        <v>2.3850267379679146</v>
      </c>
      <c r="L46" s="24">
        <f>'2014Y'!L46/'2014S'!L46</f>
        <v>2.143939393939394</v>
      </c>
      <c r="M46" s="24">
        <f>'2014Y'!M46/'2014S'!M46</f>
        <v>2.396551724137931</v>
      </c>
      <c r="N46" s="24">
        <f>'2014Y'!N46/'2014S'!N46</f>
        <v>2.5869565217391304</v>
      </c>
      <c r="O46" s="24">
        <f>'2014Y'!O46/'2014S'!O46</f>
        <v>1.6708860759493671</v>
      </c>
      <c r="P46" s="8"/>
    </row>
    <row r="47" spans="2:16" x14ac:dyDescent="0.2">
      <c r="B47" s="46" t="s">
        <v>111</v>
      </c>
      <c r="C47" s="25">
        <f>'2014Y'!C47/'2014S'!C47</f>
        <v>1.8999536822603056</v>
      </c>
      <c r="D47" s="25">
        <f>'2014Y'!D47/'2014S'!D47</f>
        <v>1.9797979797979799</v>
      </c>
      <c r="E47" s="25">
        <f>'2014Y'!E47/'2014S'!E47</f>
        <v>1.6730769230769231</v>
      </c>
      <c r="F47" s="25">
        <f>'2014Y'!F47/'2014S'!F47</f>
        <v>1.7438423645320198</v>
      </c>
      <c r="G47" s="25">
        <f>'2014Y'!G47/'2014S'!G47</f>
        <v>1.7766990291262137</v>
      </c>
      <c r="H47" s="25">
        <f>'2014Y'!H47/'2014S'!H47</f>
        <v>1.8773584905660377</v>
      </c>
      <c r="I47" s="25">
        <f>'2014Y'!I47/'2014S'!I47</f>
        <v>2.1092896174863389</v>
      </c>
      <c r="J47" s="25">
        <f>'2014Y'!J47/'2014S'!J47</f>
        <v>2.0335570469798658</v>
      </c>
      <c r="K47" s="25">
        <f>'2014Y'!K47/'2014S'!K47</f>
        <v>2.1363636363636362</v>
      </c>
      <c r="L47" s="25">
        <f>'2014Y'!L47/'2014S'!L47</f>
        <v>1.5144230769230769</v>
      </c>
      <c r="M47" s="25">
        <f>'2014Y'!M47/'2014S'!M47</f>
        <v>2.028169014084507</v>
      </c>
      <c r="N47" s="25">
        <f>'2014Y'!N47/'2014S'!N47</f>
        <v>1.9261363636363635</v>
      </c>
      <c r="O47" s="25">
        <f>'2014Y'!O47/'2014S'!O47</f>
        <v>1.9572192513368984</v>
      </c>
      <c r="P47" s="8"/>
    </row>
    <row r="48" spans="2:16" s="19" customFormat="1" x14ac:dyDescent="0.2">
      <c r="B48" s="18" t="s">
        <v>121</v>
      </c>
      <c r="C48" s="24">
        <f>'2014Y'!C48/'2014S'!C48</f>
        <v>1.7978688995903112</v>
      </c>
      <c r="D48" s="24">
        <f>'2014Y'!D48/'2014S'!D48</f>
        <v>1.714500636500405</v>
      </c>
      <c r="E48" s="24">
        <f>'2014Y'!E48/'2014S'!E48</f>
        <v>1.705000871231922</v>
      </c>
      <c r="F48" s="24">
        <f>'2014Y'!F48/'2014S'!F48</f>
        <v>1.7571406028089001</v>
      </c>
      <c r="G48" s="24">
        <f>'2014Y'!G48/'2014S'!G48</f>
        <v>1.8233841684822076</v>
      </c>
      <c r="H48" s="24">
        <f>'2014Y'!H48/'2014S'!H48</f>
        <v>1.8496874689949401</v>
      </c>
      <c r="I48" s="24">
        <f>'2014Y'!I48/'2014S'!I48</f>
        <v>1.8657221776708546</v>
      </c>
      <c r="J48" s="24">
        <f>'2014Y'!J48/'2014S'!J48</f>
        <v>1.7416709822199206</v>
      </c>
      <c r="K48" s="24">
        <f>'2014Y'!K48/'2014S'!K48</f>
        <v>1.8624351491569391</v>
      </c>
      <c r="L48" s="24">
        <f>'2014Y'!L48/'2014S'!L48</f>
        <v>1.8795906080674292</v>
      </c>
      <c r="M48" s="24">
        <f>'2014Y'!M48/'2014S'!M48</f>
        <v>1.7977147162230036</v>
      </c>
      <c r="N48" s="24">
        <f>'2014Y'!N48/'2014S'!N48</f>
        <v>1.7787633482604202</v>
      </c>
      <c r="O48" s="24">
        <f>'2014Y'!O48/'2014S'!O48</f>
        <v>1.7212399283795883</v>
      </c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conditionalFormatting sqref="Q1:IV1048576 C1:P6 A1 A2:B1048576 C8:P65536">
    <cfRule type="cellIs" dxfId="70" priority="1" stopIfTrue="1" operator="lessThan">
      <formula>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1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1"/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1:16" ht="15.75" thickBot="1" x14ac:dyDescent="0.3">
      <c r="B5" s="5" t="s">
        <v>0</v>
      </c>
    </row>
    <row r="6" spans="1:16" ht="13.5" thickBot="1" x14ac:dyDescent="0.25">
      <c r="B6" s="6" t="s">
        <v>122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1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1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14" customFormat="1" x14ac:dyDescent="0.2">
      <c r="B9" s="13" t="s">
        <v>20</v>
      </c>
      <c r="C9" s="21">
        <f>'2013Y'!C9/'2013S'!C9</f>
        <v>1.6724375684424508</v>
      </c>
      <c r="D9" s="21">
        <f>'2013Y'!D9/'2013S'!D9</f>
        <v>1.6856829642622233</v>
      </c>
      <c r="E9" s="21">
        <f>'2013Y'!E9/'2013S'!E9</f>
        <v>1.6009328717060973</v>
      </c>
      <c r="F9" s="21">
        <f>'2013Y'!F9/'2013S'!F9</f>
        <v>1.6234914515588335</v>
      </c>
      <c r="G9" s="21">
        <f>'2013Y'!G9/'2013S'!G9</f>
        <v>1.5751315760659303</v>
      </c>
      <c r="H9" s="21">
        <f>'2013Y'!H9/'2013S'!H9</f>
        <v>1.6958420353142205</v>
      </c>
      <c r="I9" s="21">
        <f>'2013Y'!I9/'2013S'!I9</f>
        <v>1.750313262903191</v>
      </c>
      <c r="J9" s="21">
        <f>'2013Y'!J9/'2013S'!J9</f>
        <v>1.7941359387387901</v>
      </c>
      <c r="K9" s="21">
        <f>'2013Y'!K9/'2013S'!K9</f>
        <v>1.7734236596323645</v>
      </c>
      <c r="L9" s="21">
        <f>'2013Y'!L9/'2013S'!L9</f>
        <v>1.6646051551865617</v>
      </c>
      <c r="M9" s="21">
        <f>'2013Y'!M9/'2013S'!M9</f>
        <v>1.6157967825596216</v>
      </c>
      <c r="N9" s="21">
        <f>'2013Y'!N9/'2013S'!N9</f>
        <v>1.5716543146527344</v>
      </c>
      <c r="O9" s="21">
        <f>'2013Y'!O9/'2013S'!O9</f>
        <v>1.593505316080112</v>
      </c>
      <c r="P9" s="21"/>
    </row>
    <row r="10" spans="1:16" s="19" customFormat="1" x14ac:dyDescent="0.2">
      <c r="B10" s="47" t="s">
        <v>21</v>
      </c>
      <c r="C10" s="22">
        <f>'2013Y'!C10/'2013S'!C10</f>
        <v>1.8743280141290579</v>
      </c>
      <c r="D10" s="22">
        <f>'2013Y'!D10/'2013S'!D10</f>
        <v>1.8822484086638602</v>
      </c>
      <c r="E10" s="22">
        <f>'2013Y'!E10/'2013S'!E10</f>
        <v>1.7832285486584609</v>
      </c>
      <c r="F10" s="22">
        <f>'2013Y'!F10/'2013S'!F10</f>
        <v>1.8160275473470027</v>
      </c>
      <c r="G10" s="22">
        <f>'2013Y'!G10/'2013S'!G10</f>
        <v>1.7358848292040232</v>
      </c>
      <c r="H10" s="22">
        <f>'2013Y'!H10/'2013S'!H10</f>
        <v>1.9449780163307258</v>
      </c>
      <c r="I10" s="22">
        <f>'2013Y'!I10/'2013S'!I10</f>
        <v>1.9336660933064593</v>
      </c>
      <c r="J10" s="22">
        <f>'2013Y'!J10/'2013S'!J10</f>
        <v>1.9639860347939935</v>
      </c>
      <c r="K10" s="22">
        <f>'2013Y'!K10/'2013S'!K10</f>
        <v>1.9315063915114044</v>
      </c>
      <c r="L10" s="22">
        <f>'2013Y'!L10/'2013S'!L10</f>
        <v>1.8708818675692931</v>
      </c>
      <c r="M10" s="22">
        <f>'2013Y'!M10/'2013S'!M10</f>
        <v>1.8418687241699012</v>
      </c>
      <c r="N10" s="22">
        <f>'2013Y'!N10/'2013S'!N10</f>
        <v>1.8321911577415246</v>
      </c>
      <c r="O10" s="22">
        <f>'2013Y'!O10/'2013S'!O10</f>
        <v>1.784333819031912</v>
      </c>
      <c r="P10" s="22"/>
    </row>
    <row r="11" spans="1:16" s="14" customFormat="1" x14ac:dyDescent="0.2">
      <c r="B11" s="15" t="s">
        <v>22</v>
      </c>
      <c r="C11" s="21">
        <f>'2013Y'!C11/'2013S'!C11</f>
        <v>1.4889446233424761</v>
      </c>
      <c r="D11" s="21">
        <f>'2013Y'!D11/'2013S'!D11</f>
        <v>1.4877451339894685</v>
      </c>
      <c r="E11" s="21">
        <f>'2013Y'!E11/'2013S'!E11</f>
        <v>1.4502495937696711</v>
      </c>
      <c r="F11" s="21">
        <f>'2013Y'!F11/'2013S'!F11</f>
        <v>1.468358261659142</v>
      </c>
      <c r="G11" s="21">
        <f>'2013Y'!G11/'2013S'!G11</f>
        <v>1.4412948966624306</v>
      </c>
      <c r="H11" s="21">
        <f>'2013Y'!H11/'2013S'!H11</f>
        <v>1.4428959024186629</v>
      </c>
      <c r="I11" s="21">
        <f>'2013Y'!I11/'2013S'!I11</f>
        <v>1.5580793273220115</v>
      </c>
      <c r="J11" s="21">
        <f>'2013Y'!J11/'2013S'!J11</f>
        <v>1.6381980931914002</v>
      </c>
      <c r="K11" s="21">
        <f>'2013Y'!K11/'2013S'!K11</f>
        <v>1.567732396969137</v>
      </c>
      <c r="L11" s="21">
        <f>'2013Y'!L11/'2013S'!L11</f>
        <v>1.4575853189714576</v>
      </c>
      <c r="M11" s="21">
        <f>'2013Y'!M11/'2013S'!M11</f>
        <v>1.4628558671571024</v>
      </c>
      <c r="N11" s="21">
        <f>'2013Y'!N11/'2013S'!N11</f>
        <v>1.4088363763845331</v>
      </c>
      <c r="O11" s="21">
        <f>'2013Y'!O11/'2013S'!O11</f>
        <v>1.4256724405013379</v>
      </c>
      <c r="P11" s="21"/>
    </row>
    <row r="12" spans="1:16" s="17" customFormat="1" x14ac:dyDescent="0.2">
      <c r="B12" s="1" t="s">
        <v>23</v>
      </c>
      <c r="C12" s="24">
        <f>'2013Y'!C12/'2013S'!C12</f>
        <v>1.9069482142583307</v>
      </c>
      <c r="D12" s="24">
        <f>'2013Y'!D12/'2013S'!D12</f>
        <v>1.7403798100949526</v>
      </c>
      <c r="E12" s="24">
        <f>'2013Y'!E12/'2013S'!E12</f>
        <v>2.1760741364785172</v>
      </c>
      <c r="F12" s="24">
        <f>'2013Y'!F12/'2013S'!F12</f>
        <v>1.8216926869350862</v>
      </c>
      <c r="G12" s="24">
        <f>'2013Y'!G12/'2013S'!G12</f>
        <v>1.7220838919747175</v>
      </c>
      <c r="H12" s="24">
        <f>'2013Y'!H12/'2013S'!H12</f>
        <v>1.8257959183673469</v>
      </c>
      <c r="I12" s="24">
        <f>'2013Y'!I12/'2013S'!I12</f>
        <v>2.0013776213072094</v>
      </c>
      <c r="J12" s="24">
        <f>'2013Y'!J12/'2013S'!J12</f>
        <v>2.091902202184845</v>
      </c>
      <c r="K12" s="24">
        <f>'2013Y'!K12/'2013S'!K12</f>
        <v>2.0217773569592858</v>
      </c>
      <c r="L12" s="24">
        <f>'2013Y'!L12/'2013S'!L12</f>
        <v>1.8838028169014085</v>
      </c>
      <c r="M12" s="24">
        <f>'2013Y'!M12/'2013S'!M12</f>
        <v>1.8673378076062639</v>
      </c>
      <c r="N12" s="24">
        <f>'2013Y'!N12/'2013S'!N12</f>
        <v>1.7508226691042048</v>
      </c>
      <c r="O12" s="24">
        <f>'2013Y'!O12/'2013S'!O12</f>
        <v>1.8861658268437929</v>
      </c>
      <c r="P12" s="24"/>
    </row>
    <row r="13" spans="1:16" s="14" customFormat="1" x14ac:dyDescent="0.2">
      <c r="B13" s="16" t="s">
        <v>24</v>
      </c>
      <c r="C13" s="25">
        <f>'2013Y'!C13/'2013S'!C13</f>
        <v>1.7530527255570059</v>
      </c>
      <c r="D13" s="25">
        <f>'2013Y'!D13/'2013S'!D13</f>
        <v>2.0564006283765663</v>
      </c>
      <c r="E13" s="25">
        <f>'2013Y'!E13/'2013S'!E13</f>
        <v>1.6210228826693409</v>
      </c>
      <c r="F13" s="25">
        <f>'2013Y'!F13/'2013S'!F13</f>
        <v>1.682837848327253</v>
      </c>
      <c r="G13" s="25">
        <f>'2013Y'!G13/'2013S'!G13</f>
        <v>1.5567889175028862</v>
      </c>
      <c r="H13" s="25">
        <f>'2013Y'!H13/'2013S'!H13</f>
        <v>1.9007502083912198</v>
      </c>
      <c r="I13" s="25">
        <f>'2013Y'!I13/'2013S'!I13</f>
        <v>1.6775875554010602</v>
      </c>
      <c r="J13" s="25">
        <f>'2013Y'!J13/'2013S'!J13</f>
        <v>1.7722166162125799</v>
      </c>
      <c r="K13" s="25">
        <f>'2013Y'!K13/'2013S'!K13</f>
        <v>1.7175772274700025</v>
      </c>
      <c r="L13" s="25">
        <f>'2013Y'!L13/'2013S'!L13</f>
        <v>1.5764615532302966</v>
      </c>
      <c r="M13" s="25">
        <f>'2013Y'!M13/'2013S'!M13</f>
        <v>1.6063012295081966</v>
      </c>
      <c r="N13" s="25">
        <f>'2013Y'!N13/'2013S'!N13</f>
        <v>1.7581643281661663</v>
      </c>
      <c r="O13" s="25">
        <f>'2013Y'!O13/'2013S'!O13</f>
        <v>1.6721463301690207</v>
      </c>
      <c r="P13" s="25"/>
    </row>
    <row r="14" spans="1:16" x14ac:dyDescent="0.2">
      <c r="B14" s="1" t="s">
        <v>25</v>
      </c>
      <c r="C14" s="24">
        <f>'2013Y'!C14/'2013S'!C14</f>
        <v>1.5711493046444502</v>
      </c>
      <c r="D14" s="24">
        <f>'2013Y'!D14/'2013S'!D14</f>
        <v>1.4712149532710281</v>
      </c>
      <c r="E14" s="24">
        <f>'2013Y'!E14/'2013S'!E14</f>
        <v>1.4450980392156862</v>
      </c>
      <c r="F14" s="24">
        <f>'2013Y'!F14/'2013S'!F14</f>
        <v>1.4910571985124845</v>
      </c>
      <c r="G14" s="24">
        <f>'2013Y'!G14/'2013S'!G14</f>
        <v>1.4742679680567878</v>
      </c>
      <c r="H14" s="24">
        <f>'2013Y'!H14/'2013S'!H14</f>
        <v>1.6049524246245557</v>
      </c>
      <c r="I14" s="24">
        <f>'2013Y'!I14/'2013S'!I14</f>
        <v>1.589113108360183</v>
      </c>
      <c r="J14" s="24">
        <f>'2013Y'!J14/'2013S'!J14</f>
        <v>1.8635666836995401</v>
      </c>
      <c r="K14" s="24">
        <f>'2013Y'!K14/'2013S'!K14</f>
        <v>1.6797027766914352</v>
      </c>
      <c r="L14" s="24">
        <f>'2013Y'!L14/'2013S'!L14</f>
        <v>1.5064003376002251</v>
      </c>
      <c r="M14" s="24">
        <f>'2013Y'!M14/'2013S'!M14</f>
        <v>1.5359628770301623</v>
      </c>
      <c r="N14" s="24">
        <f>'2013Y'!N14/'2013S'!N14</f>
        <v>1.5795504627589247</v>
      </c>
      <c r="O14" s="24">
        <f>'2013Y'!O14/'2013S'!O14</f>
        <v>1.5639269406392695</v>
      </c>
      <c r="P14" s="24"/>
    </row>
    <row r="15" spans="1:16" s="14" customFormat="1" x14ac:dyDescent="0.2">
      <c r="B15" s="16" t="s">
        <v>1</v>
      </c>
      <c r="C15" s="25">
        <f>'2013Y'!C15/'2013S'!C15</f>
        <v>2.114736217684992</v>
      </c>
      <c r="D15" s="25">
        <f>'2013Y'!D15/'2013S'!D15</f>
        <v>2.0573493975903614</v>
      </c>
      <c r="E15" s="25">
        <f>'2013Y'!E15/'2013S'!E15</f>
        <v>2.1840749414519904</v>
      </c>
      <c r="F15" s="25">
        <f>'2013Y'!F15/'2013S'!F15</f>
        <v>2.0972897845726197</v>
      </c>
      <c r="G15" s="25">
        <f>'2013Y'!G15/'2013S'!G15</f>
        <v>1.9251854240567559</v>
      </c>
      <c r="H15" s="25">
        <f>'2013Y'!H15/'2013S'!H15</f>
        <v>2.1849721373359698</v>
      </c>
      <c r="I15" s="25">
        <f>'2013Y'!I15/'2013S'!I15</f>
        <v>2.1746117488183661</v>
      </c>
      <c r="J15" s="25">
        <f>'2013Y'!J15/'2013S'!J15</f>
        <v>2.0813968583668698</v>
      </c>
      <c r="K15" s="25">
        <f>'2013Y'!K15/'2013S'!K15</f>
        <v>2.029643073200242</v>
      </c>
      <c r="L15" s="25">
        <f>'2013Y'!L15/'2013S'!L15</f>
        <v>2.1235933625786765</v>
      </c>
      <c r="M15" s="25">
        <f>'2013Y'!M15/'2013S'!M15</f>
        <v>2.1797147385103011</v>
      </c>
      <c r="N15" s="25">
        <f>'2013Y'!N15/'2013S'!N15</f>
        <v>2.1124631268436578</v>
      </c>
      <c r="O15" s="25">
        <f>'2013Y'!O15/'2013S'!O15</f>
        <v>2.3567193675889326</v>
      </c>
      <c r="P15" s="25"/>
    </row>
    <row r="16" spans="1:16" s="19" customFormat="1" x14ac:dyDescent="0.2">
      <c r="B16" s="1" t="s">
        <v>26</v>
      </c>
      <c r="C16" s="24">
        <f>'2013Y'!C16/'2013S'!C16</f>
        <v>2.0116836549695822</v>
      </c>
      <c r="D16" s="24">
        <f>'2013Y'!D16/'2013S'!D16</f>
        <v>1.9451957295373665</v>
      </c>
      <c r="E16" s="24">
        <f>'2013Y'!E16/'2013S'!E16</f>
        <v>2.1463571889103803</v>
      </c>
      <c r="F16" s="24">
        <f>'2013Y'!F16/'2013S'!F16</f>
        <v>1.8507518796992481</v>
      </c>
      <c r="G16" s="24">
        <f>'2013Y'!G16/'2013S'!G16</f>
        <v>1.6560075685903501</v>
      </c>
      <c r="H16" s="24">
        <f>'2013Y'!H16/'2013S'!H16</f>
        <v>2.2041119978357906</v>
      </c>
      <c r="I16" s="24">
        <f>'2013Y'!I16/'2013S'!I16</f>
        <v>2.0962191267704555</v>
      </c>
      <c r="J16" s="24">
        <f>'2013Y'!J16/'2013S'!J16</f>
        <v>2.3737821080602304</v>
      </c>
      <c r="K16" s="24">
        <f>'2013Y'!K16/'2013S'!K16</f>
        <v>2.0439436039930019</v>
      </c>
      <c r="L16" s="24">
        <f>'2013Y'!L16/'2013S'!L16</f>
        <v>1.8464132434089515</v>
      </c>
      <c r="M16" s="24">
        <f>'2013Y'!M16/'2013S'!M16</f>
        <v>1.9932955131511088</v>
      </c>
      <c r="N16" s="24">
        <f>'2013Y'!N16/'2013S'!N16</f>
        <v>1.8075897435897437</v>
      </c>
      <c r="O16" s="24">
        <f>'2013Y'!O16/'2013S'!O16</f>
        <v>1.8338074917022285</v>
      </c>
      <c r="P16" s="24"/>
    </row>
    <row r="17" spans="2:18" s="14" customFormat="1" x14ac:dyDescent="0.2">
      <c r="B17" s="16" t="s">
        <v>27</v>
      </c>
      <c r="C17" s="25">
        <f>'2013Y'!C17/'2013S'!C17</f>
        <v>1.9362427548585066</v>
      </c>
      <c r="D17" s="25">
        <f>'2013Y'!D17/'2013S'!D17</f>
        <v>1.5815725666782128</v>
      </c>
      <c r="E17" s="25">
        <f>'2013Y'!E17/'2013S'!E17</f>
        <v>1.5830188679245283</v>
      </c>
      <c r="F17" s="25">
        <f>'2013Y'!F17/'2013S'!F17</f>
        <v>1.7120297259637716</v>
      </c>
      <c r="G17" s="25">
        <f>'2013Y'!G17/'2013S'!G17</f>
        <v>1.9919093851132685</v>
      </c>
      <c r="H17" s="25">
        <f>'2013Y'!H17/'2013S'!H17</f>
        <v>2.1338885329916719</v>
      </c>
      <c r="I17" s="25">
        <f>'2013Y'!I17/'2013S'!I17</f>
        <v>1.8984375</v>
      </c>
      <c r="J17" s="25">
        <f>'2013Y'!J17/'2013S'!J17</f>
        <v>2.0479936160510714</v>
      </c>
      <c r="K17" s="25">
        <f>'2013Y'!K17/'2013S'!K17</f>
        <v>2.1632416482242598</v>
      </c>
      <c r="L17" s="25">
        <f>'2013Y'!L17/'2013S'!L17</f>
        <v>2.02571860816944</v>
      </c>
      <c r="M17" s="25">
        <f>'2013Y'!M17/'2013S'!M17</f>
        <v>1.9929136004360861</v>
      </c>
      <c r="N17" s="25">
        <f>'2013Y'!N17/'2013S'!N17</f>
        <v>1.8978169995355318</v>
      </c>
      <c r="O17" s="25">
        <f>'2013Y'!O17/'2013S'!O17</f>
        <v>1.6739709801599052</v>
      </c>
      <c r="P17" s="25"/>
    </row>
    <row r="18" spans="2:18" x14ac:dyDescent="0.2">
      <c r="B18" s="1" t="s">
        <v>28</v>
      </c>
      <c r="C18" s="24">
        <f>'2013Y'!C18/'2013S'!C18</f>
        <v>2.0545621274644659</v>
      </c>
      <c r="D18" s="24">
        <f>'2013Y'!D18/'2013S'!D18</f>
        <v>1.9122641509433962</v>
      </c>
      <c r="E18" s="24">
        <f>'2013Y'!E18/'2013S'!E18</f>
        <v>1.7714521452145215</v>
      </c>
      <c r="F18" s="24">
        <f>'2013Y'!F18/'2013S'!F18</f>
        <v>2.0853374709076804</v>
      </c>
      <c r="G18" s="24">
        <f>'2013Y'!G18/'2013S'!G18</f>
        <v>2.0131040131040132</v>
      </c>
      <c r="H18" s="24">
        <f>'2013Y'!H18/'2013S'!H18</f>
        <v>2.0016863406408096</v>
      </c>
      <c r="I18" s="24">
        <f>'2013Y'!I18/'2013S'!I18</f>
        <v>2.2747025349198138</v>
      </c>
      <c r="J18" s="24">
        <f>'2013Y'!J18/'2013S'!J18</f>
        <v>1.9622716441620334</v>
      </c>
      <c r="K18" s="24">
        <f>'2013Y'!K18/'2013S'!K18</f>
        <v>2.1295364714337048</v>
      </c>
      <c r="L18" s="24">
        <f>'2013Y'!L18/'2013S'!L18</f>
        <v>2.0162548764629387</v>
      </c>
      <c r="M18" s="24">
        <f>'2013Y'!M18/'2013S'!M18</f>
        <v>2.0779853777416735</v>
      </c>
      <c r="N18" s="24">
        <f>'2013Y'!N18/'2013S'!N18</f>
        <v>2.1779964221824688</v>
      </c>
      <c r="O18" s="24">
        <f>'2013Y'!O18/'2013S'!O18</f>
        <v>1.9657992565055762</v>
      </c>
      <c r="P18" s="24"/>
    </row>
    <row r="19" spans="2:18" s="14" customFormat="1" x14ac:dyDescent="0.2">
      <c r="B19" s="16" t="s">
        <v>29</v>
      </c>
      <c r="C19" s="25">
        <f>'2013Y'!C19/'2013S'!C19</f>
        <v>2.0545619287740311</v>
      </c>
      <c r="D19" s="25">
        <f>'2013Y'!D19/'2013S'!D19</f>
        <v>2.0525920360631105</v>
      </c>
      <c r="E19" s="25">
        <f>'2013Y'!E19/'2013S'!E19</f>
        <v>1.9360465116279071</v>
      </c>
      <c r="F19" s="25">
        <f>'2013Y'!F19/'2013S'!F19</f>
        <v>2.1710971483808601</v>
      </c>
      <c r="G19" s="25">
        <f>'2013Y'!G19/'2013S'!G19</f>
        <v>1.8209302325581396</v>
      </c>
      <c r="H19" s="25">
        <f>'2013Y'!H19/'2013S'!H19</f>
        <v>2.1828005402971633</v>
      </c>
      <c r="I19" s="25">
        <f>'2013Y'!I19/'2013S'!I19</f>
        <v>1.9487350199733688</v>
      </c>
      <c r="J19" s="25">
        <f>'2013Y'!J19/'2013S'!J19</f>
        <v>2.2017603249830739</v>
      </c>
      <c r="K19" s="25">
        <f>'2013Y'!K19/'2013S'!K19</f>
        <v>2.1584990198823859</v>
      </c>
      <c r="L19" s="25">
        <f>'2013Y'!L19/'2013S'!L19</f>
        <v>2.0266382525306339</v>
      </c>
      <c r="M19" s="25">
        <f>'2013Y'!M19/'2013S'!M19</f>
        <v>1.9076212471131639</v>
      </c>
      <c r="N19" s="25">
        <f>'2013Y'!N19/'2013S'!N19</f>
        <v>2.026829268292683</v>
      </c>
      <c r="O19" s="25">
        <f>'2013Y'!O19/'2013S'!O19</f>
        <v>2.0200647249190937</v>
      </c>
      <c r="P19" s="25"/>
    </row>
    <row r="20" spans="2:18" x14ac:dyDescent="0.2">
      <c r="B20" s="1" t="s">
        <v>30</v>
      </c>
      <c r="C20" s="24">
        <f>'2013Y'!C20/'2013S'!C20</f>
        <v>1.7429838136266678</v>
      </c>
      <c r="D20" s="24">
        <f>'2013Y'!D20/'2013S'!D20</f>
        <v>1.494949494949495</v>
      </c>
      <c r="E20" s="24">
        <f>'2013Y'!E20/'2013S'!E20</f>
        <v>1.62884834663626</v>
      </c>
      <c r="F20" s="24">
        <f>'2013Y'!F20/'2013S'!F20</f>
        <v>1.5348717948717949</v>
      </c>
      <c r="G20" s="24">
        <f>'2013Y'!G20/'2013S'!G20</f>
        <v>1.6458435809149041</v>
      </c>
      <c r="H20" s="24">
        <f>'2013Y'!H20/'2013S'!H20</f>
        <v>1.7054856115107915</v>
      </c>
      <c r="I20" s="24">
        <f>'2013Y'!I20/'2013S'!I20</f>
        <v>1.8590741499385497</v>
      </c>
      <c r="J20" s="24">
        <f>'2013Y'!J20/'2013S'!J20</f>
        <v>1.9622823984526112</v>
      </c>
      <c r="K20" s="24">
        <f>'2013Y'!K20/'2013S'!K20</f>
        <v>1.9251274010192081</v>
      </c>
      <c r="L20" s="24">
        <f>'2013Y'!L20/'2013S'!L20</f>
        <v>1.8274418604651164</v>
      </c>
      <c r="M20" s="24">
        <f>'2013Y'!M20/'2013S'!M20</f>
        <v>1.8259315977539561</v>
      </c>
      <c r="N20" s="24">
        <f>'2013Y'!N20/'2013S'!N20</f>
        <v>1.6853226727584238</v>
      </c>
      <c r="O20" s="24">
        <f>'2013Y'!O20/'2013S'!O20</f>
        <v>1.628808864265928</v>
      </c>
      <c r="P20" s="24"/>
    </row>
    <row r="21" spans="2:18" s="14" customFormat="1" x14ac:dyDescent="0.2">
      <c r="B21" s="16" t="s">
        <v>31</v>
      </c>
      <c r="C21" s="25">
        <f>'2013Y'!C21/'2013S'!C21</f>
        <v>1.8604532422135815</v>
      </c>
      <c r="D21" s="25">
        <f>'2013Y'!D21/'2013S'!D21</f>
        <v>1.5095785440613028</v>
      </c>
      <c r="E21" s="25">
        <f>'2013Y'!E21/'2013S'!E21</f>
        <v>1.7496714848883048</v>
      </c>
      <c r="F21" s="25">
        <f>'2013Y'!F21/'2013S'!F21</f>
        <v>1.8915588416512632</v>
      </c>
      <c r="G21" s="25">
        <f>'2013Y'!G21/'2013S'!G21</f>
        <v>1.7272289156626506</v>
      </c>
      <c r="H21" s="25">
        <f>'2013Y'!H21/'2013S'!H21</f>
        <v>1.7352729885057472</v>
      </c>
      <c r="I21" s="25">
        <f>'2013Y'!I21/'2013S'!I21</f>
        <v>1.9753997539975399</v>
      </c>
      <c r="J21" s="25">
        <f>'2013Y'!J21/'2013S'!J21</f>
        <v>2.180390492359932</v>
      </c>
      <c r="K21" s="25">
        <f>'2013Y'!K21/'2013S'!K21</f>
        <v>2.0845233500578928</v>
      </c>
      <c r="L21" s="25">
        <f>'2013Y'!L21/'2013S'!L21</f>
        <v>1.9028388644542182</v>
      </c>
      <c r="M21" s="25">
        <f>'2013Y'!M21/'2013S'!M21</f>
        <v>1.7298165137614678</v>
      </c>
      <c r="N21" s="25">
        <f>'2013Y'!N21/'2013S'!N21</f>
        <v>1.8423601937472478</v>
      </c>
      <c r="O21" s="25">
        <f>'2013Y'!O21/'2013S'!O21</f>
        <v>1.7945911139729556</v>
      </c>
      <c r="P21" s="25"/>
    </row>
    <row r="22" spans="2:18" x14ac:dyDescent="0.2">
      <c r="B22" s="1" t="s">
        <v>32</v>
      </c>
      <c r="C22" s="24">
        <f>'2013Y'!C22/'2013S'!C22</f>
        <v>1.6713108320251178</v>
      </c>
      <c r="D22" s="24">
        <f>'2013Y'!D22/'2013S'!D22</f>
        <v>1.4873786407766991</v>
      </c>
      <c r="E22" s="24">
        <f>'2013Y'!E22/'2013S'!E22</f>
        <v>1.4753131908621959</v>
      </c>
      <c r="F22" s="24">
        <f>'2013Y'!F22/'2013S'!F22</f>
        <v>1.6431120628122768</v>
      </c>
      <c r="G22" s="24">
        <f>'2013Y'!G22/'2013S'!G22</f>
        <v>1.5358467243510507</v>
      </c>
      <c r="H22" s="24">
        <f>'2013Y'!H22/'2013S'!H22</f>
        <v>1.657356608478803</v>
      </c>
      <c r="I22" s="24">
        <f>'2013Y'!I22/'2013S'!I22</f>
        <v>1.8111298482293423</v>
      </c>
      <c r="J22" s="24">
        <f>'2013Y'!J22/'2013S'!J22</f>
        <v>2.2766111513396088</v>
      </c>
      <c r="K22" s="24">
        <f>'2013Y'!K22/'2013S'!K22</f>
        <v>1.8215504631886885</v>
      </c>
      <c r="L22" s="24">
        <f>'2013Y'!L22/'2013S'!L22</f>
        <v>1.7259858442871587</v>
      </c>
      <c r="M22" s="24">
        <f>'2013Y'!M22/'2013S'!M22</f>
        <v>1.5863141524105755</v>
      </c>
      <c r="N22" s="24">
        <f>'2013Y'!N22/'2013S'!N22</f>
        <v>1.5110775427995973</v>
      </c>
      <c r="O22" s="24">
        <f>'2013Y'!O22/'2013S'!O22</f>
        <v>1.5369276218611521</v>
      </c>
      <c r="P22" s="24"/>
    </row>
    <row r="23" spans="2:18" s="14" customFormat="1" x14ac:dyDescent="0.2">
      <c r="B23" s="16" t="s">
        <v>33</v>
      </c>
      <c r="C23" s="25">
        <f>'2013Y'!C23/'2013S'!C23</f>
        <v>1.952426548404979</v>
      </c>
      <c r="D23" s="25">
        <f>'2013Y'!D23/'2013S'!D23</f>
        <v>2.0437869822485206</v>
      </c>
      <c r="E23" s="25">
        <f>'2013Y'!E23/'2013S'!E23</f>
        <v>1.7579737335834897</v>
      </c>
      <c r="F23" s="25">
        <f>'2013Y'!F23/'2013S'!F23</f>
        <v>2.0283793876026888</v>
      </c>
      <c r="G23" s="25">
        <f>'2013Y'!G23/'2013S'!G23</f>
        <v>2.128892733564014</v>
      </c>
      <c r="H23" s="25">
        <f>'2013Y'!H23/'2013S'!H23</f>
        <v>1.8533653846153846</v>
      </c>
      <c r="I23" s="25">
        <f>'2013Y'!I23/'2013S'!I23</f>
        <v>1.9149560117302054</v>
      </c>
      <c r="J23" s="25">
        <f>'2013Y'!J23/'2013S'!J23</f>
        <v>1.9357090374724468</v>
      </c>
      <c r="K23" s="25">
        <f>'2013Y'!K23/'2013S'!K23</f>
        <v>1.9211000901713255</v>
      </c>
      <c r="L23" s="25">
        <f>'2013Y'!L23/'2013S'!L23</f>
        <v>1.9555436529191217</v>
      </c>
      <c r="M23" s="25">
        <f>'2013Y'!M23/'2013S'!M23</f>
        <v>2.0305188199389623</v>
      </c>
      <c r="N23" s="25">
        <f>'2013Y'!N23/'2013S'!N23</f>
        <v>2.1705521472392637</v>
      </c>
      <c r="O23" s="25">
        <f>'2013Y'!O23/'2013S'!O23</f>
        <v>1.9413716814159292</v>
      </c>
      <c r="P23" s="25"/>
    </row>
    <row r="24" spans="2:18" x14ac:dyDescent="0.2">
      <c r="B24" s="1" t="s">
        <v>34</v>
      </c>
      <c r="C24" s="24">
        <f>'2013Y'!C24/'2013S'!C24</f>
        <v>1.9065628476084537</v>
      </c>
      <c r="D24" s="24">
        <f>'2013Y'!D24/'2013S'!D24</f>
        <v>2.1112804878048781</v>
      </c>
      <c r="E24" s="24">
        <f>'2013Y'!E24/'2013S'!E24</f>
        <v>2.1657250470809792</v>
      </c>
      <c r="F24" s="24">
        <f>'2013Y'!F24/'2013S'!F24</f>
        <v>2.0712468193384224</v>
      </c>
      <c r="G24" s="24">
        <f>'2013Y'!G24/'2013S'!G24</f>
        <v>1.9814471243042671</v>
      </c>
      <c r="H24" s="24">
        <f>'2013Y'!H24/'2013S'!H24</f>
        <v>1.5424954792043399</v>
      </c>
      <c r="I24" s="24">
        <f>'2013Y'!I24/'2013S'!I24</f>
        <v>1.6074653822998193</v>
      </c>
      <c r="J24" s="24">
        <f>'2013Y'!J24/'2013S'!J24</f>
        <v>1.7456679709334824</v>
      </c>
      <c r="K24" s="24">
        <f>'2013Y'!K24/'2013S'!K24</f>
        <v>1.8326923076923076</v>
      </c>
      <c r="L24" s="24">
        <f>'2013Y'!L24/'2013S'!L24</f>
        <v>1.9594233849439402</v>
      </c>
      <c r="M24" s="24">
        <f>'2013Y'!M24/'2013S'!M24</f>
        <v>1.8378812199036918</v>
      </c>
      <c r="N24" s="24">
        <f>'2013Y'!N24/'2013S'!N24</f>
        <v>2.0271531607976243</v>
      </c>
      <c r="O24" s="24">
        <f>'2013Y'!O24/'2013S'!O24</f>
        <v>1.966189856957087</v>
      </c>
      <c r="P24" s="24"/>
    </row>
    <row r="25" spans="2:18" s="14" customFormat="1" x14ac:dyDescent="0.2">
      <c r="B25" s="16" t="s">
        <v>35</v>
      </c>
      <c r="C25" s="25">
        <f>'2013Y'!C25/'2013S'!C25</f>
        <v>2.0626826722338203</v>
      </c>
      <c r="D25" s="25">
        <f>'2013Y'!D25/'2013S'!D25</f>
        <v>1.8721227621483376</v>
      </c>
      <c r="E25" s="25">
        <f>'2013Y'!E25/'2013S'!E25</f>
        <v>1.6087308003233629</v>
      </c>
      <c r="F25" s="25">
        <f>'2013Y'!F25/'2013S'!F25</f>
        <v>1.954778156996587</v>
      </c>
      <c r="G25" s="25">
        <f>'2013Y'!G25/'2013S'!G25</f>
        <v>1.8224121557454891</v>
      </c>
      <c r="H25" s="25">
        <f>'2013Y'!H25/'2013S'!H25</f>
        <v>2.0781827786582143</v>
      </c>
      <c r="I25" s="25">
        <f>'2013Y'!I25/'2013S'!I25</f>
        <v>2.0825688073394497</v>
      </c>
      <c r="J25" s="25">
        <f>'2013Y'!J25/'2013S'!J25</f>
        <v>2.1296605453533668</v>
      </c>
      <c r="K25" s="25">
        <f>'2013Y'!K25/'2013S'!K25</f>
        <v>2.2566269688820593</v>
      </c>
      <c r="L25" s="25">
        <f>'2013Y'!L25/'2013S'!L25</f>
        <v>2.0786056049213943</v>
      </c>
      <c r="M25" s="25">
        <f>'2013Y'!M25/'2013S'!M25</f>
        <v>2.3762376237623761</v>
      </c>
      <c r="N25" s="25">
        <f>'2013Y'!N25/'2013S'!N25</f>
        <v>1.9740406320541761</v>
      </c>
      <c r="O25" s="25">
        <f>'2013Y'!O25/'2013S'!O25</f>
        <v>2.0707070707070705</v>
      </c>
      <c r="P25" s="25"/>
    </row>
    <row r="26" spans="2:18" x14ac:dyDescent="0.2">
      <c r="B26" s="1" t="s">
        <v>36</v>
      </c>
      <c r="C26" s="24">
        <f>'2013Y'!C26/'2013S'!C26</f>
        <v>1.9382340604026846</v>
      </c>
      <c r="D26" s="24">
        <f>'2013Y'!D26/'2013S'!D26</f>
        <v>1.6165137614678899</v>
      </c>
      <c r="E26" s="24">
        <f>'2013Y'!E26/'2013S'!E26</f>
        <v>1.9317871759890859</v>
      </c>
      <c r="F26" s="24">
        <f>'2013Y'!F26/'2013S'!F26</f>
        <v>1.8239339752407153</v>
      </c>
      <c r="G26" s="24">
        <f>'2013Y'!G26/'2013S'!G26</f>
        <v>2.1046195652173911</v>
      </c>
      <c r="H26" s="24">
        <f>'2013Y'!H26/'2013S'!H26</f>
        <v>1.9278538812785389</v>
      </c>
      <c r="I26" s="24">
        <f>'2013Y'!I26/'2013S'!I26</f>
        <v>1.9887525562372188</v>
      </c>
      <c r="J26" s="24">
        <f>'2013Y'!J26/'2013S'!J26</f>
        <v>2.0786397449521785</v>
      </c>
      <c r="K26" s="24">
        <f>'2013Y'!K26/'2013S'!K26</f>
        <v>2.0617154811715479</v>
      </c>
      <c r="L26" s="24">
        <f>'2013Y'!L26/'2013S'!L26</f>
        <v>1.9108910891089108</v>
      </c>
      <c r="M26" s="24">
        <f>'2013Y'!M26/'2013S'!M26</f>
        <v>1.8906030855539973</v>
      </c>
      <c r="N26" s="24">
        <f>'2013Y'!N26/'2013S'!N26</f>
        <v>1.7717842323651452</v>
      </c>
      <c r="O26" s="24">
        <f>'2013Y'!O26/'2013S'!O26</f>
        <v>1.9879518072289157</v>
      </c>
      <c r="P26" s="24"/>
      <c r="Q26" s="24"/>
      <c r="R26" s="24"/>
    </row>
    <row r="27" spans="2:18" s="14" customFormat="1" x14ac:dyDescent="0.2">
      <c r="B27" s="16" t="s">
        <v>37</v>
      </c>
      <c r="C27" s="25">
        <f>'2013Y'!C27/'2013S'!C27</f>
        <v>1.6566898218061008</v>
      </c>
      <c r="D27" s="25">
        <f>'2013Y'!D27/'2013S'!D27</f>
        <v>1.7266514806378133</v>
      </c>
      <c r="E27" s="25">
        <f>'2013Y'!E27/'2013S'!E27</f>
        <v>1.5289377289377288</v>
      </c>
      <c r="F27" s="25">
        <f>'2013Y'!F27/'2013S'!F27</f>
        <v>1.9006176305446378</v>
      </c>
      <c r="G27" s="25">
        <f>'2013Y'!G27/'2013S'!G27</f>
        <v>1.7781899109792285</v>
      </c>
      <c r="H27" s="25">
        <f>'2013Y'!H27/'2013S'!H27</f>
        <v>1.9820538384845463</v>
      </c>
      <c r="I27" s="25">
        <f>'2013Y'!I27/'2013S'!I27</f>
        <v>1.8103737925241494</v>
      </c>
      <c r="J27" s="25">
        <f>'2013Y'!J27/'2013S'!J27</f>
        <v>1.3818112049117421</v>
      </c>
      <c r="K27" s="25">
        <f>'2013Y'!K27/'2013S'!K27</f>
        <v>1.5382204422775554</v>
      </c>
      <c r="L27" s="25">
        <f>'2013Y'!L27/'2013S'!L27</f>
        <v>1.6301767343708784</v>
      </c>
      <c r="M27" s="25">
        <f>'2013Y'!M27/'2013S'!M27</f>
        <v>1.8425438596491228</v>
      </c>
      <c r="N27" s="25">
        <f>'2013Y'!N27/'2013S'!N27</f>
        <v>1.7478827361563518</v>
      </c>
      <c r="O27" s="25">
        <f>'2013Y'!O27/'2013S'!O27</f>
        <v>1.5653798256537983</v>
      </c>
      <c r="P27" s="25"/>
      <c r="Q27" s="25"/>
      <c r="R27" s="25"/>
    </row>
    <row r="28" spans="2:18" x14ac:dyDescent="0.2">
      <c r="B28" s="1" t="s">
        <v>38</v>
      </c>
      <c r="C28" s="24">
        <f>'2013Y'!C28/'2013S'!C28</f>
        <v>2.1191094619666049</v>
      </c>
      <c r="D28" s="24">
        <f>'2013Y'!D28/'2013S'!D28</f>
        <v>1.7183544303797469</v>
      </c>
      <c r="E28" s="24">
        <f>'2013Y'!E28/'2013S'!E28</f>
        <v>2.0483870967741935</v>
      </c>
      <c r="F28" s="24">
        <f>'2013Y'!F28/'2013S'!F28</f>
        <v>2.0426540284360191</v>
      </c>
      <c r="G28" s="24">
        <f>'2013Y'!G28/'2013S'!G28</f>
        <v>2.3027027027027027</v>
      </c>
      <c r="H28" s="24">
        <f>'2013Y'!H28/'2013S'!H28</f>
        <v>2.2628571428571429</v>
      </c>
      <c r="I28" s="24">
        <f>'2013Y'!I28/'2013S'!I28</f>
        <v>2.2067796610169492</v>
      </c>
      <c r="J28" s="24">
        <f>'2013Y'!J28/'2013S'!J28</f>
        <v>2.5325670498084292</v>
      </c>
      <c r="K28" s="24">
        <f>'2013Y'!K28/'2013S'!K28</f>
        <v>1.9238095238095239</v>
      </c>
      <c r="L28" s="24">
        <f>'2013Y'!L28/'2013S'!L28</f>
        <v>2.8721804511278197</v>
      </c>
      <c r="M28" s="24">
        <f>'2013Y'!M28/'2013S'!M28</f>
        <v>2.1156462585034013</v>
      </c>
      <c r="N28" s="24">
        <f>'2013Y'!N28/'2013S'!N28</f>
        <v>2.3206106870229006</v>
      </c>
      <c r="O28" s="24">
        <f>'2013Y'!O28/'2013S'!O28</f>
        <v>1.8316498316498318</v>
      </c>
      <c r="P28" s="24"/>
      <c r="Q28" s="24"/>
      <c r="R28" s="24"/>
    </row>
    <row r="29" spans="2:18" s="14" customFormat="1" x14ac:dyDescent="0.2">
      <c r="B29" s="16" t="s">
        <v>39</v>
      </c>
      <c r="C29" s="25">
        <f>'2013Y'!C29/'2013S'!C29</f>
        <v>2.2986631016042782</v>
      </c>
      <c r="D29" s="25">
        <f>'2013Y'!D29/'2013S'!D29</f>
        <v>2.225806451612903</v>
      </c>
      <c r="E29" s="25">
        <f>'2013Y'!E29/'2013S'!E29</f>
        <v>2.6105263157894738</v>
      </c>
      <c r="F29" s="25">
        <f>'2013Y'!F29/'2013S'!F29</f>
        <v>2.9417040358744395</v>
      </c>
      <c r="G29" s="25">
        <f>'2013Y'!G29/'2013S'!G29</f>
        <v>2.1176470588235294</v>
      </c>
      <c r="H29" s="25">
        <f>'2013Y'!H29/'2013S'!H29</f>
        <v>2.1597633136094676</v>
      </c>
      <c r="I29" s="25">
        <f>'2013Y'!I29/'2013S'!I29</f>
        <v>2.3432122370936903</v>
      </c>
      <c r="J29" s="25">
        <f>'2013Y'!J29/'2013S'!J29</f>
        <v>2.2157048249763482</v>
      </c>
      <c r="K29" s="25">
        <f>'2013Y'!K29/'2013S'!K29</f>
        <v>2.2805474095796678</v>
      </c>
      <c r="L29" s="25">
        <f>'2013Y'!L29/'2013S'!L29</f>
        <v>2.2577447335811649</v>
      </c>
      <c r="M29" s="25">
        <f>'2013Y'!M29/'2013S'!M29</f>
        <v>2.2829787234042551</v>
      </c>
      <c r="N29" s="25">
        <f>'2013Y'!N29/'2013S'!N29</f>
        <v>2.1517615176151761</v>
      </c>
      <c r="O29" s="25">
        <f>'2013Y'!O29/'2013S'!O29</f>
        <v>2.3261455525606469</v>
      </c>
      <c r="P29" s="25"/>
      <c r="Q29" s="25"/>
      <c r="R29" s="25"/>
    </row>
    <row r="30" spans="2:18" x14ac:dyDescent="0.2">
      <c r="B30" s="1" t="s">
        <v>40</v>
      </c>
      <c r="C30" s="24">
        <f>'2013Y'!C30/'2013S'!C30</f>
        <v>2.2470391349124612</v>
      </c>
      <c r="D30" s="24">
        <f>'2013Y'!D30/'2013S'!D30</f>
        <v>1.8945868945868947</v>
      </c>
      <c r="E30" s="24">
        <f>'2013Y'!E30/'2013S'!E30</f>
        <v>1.8486997635933806</v>
      </c>
      <c r="F30" s="24">
        <f>'2013Y'!F30/'2013S'!F30</f>
        <v>2.2884210526315791</v>
      </c>
      <c r="G30" s="24">
        <f>'2013Y'!G30/'2013S'!G30</f>
        <v>1.9598540145985401</v>
      </c>
      <c r="H30" s="24">
        <f>'2013Y'!H30/'2013S'!H30</f>
        <v>2.8796019900497511</v>
      </c>
      <c r="I30" s="24">
        <f>'2013Y'!I30/'2013S'!I30</f>
        <v>2.3457844183564567</v>
      </c>
      <c r="J30" s="24">
        <f>'2013Y'!J30/'2013S'!J30</f>
        <v>2.2953813104189043</v>
      </c>
      <c r="K30" s="24">
        <f>'2013Y'!K30/'2013S'!K30</f>
        <v>2.0837297811607991</v>
      </c>
      <c r="L30" s="24">
        <f>'2013Y'!L30/'2013S'!L30</f>
        <v>2.301038062283737</v>
      </c>
      <c r="M30" s="24">
        <f>'2013Y'!M30/'2013S'!M30</f>
        <v>2.0570902394106816</v>
      </c>
      <c r="N30" s="24">
        <f>'2013Y'!N30/'2013S'!N30</f>
        <v>2.11605415860735</v>
      </c>
      <c r="O30" s="24">
        <f>'2013Y'!O30/'2013S'!O30</f>
        <v>2.1687041564792175</v>
      </c>
      <c r="P30" s="24"/>
      <c r="Q30" s="24"/>
      <c r="R30" s="24"/>
    </row>
    <row r="31" spans="2:18" s="14" customFormat="1" x14ac:dyDescent="0.2">
      <c r="B31" s="16" t="s">
        <v>2</v>
      </c>
      <c r="C31" s="25">
        <f>'2013Y'!C31/'2013S'!C31</f>
        <v>2.1888598130841124</v>
      </c>
      <c r="D31" s="25">
        <f>'2013Y'!D31/'2013S'!D31</f>
        <v>1.9832826747720365</v>
      </c>
      <c r="E31" s="25">
        <f>'2013Y'!E31/'2013S'!E31</f>
        <v>2.0042194092827006</v>
      </c>
      <c r="F31" s="25">
        <f>'2013Y'!F31/'2013S'!F31</f>
        <v>2.2622309197651664</v>
      </c>
      <c r="G31" s="25">
        <f>'2013Y'!G31/'2013S'!G31</f>
        <v>2.2289156626506026</v>
      </c>
      <c r="H31" s="25">
        <f>'2013Y'!H31/'2013S'!H31</f>
        <v>2.3861471861471863</v>
      </c>
      <c r="I31" s="25">
        <f>'2013Y'!I31/'2013S'!I31</f>
        <v>2.2964554242749733</v>
      </c>
      <c r="J31" s="25">
        <f>'2013Y'!J31/'2013S'!J31</f>
        <v>2.3294337856808611</v>
      </c>
      <c r="K31" s="25">
        <f>'2013Y'!K31/'2013S'!K31</f>
        <v>2.2578249336870027</v>
      </c>
      <c r="L31" s="25">
        <f>'2013Y'!L31/'2013S'!L31</f>
        <v>1.9994553376906319</v>
      </c>
      <c r="M31" s="25">
        <f>'2013Y'!M31/'2013S'!M31</f>
        <v>1.9228886168910648</v>
      </c>
      <c r="N31" s="25">
        <f>'2013Y'!N31/'2013S'!N31</f>
        <v>2.1299019607843137</v>
      </c>
      <c r="O31" s="25">
        <f>'2013Y'!O31/'2013S'!O31</f>
        <v>2.0865842055185539</v>
      </c>
      <c r="P31" s="25"/>
      <c r="Q31" s="25"/>
      <c r="R31" s="25"/>
    </row>
    <row r="32" spans="2:18" x14ac:dyDescent="0.2">
      <c r="B32" s="1" t="s">
        <v>41</v>
      </c>
      <c r="C32" s="24">
        <f>'2013Y'!C32/'2013S'!C32</f>
        <v>2.1122297219997712</v>
      </c>
      <c r="D32" s="24">
        <f>'2013Y'!D32/'2013S'!D32</f>
        <v>1.8625336927223719</v>
      </c>
      <c r="E32" s="24">
        <f>'2013Y'!E32/'2013S'!E32</f>
        <v>2.1399046104928456</v>
      </c>
      <c r="F32" s="24">
        <f>'2013Y'!F32/'2013S'!F32</f>
        <v>2.2466666666666666</v>
      </c>
      <c r="G32" s="24">
        <f>'2013Y'!G32/'2013S'!G32</f>
        <v>2.1875</v>
      </c>
      <c r="H32" s="24">
        <f>'2013Y'!H32/'2013S'!H32</f>
        <v>2.1220196353436185</v>
      </c>
      <c r="I32" s="24">
        <f>'2013Y'!I32/'2013S'!I32</f>
        <v>1.9467849223946785</v>
      </c>
      <c r="J32" s="24">
        <f>'2013Y'!J32/'2013S'!J32</f>
        <v>1.9768595041322314</v>
      </c>
      <c r="K32" s="24">
        <f>'2013Y'!K32/'2013S'!K32</f>
        <v>2.2820224719101123</v>
      </c>
      <c r="L32" s="24">
        <f>'2013Y'!L32/'2013S'!L32</f>
        <v>2.3598691384950925</v>
      </c>
      <c r="M32" s="24">
        <f>'2013Y'!M32/'2013S'!M32</f>
        <v>2.1514285714285712</v>
      </c>
      <c r="N32" s="24">
        <f>'2013Y'!N32/'2013S'!N32</f>
        <v>2.1742788461538463</v>
      </c>
      <c r="O32" s="24">
        <f>'2013Y'!O32/'2013S'!O32</f>
        <v>1.8141732283464567</v>
      </c>
      <c r="P32" s="24"/>
    </row>
    <row r="33" spans="2:16" s="14" customFormat="1" x14ac:dyDescent="0.2">
      <c r="B33" s="16" t="s">
        <v>42</v>
      </c>
      <c r="C33" s="25">
        <f>'2013Y'!C33/'2013S'!C33</f>
        <v>1.9535644211903205</v>
      </c>
      <c r="D33" s="25">
        <f>'2013Y'!D33/'2013S'!D33</f>
        <v>1.5330396475770924</v>
      </c>
      <c r="E33" s="25">
        <f>'2013Y'!E33/'2013S'!E33</f>
        <v>1.3654485049833887</v>
      </c>
      <c r="F33" s="25">
        <f>'2013Y'!F33/'2013S'!F33</f>
        <v>2.3076923076923075</v>
      </c>
      <c r="G33" s="25">
        <f>'2013Y'!G33/'2013S'!G33</f>
        <v>2.0649999999999999</v>
      </c>
      <c r="H33" s="25">
        <f>'2013Y'!H33/'2013S'!H33</f>
        <v>1.9875</v>
      </c>
      <c r="I33" s="25">
        <f>'2013Y'!I33/'2013S'!I33</f>
        <v>1.9434447300771209</v>
      </c>
      <c r="J33" s="25">
        <f>'2013Y'!J33/'2013S'!J33</f>
        <v>2.2423076923076923</v>
      </c>
      <c r="K33" s="25">
        <f>'2013Y'!K33/'2013S'!K33</f>
        <v>2.162087912087912</v>
      </c>
      <c r="L33" s="25">
        <f>'2013Y'!L33/'2013S'!L33</f>
        <v>1.88</v>
      </c>
      <c r="M33" s="25">
        <f>'2013Y'!M33/'2013S'!M33</f>
        <v>1.9519230769230769</v>
      </c>
      <c r="N33" s="25">
        <f>'2013Y'!N33/'2013S'!N33</f>
        <v>2.1576086956521738</v>
      </c>
      <c r="O33" s="25">
        <f>'2013Y'!O33/'2013S'!O33</f>
        <v>1.9634146341463414</v>
      </c>
      <c r="P33" s="25"/>
    </row>
    <row r="34" spans="2:16" x14ac:dyDescent="0.2">
      <c r="B34" s="1" t="s">
        <v>3</v>
      </c>
      <c r="C34" s="24">
        <f>'2013Y'!C34/'2013S'!C34</f>
        <v>1.8712439147221755</v>
      </c>
      <c r="D34" s="24">
        <f>'2013Y'!D34/'2013S'!D34</f>
        <v>1.8886792452830188</v>
      </c>
      <c r="E34" s="24">
        <f>'2013Y'!E34/'2013S'!E34</f>
        <v>1.8144927536231885</v>
      </c>
      <c r="F34" s="24">
        <f>'2013Y'!F34/'2013S'!F34</f>
        <v>1.7851851851851852</v>
      </c>
      <c r="G34" s="24">
        <f>'2013Y'!G34/'2013S'!G34</f>
        <v>2.2355555555555555</v>
      </c>
      <c r="H34" s="24">
        <f>'2013Y'!H34/'2013S'!H34</f>
        <v>2.2640499553969669</v>
      </c>
      <c r="I34" s="24">
        <f>'2013Y'!I34/'2013S'!I34</f>
        <v>2.1878612716763004</v>
      </c>
      <c r="J34" s="24">
        <f>'2013Y'!J34/'2013S'!J34</f>
        <v>1.7819148936170213</v>
      </c>
      <c r="K34" s="24">
        <f>'2013Y'!K34/'2013S'!K34</f>
        <v>1.7428023032629558</v>
      </c>
      <c r="L34" s="24">
        <f>'2013Y'!L34/'2013S'!L34</f>
        <v>1.642691415313225</v>
      </c>
      <c r="M34" s="24">
        <f>'2013Y'!M34/'2013S'!M34</f>
        <v>1.5669456066945606</v>
      </c>
      <c r="N34" s="24">
        <f>'2013Y'!N34/'2013S'!N34</f>
        <v>1.6110019646365423</v>
      </c>
      <c r="O34" s="24">
        <f>'2013Y'!O34/'2013S'!O34</f>
        <v>1.4404494382022472</v>
      </c>
      <c r="P34" s="24"/>
    </row>
    <row r="35" spans="2:16" s="14" customFormat="1" x14ac:dyDescent="0.2">
      <c r="B35" s="16" t="s">
        <v>43</v>
      </c>
      <c r="C35" s="25">
        <f>'2013Y'!C35/'2013S'!C35</f>
        <v>2.3695906432748539</v>
      </c>
      <c r="D35" s="25">
        <f>'2013Y'!D35/'2013S'!D35</f>
        <v>2.8216560509554141</v>
      </c>
      <c r="E35" s="25">
        <f>'2013Y'!E35/'2013S'!E35</f>
        <v>3.0458015267175571</v>
      </c>
      <c r="F35" s="25">
        <f>'2013Y'!F35/'2013S'!F35</f>
        <v>2.4202898550724639</v>
      </c>
      <c r="G35" s="25">
        <f>'2013Y'!G35/'2013S'!G35</f>
        <v>3.9621621621621621</v>
      </c>
      <c r="H35" s="25">
        <f>'2013Y'!H35/'2013S'!H35</f>
        <v>2.3197674418604652</v>
      </c>
      <c r="I35" s="25">
        <f>'2013Y'!I35/'2013S'!I35</f>
        <v>1.8912579957356077</v>
      </c>
      <c r="J35" s="25">
        <f>'2013Y'!J35/'2013S'!J35</f>
        <v>2.0362537764350455</v>
      </c>
      <c r="K35" s="25">
        <f>'2013Y'!K35/'2013S'!K35</f>
        <v>2.0350877192982457</v>
      </c>
      <c r="L35" s="25">
        <f>'2013Y'!L35/'2013S'!L35</f>
        <v>2.0276497695852536</v>
      </c>
      <c r="M35" s="25">
        <f>'2013Y'!M35/'2013S'!M35</f>
        <v>3.1689189189189189</v>
      </c>
      <c r="N35" s="25">
        <f>'2013Y'!N35/'2013S'!N35</f>
        <v>2.5471698113207548</v>
      </c>
      <c r="O35" s="25">
        <f>'2013Y'!O35/'2013S'!O35</f>
        <v>2.7791411042944785</v>
      </c>
      <c r="P35" s="25"/>
    </row>
    <row r="36" spans="2:16" x14ac:dyDescent="0.2">
      <c r="B36" s="1" t="s">
        <v>44</v>
      </c>
      <c r="C36" s="24">
        <f>'2013Y'!C36/'2013S'!C36</f>
        <v>2.1063186813186814</v>
      </c>
      <c r="D36" s="24">
        <f>'2013Y'!D36/'2013S'!D36</f>
        <v>1.8978494623655915</v>
      </c>
      <c r="E36" s="24">
        <f>'2013Y'!E36/'2013S'!E36</f>
        <v>2.0076045627376424</v>
      </c>
      <c r="F36" s="24">
        <f>'2013Y'!F36/'2013S'!F36</f>
        <v>2.2820512820512819</v>
      </c>
      <c r="G36" s="24">
        <f>'2013Y'!G36/'2013S'!G36</f>
        <v>1.8283261802575108</v>
      </c>
      <c r="H36" s="24">
        <f>'2013Y'!H36/'2013S'!H36</f>
        <v>2.0154440154440154</v>
      </c>
      <c r="I36" s="24">
        <f>'2013Y'!I36/'2013S'!I36</f>
        <v>2.3227513227513228</v>
      </c>
      <c r="J36" s="24">
        <f>'2013Y'!J36/'2013S'!J36</f>
        <v>2.4609756097560975</v>
      </c>
      <c r="K36" s="24">
        <f>'2013Y'!K36/'2013S'!K36</f>
        <v>2.0973236009732359</v>
      </c>
      <c r="L36" s="24">
        <f>'2013Y'!L36/'2013S'!L36</f>
        <v>1.8790560471976401</v>
      </c>
      <c r="M36" s="24">
        <f>'2013Y'!M36/'2013S'!M36</f>
        <v>2.3012048192771086</v>
      </c>
      <c r="N36" s="24">
        <f>'2013Y'!N36/'2013S'!N36</f>
        <v>2.0710659898477157</v>
      </c>
      <c r="O36" s="24">
        <f>'2013Y'!O36/'2013S'!O36</f>
        <v>1.9588235294117646</v>
      </c>
      <c r="P36" s="24"/>
    </row>
    <row r="37" spans="2:16" s="14" customFormat="1" x14ac:dyDescent="0.2">
      <c r="B37" s="16" t="s">
        <v>4</v>
      </c>
      <c r="C37" s="25">
        <f>'2013Y'!C37/'2013S'!C37</f>
        <v>1.9799209005171889</v>
      </c>
      <c r="D37" s="25">
        <f>'2013Y'!D37/'2013S'!D37</f>
        <v>1.6071428571428572</v>
      </c>
      <c r="E37" s="25">
        <f>'2013Y'!E37/'2013S'!E37</f>
        <v>1.9379844961240309</v>
      </c>
      <c r="F37" s="25">
        <f>'2013Y'!F37/'2013S'!F37</f>
        <v>2.4216867469879517</v>
      </c>
      <c r="G37" s="25">
        <f>'2013Y'!G37/'2013S'!G37</f>
        <v>1.8629032258064515</v>
      </c>
      <c r="H37" s="25">
        <f>'2013Y'!H37/'2013S'!H37</f>
        <v>1.9159663865546219</v>
      </c>
      <c r="I37" s="25">
        <f>'2013Y'!I37/'2013S'!I37</f>
        <v>1.8794642857142858</v>
      </c>
      <c r="J37" s="25">
        <f>'2013Y'!J37/'2013S'!J37</f>
        <v>1.9336941813261164</v>
      </c>
      <c r="K37" s="25">
        <f>'2013Y'!K37/'2013S'!K37</f>
        <v>1.945382323733863</v>
      </c>
      <c r="L37" s="25">
        <f>'2013Y'!L37/'2013S'!L37</f>
        <v>2.0595744680851062</v>
      </c>
      <c r="M37" s="25">
        <f>'2013Y'!M37/'2013S'!M37</f>
        <v>1.9875776397515528</v>
      </c>
      <c r="N37" s="25">
        <f>'2013Y'!N37/'2013S'!N37</f>
        <v>2.2933333333333334</v>
      </c>
      <c r="O37" s="25">
        <f>'2013Y'!O37/'2013S'!O37</f>
        <v>2.1487603305785123</v>
      </c>
      <c r="P37" s="25"/>
    </row>
    <row r="38" spans="2:16" x14ac:dyDescent="0.2">
      <c r="B38" s="1" t="s">
        <v>45</v>
      </c>
      <c r="C38" s="24">
        <f>'2013Y'!C38/'2013S'!C38</f>
        <v>1.8743093922651934</v>
      </c>
      <c r="D38" s="24">
        <f>'2013Y'!D38/'2013S'!D38</f>
        <v>2.1389578163771712</v>
      </c>
      <c r="E38" s="24">
        <f>'2013Y'!E38/'2013S'!E38</f>
        <v>1.8012232415902141</v>
      </c>
      <c r="F38" s="24">
        <f>'2013Y'!F38/'2013S'!F38</f>
        <v>2.2359882005899707</v>
      </c>
      <c r="G38" s="24">
        <f>'2013Y'!G38/'2013S'!G38</f>
        <v>1.9415204678362572</v>
      </c>
      <c r="H38" s="24">
        <f>'2013Y'!H38/'2013S'!H38</f>
        <v>1.6808134394341292</v>
      </c>
      <c r="I38" s="24">
        <f>'2013Y'!I38/'2013S'!I38</f>
        <v>1.6585365853658536</v>
      </c>
      <c r="J38" s="24">
        <f>'2013Y'!J38/'2013S'!J38</f>
        <v>1.7705263157894737</v>
      </c>
      <c r="K38" s="24">
        <f>'2013Y'!K38/'2013S'!K38</f>
        <v>1.8587948874010956</v>
      </c>
      <c r="L38" s="24">
        <f>'2013Y'!L38/'2013S'!L38</f>
        <v>2.1481178396072012</v>
      </c>
      <c r="M38" s="24">
        <f>'2013Y'!M38/'2013S'!M38</f>
        <v>1.9810810810810811</v>
      </c>
      <c r="N38" s="24">
        <f>'2013Y'!N38/'2013S'!N38</f>
        <v>2.0755667506297231</v>
      </c>
      <c r="O38" s="24">
        <f>'2013Y'!O38/'2013S'!O38</f>
        <v>1.8455114822546972</v>
      </c>
      <c r="P38" s="24"/>
    </row>
    <row r="39" spans="2:16" s="14" customFormat="1" x14ac:dyDescent="0.2">
      <c r="B39" s="16" t="s">
        <v>46</v>
      </c>
      <c r="C39" s="25">
        <f>'2013Y'!C39/'2013S'!C39</f>
        <v>2.0613122171945699</v>
      </c>
      <c r="D39" s="25">
        <f>'2013Y'!D39/'2013S'!D39</f>
        <v>2.0041152263374484</v>
      </c>
      <c r="E39" s="25">
        <f>'2013Y'!E39/'2013S'!E39</f>
        <v>1.9388489208633093</v>
      </c>
      <c r="F39" s="25">
        <f>'2013Y'!F39/'2013S'!F39</f>
        <v>2.4819672131147539</v>
      </c>
      <c r="G39" s="25">
        <f>'2013Y'!G39/'2013S'!G39</f>
        <v>2.3567073170731709</v>
      </c>
      <c r="H39" s="25">
        <f>'2013Y'!H39/'2013S'!H39</f>
        <v>2.0036764705882355</v>
      </c>
      <c r="I39" s="25">
        <f>'2013Y'!I39/'2013S'!I39</f>
        <v>1.9797297297297298</v>
      </c>
      <c r="J39" s="25">
        <f>'2013Y'!J39/'2013S'!J39</f>
        <v>1.6945054945054945</v>
      </c>
      <c r="K39" s="25">
        <f>'2013Y'!K39/'2013S'!K39</f>
        <v>1.8342151675485008</v>
      </c>
      <c r="L39" s="25">
        <f>'2013Y'!L39/'2013S'!L39</f>
        <v>1.8563535911602209</v>
      </c>
      <c r="M39" s="25">
        <f>'2013Y'!M39/'2013S'!M39</f>
        <v>1.9046242774566473</v>
      </c>
      <c r="N39" s="25">
        <f>'2013Y'!N39/'2013S'!N39</f>
        <v>2.8</v>
      </c>
      <c r="O39" s="25">
        <f>'2013Y'!O39/'2013S'!O39</f>
        <v>2.435483870967742</v>
      </c>
      <c r="P39" s="25"/>
    </row>
    <row r="40" spans="2:16" x14ac:dyDescent="0.2">
      <c r="B40" s="1" t="s">
        <v>47</v>
      </c>
      <c r="C40" s="24">
        <f>'2013Y'!C40/'2013S'!C40</f>
        <v>1.975070821529745</v>
      </c>
      <c r="D40" s="24">
        <f>'2013Y'!D40/'2013S'!D40</f>
        <v>1.9602649006622517</v>
      </c>
      <c r="E40" s="24">
        <f>'2013Y'!E40/'2013S'!E40</f>
        <v>2.7850877192982457</v>
      </c>
      <c r="F40" s="24">
        <f>'2013Y'!F40/'2013S'!F40</f>
        <v>1.7543859649122806</v>
      </c>
      <c r="G40" s="24">
        <f>'2013Y'!G40/'2013S'!G40</f>
        <v>1.9571428571428571</v>
      </c>
      <c r="H40" s="24">
        <f>'2013Y'!H40/'2013S'!H40</f>
        <v>1.6646341463414633</v>
      </c>
      <c r="I40" s="24">
        <f>'2013Y'!I40/'2013S'!I40</f>
        <v>1.6222222222222222</v>
      </c>
      <c r="J40" s="24">
        <f>'2013Y'!J40/'2013S'!J40</f>
        <v>1.863905325443787</v>
      </c>
      <c r="K40" s="24">
        <f>'2013Y'!K40/'2013S'!K40</f>
        <v>1.8560000000000001</v>
      </c>
      <c r="L40" s="24">
        <f>'2013Y'!L40/'2013S'!L40</f>
        <v>2.0198863636363638</v>
      </c>
      <c r="M40" s="24">
        <f>'2013Y'!M40/'2013S'!M40</f>
        <v>2.5035460992907801</v>
      </c>
      <c r="N40" s="24">
        <f>'2013Y'!N40/'2013S'!N40</f>
        <v>2.1887905604719764</v>
      </c>
      <c r="O40" s="24">
        <f>'2013Y'!O40/'2013S'!O40</f>
        <v>1.7260869565217392</v>
      </c>
      <c r="P40" s="24"/>
    </row>
    <row r="41" spans="2:16" s="14" customFormat="1" x14ac:dyDescent="0.2">
      <c r="B41" s="65" t="s">
        <v>65</v>
      </c>
      <c r="C41" s="25">
        <f>'2013Y'!C41/'2013S'!C41</f>
        <v>1.8166203173564535</v>
      </c>
      <c r="D41" s="25">
        <f>'2013Y'!D41/'2013S'!D41</f>
        <v>2.0279329608938546</v>
      </c>
      <c r="E41" s="25">
        <f>'2013Y'!E41/'2013S'!E41</f>
        <v>1.6789473684210525</v>
      </c>
      <c r="F41" s="25">
        <f>'2013Y'!F41/'2013S'!F41</f>
        <v>1.9967948717948718</v>
      </c>
      <c r="G41" s="25">
        <f>'2013Y'!G41/'2013S'!G41</f>
        <v>1.8854838709677419</v>
      </c>
      <c r="H41" s="25">
        <f>'2013Y'!H41/'2013S'!H41</f>
        <v>2.0723192019950125</v>
      </c>
      <c r="I41" s="25">
        <f>'2013Y'!I41/'2013S'!I41</f>
        <v>1.4628422425032594</v>
      </c>
      <c r="J41" s="25">
        <f>'2013Y'!J41/'2013S'!J41</f>
        <v>1.5150784077201447</v>
      </c>
      <c r="K41" s="25">
        <f>'2013Y'!K41/'2013S'!K41</f>
        <v>2.2358346094946402</v>
      </c>
      <c r="L41" s="25">
        <f>'2013Y'!L41/'2013S'!L41</f>
        <v>2.2716763005780347</v>
      </c>
      <c r="M41" s="25">
        <f>'2013Y'!M41/'2013S'!M41</f>
        <v>1.7098445595854923</v>
      </c>
      <c r="N41" s="25">
        <f>'2013Y'!N41/'2013S'!N41</f>
        <v>1.5349182763744429</v>
      </c>
      <c r="O41" s="25">
        <f>'2013Y'!O41/'2013S'!O41</f>
        <v>1.8726415094339623</v>
      </c>
      <c r="P41" s="25"/>
    </row>
    <row r="42" spans="2:16" x14ac:dyDescent="0.2">
      <c r="B42" s="1" t="s">
        <v>49</v>
      </c>
      <c r="C42" s="24">
        <f>'2013Y'!C42/'2013S'!C42</f>
        <v>2.1982949163245973</v>
      </c>
      <c r="D42" s="24">
        <f>'2013Y'!D42/'2013S'!D42</f>
        <v>2.3730297723292471</v>
      </c>
      <c r="E42" s="24">
        <f>'2013Y'!E42/'2013S'!E42</f>
        <v>2.9558139534883723</v>
      </c>
      <c r="F42" s="24">
        <f>'2013Y'!F42/'2013S'!F42</f>
        <v>2.3299145299145301</v>
      </c>
      <c r="G42" s="24">
        <f>'2013Y'!G42/'2013S'!G42</f>
        <v>2.2150706436420724</v>
      </c>
      <c r="H42" s="24">
        <f>'2013Y'!H42/'2013S'!H42</f>
        <v>2.1757575757575758</v>
      </c>
      <c r="I42" s="24">
        <f>'2013Y'!I42/'2013S'!I42</f>
        <v>1.9061771561771561</v>
      </c>
      <c r="J42" s="24">
        <f>'2013Y'!J42/'2013S'!J42</f>
        <v>1.4514563106796117</v>
      </c>
      <c r="K42" s="24">
        <f>'2013Y'!K42/'2013S'!K42</f>
        <v>2.0441932168550871</v>
      </c>
      <c r="L42" s="24">
        <f>'2013Y'!L42/'2013S'!L42</f>
        <v>2.5172413793103448</v>
      </c>
      <c r="M42" s="24">
        <f>'2013Y'!M42/'2013S'!M42</f>
        <v>2.4376130198915007</v>
      </c>
      <c r="N42" s="24">
        <f>'2013Y'!N42/'2013S'!N42</f>
        <v>3.1399082568807342</v>
      </c>
      <c r="O42" s="24">
        <f>'2013Y'!O42/'2013S'!O42</f>
        <v>3.0290322580645159</v>
      </c>
      <c r="P42" s="24"/>
    </row>
    <row r="43" spans="2:16" s="14" customFormat="1" x14ac:dyDescent="0.2">
      <c r="B43" s="16" t="s">
        <v>5</v>
      </c>
      <c r="C43" s="25">
        <f>'2013Y'!C43/'2013S'!C43</f>
        <v>1.4893284747527329</v>
      </c>
      <c r="D43" s="25">
        <f>'2013Y'!D43/'2013S'!D43</f>
        <v>1.6933333333333334</v>
      </c>
      <c r="E43" s="25">
        <f>'2013Y'!E43/'2013S'!E43</f>
        <v>1.7079646017699115</v>
      </c>
      <c r="F43" s="25">
        <f>'2013Y'!F43/'2013S'!F43</f>
        <v>1.8703703703703705</v>
      </c>
      <c r="G43" s="25">
        <f>'2013Y'!G43/'2013S'!G43</f>
        <v>2.084507042253521</v>
      </c>
      <c r="H43" s="25">
        <f>'2013Y'!H43/'2013S'!H43</f>
        <v>1.4265129682997117</v>
      </c>
      <c r="I43" s="25">
        <f>'2013Y'!I43/'2013S'!I43</f>
        <v>1.5579710144927537</v>
      </c>
      <c r="J43" s="25">
        <f>'2013Y'!J43/'2013S'!J43</f>
        <v>1.3195792880258899</v>
      </c>
      <c r="K43" s="25">
        <f>'2013Y'!K43/'2013S'!K43</f>
        <v>1.4596622889305817</v>
      </c>
      <c r="L43" s="25">
        <f>'2013Y'!L43/'2013S'!L43</f>
        <v>1.6177606177606179</v>
      </c>
      <c r="M43" s="25">
        <f>'2013Y'!M43/'2013S'!M43</f>
        <v>1.5270758122743682</v>
      </c>
      <c r="N43" s="25">
        <f>'2013Y'!N43/'2013S'!N43</f>
        <v>1.7956989247311828</v>
      </c>
      <c r="O43" s="25">
        <f>'2013Y'!O43/'2013S'!O43</f>
        <v>1.5674157303370786</v>
      </c>
      <c r="P43" s="25"/>
    </row>
    <row r="44" spans="2:16" x14ac:dyDescent="0.2">
      <c r="B44" s="1" t="s">
        <v>6</v>
      </c>
      <c r="C44" s="24">
        <f>'2013Y'!C44/'2013S'!C44</f>
        <v>2.1508737864077672</v>
      </c>
      <c r="D44" s="24">
        <f>'2013Y'!D44/'2013S'!D44</f>
        <v>2.176056338028169</v>
      </c>
      <c r="E44" s="24">
        <f>'2013Y'!E44/'2013S'!E44</f>
        <v>2.153225806451613</v>
      </c>
      <c r="F44" s="24">
        <f>'2013Y'!F44/'2013S'!F44</f>
        <v>1.9653465346534653</v>
      </c>
      <c r="G44" s="24">
        <f>'2013Y'!G44/'2013S'!G44</f>
        <v>2.5438596491228069</v>
      </c>
      <c r="H44" s="24">
        <f>'2013Y'!H44/'2013S'!H44</f>
        <v>1.9369918699186992</v>
      </c>
      <c r="I44" s="24">
        <f>'2013Y'!I44/'2013S'!I44</f>
        <v>2.0437710437710437</v>
      </c>
      <c r="J44" s="24">
        <f>'2013Y'!J44/'2013S'!J44</f>
        <v>2.5904761904761906</v>
      </c>
      <c r="K44" s="24">
        <f>'2013Y'!K44/'2013S'!K44</f>
        <v>1.9613130128956624</v>
      </c>
      <c r="L44" s="24">
        <f>'2013Y'!L44/'2013S'!L44</f>
        <v>2.0474406991260925</v>
      </c>
      <c r="M44" s="24">
        <f>'2013Y'!M44/'2013S'!M44</f>
        <v>2.3541666666666665</v>
      </c>
      <c r="N44" s="24">
        <f>'2013Y'!N44/'2013S'!N44</f>
        <v>2.1497005988023954</v>
      </c>
      <c r="O44" s="24">
        <f>'2013Y'!O44/'2013S'!O44</f>
        <v>1.9823529411764707</v>
      </c>
      <c r="P44" s="24"/>
    </row>
    <row r="45" spans="2:16" s="14" customFormat="1" x14ac:dyDescent="0.2">
      <c r="B45" s="16" t="s">
        <v>50</v>
      </c>
      <c r="C45" s="25">
        <f>'2013Y'!C45/'2013S'!C45</f>
        <v>2.4449339207048459</v>
      </c>
      <c r="D45" s="25">
        <f>'2013Y'!D45/'2013S'!D45</f>
        <v>1.3576642335766422</v>
      </c>
      <c r="E45" s="25">
        <f>'2013Y'!E45/'2013S'!E45</f>
        <v>1.6567164179104477</v>
      </c>
      <c r="F45" s="25">
        <f>'2013Y'!F45/'2013S'!F45</f>
        <v>3.4482758620689653</v>
      </c>
      <c r="G45" s="25">
        <f>'2013Y'!G45/'2013S'!G45</f>
        <v>2.4923076923076923</v>
      </c>
      <c r="H45" s="25">
        <f>'2013Y'!H45/'2013S'!H45</f>
        <v>3.0671936758893281</v>
      </c>
      <c r="I45" s="25">
        <f>'2013Y'!I45/'2013S'!I45</f>
        <v>2.0434782608695654</v>
      </c>
      <c r="J45" s="25">
        <f>'2013Y'!J45/'2013S'!J45</f>
        <v>4.5238095238095237</v>
      </c>
      <c r="K45" s="25">
        <f>'2013Y'!K45/'2013S'!K45</f>
        <v>2.1768292682926829</v>
      </c>
      <c r="L45" s="25">
        <f>'2013Y'!L45/'2013S'!L45</f>
        <v>2.3744292237442921</v>
      </c>
      <c r="M45" s="25">
        <f>'2013Y'!M45/'2013S'!M45</f>
        <v>1.6846361185983827</v>
      </c>
      <c r="N45" s="25">
        <f>'2013Y'!N45/'2013S'!N45</f>
        <v>2.2295918367346941</v>
      </c>
      <c r="O45" s="25">
        <f>'2013Y'!O45/'2013S'!O45</f>
        <v>3.3283582089552239</v>
      </c>
      <c r="P45" s="25"/>
    </row>
    <row r="46" spans="2:16" x14ac:dyDescent="0.2">
      <c r="B46" s="1" t="s">
        <v>51</v>
      </c>
      <c r="C46" s="24">
        <f>'2013Y'!C46/'2013S'!C46</f>
        <v>2.0516351118760756</v>
      </c>
      <c r="D46" s="24">
        <f>'2013Y'!D46/'2013S'!D46</f>
        <v>1.95</v>
      </c>
      <c r="E46" s="24">
        <f>'2013Y'!E46/'2013S'!E46</f>
        <v>2.0652173913043477</v>
      </c>
      <c r="F46" s="24">
        <f>'2013Y'!F46/'2013S'!F46</f>
        <v>2.393939393939394</v>
      </c>
      <c r="G46" s="24">
        <f>'2013Y'!G46/'2013S'!G46</f>
        <v>2.4615384615384617</v>
      </c>
      <c r="H46" s="24">
        <f>'2013Y'!H46/'2013S'!H46</f>
        <v>2.1076923076923078</v>
      </c>
      <c r="I46" s="24">
        <f>'2013Y'!I46/'2013S'!I46</f>
        <v>1.9898989898989898</v>
      </c>
      <c r="J46" s="24">
        <f>'2013Y'!J46/'2013S'!J46</f>
        <v>2.0456852791878171</v>
      </c>
      <c r="K46" s="24">
        <f>'2013Y'!K46/'2013S'!K46</f>
        <v>2.0669856459330145</v>
      </c>
      <c r="L46" s="24">
        <f>'2013Y'!L46/'2013S'!L46</f>
        <v>2.1578947368421053</v>
      </c>
      <c r="M46" s="24">
        <f>'2013Y'!M46/'2013S'!M46</f>
        <v>1.8309859154929577</v>
      </c>
      <c r="N46" s="24">
        <f>'2013Y'!N46/'2013S'!N46</f>
        <v>1.7755102040816326</v>
      </c>
      <c r="O46" s="24">
        <f>'2013Y'!O46/'2013S'!O46</f>
        <v>1.9420289855072463</v>
      </c>
      <c r="P46" s="8"/>
    </row>
    <row r="47" spans="2:16" x14ac:dyDescent="0.2">
      <c r="B47" s="46" t="s">
        <v>111</v>
      </c>
      <c r="C47" s="25">
        <f>'2013Y'!C47/'2013S'!C47</f>
        <v>2.1031606672519754</v>
      </c>
      <c r="D47" s="25">
        <f>'2013Y'!D47/'2013S'!D47</f>
        <v>1.985781990521327</v>
      </c>
      <c r="E47" s="25">
        <f>'2013Y'!E47/'2013S'!E47</f>
        <v>1.946236559139785</v>
      </c>
      <c r="F47" s="25">
        <f>'2013Y'!F47/'2013S'!F47</f>
        <v>1.7987804878048781</v>
      </c>
      <c r="G47" s="25">
        <f>'2013Y'!G47/'2013S'!G47</f>
        <v>1.8246445497630333</v>
      </c>
      <c r="H47" s="25">
        <f>'2013Y'!H47/'2013S'!H47</f>
        <v>1.5747126436781609</v>
      </c>
      <c r="I47" s="25">
        <f>'2013Y'!I47/'2013S'!I47</f>
        <v>2.3191489361702127</v>
      </c>
      <c r="J47" s="25">
        <f>'2013Y'!J47/'2013S'!J47</f>
        <v>2.2008928571428572</v>
      </c>
      <c r="K47" s="25">
        <f>'2013Y'!K47/'2013S'!K47</f>
        <v>2.1775700934579438</v>
      </c>
      <c r="L47" s="25">
        <f>'2013Y'!L47/'2013S'!L47</f>
        <v>2.953846153846154</v>
      </c>
      <c r="M47" s="25">
        <f>'2013Y'!M47/'2013S'!M47</f>
        <v>1.8985507246376812</v>
      </c>
      <c r="N47" s="25">
        <f>'2013Y'!N47/'2013S'!N47</f>
        <v>2.2127659574468086</v>
      </c>
      <c r="O47" s="25">
        <f>'2013Y'!O47/'2013S'!O47</f>
        <v>2.172972972972973</v>
      </c>
      <c r="P47" s="8"/>
    </row>
    <row r="48" spans="2:16" s="19" customFormat="1" x14ac:dyDescent="0.2">
      <c r="B48" s="18" t="s">
        <v>121</v>
      </c>
      <c r="C48" s="24">
        <f>'2013Y'!C48/'2013S'!C48</f>
        <v>1.8229852633626769</v>
      </c>
      <c r="D48" s="24">
        <f>'2013Y'!D48/'2013S'!D48</f>
        <v>1.7427689307767307</v>
      </c>
      <c r="E48" s="24">
        <f>'2013Y'!E48/'2013S'!E48</f>
        <v>1.5794605134871629</v>
      </c>
      <c r="F48" s="24">
        <f>'2013Y'!F48/'2013S'!F48</f>
        <v>1.6639298636237128</v>
      </c>
      <c r="G48" s="24">
        <f>'2013Y'!G48/'2013S'!G48</f>
        <v>1.6192519104437593</v>
      </c>
      <c r="H48" s="24">
        <f>'2013Y'!H48/'2013S'!H48</f>
        <v>1.9257712827650197</v>
      </c>
      <c r="I48" s="24">
        <f>'2013Y'!I48/'2013S'!I48</f>
        <v>2.0215777262180974</v>
      </c>
      <c r="J48" s="24">
        <f>'2013Y'!J48/'2013S'!J48</f>
        <v>1.8252047654504839</v>
      </c>
      <c r="K48" s="24">
        <f>'2013Y'!K48/'2013S'!K48</f>
        <v>1.8310238392329414</v>
      </c>
      <c r="L48" s="24">
        <f>'2013Y'!L48/'2013S'!L48</f>
        <v>1.9321554080437329</v>
      </c>
      <c r="M48" s="24">
        <f>'2013Y'!M48/'2013S'!M48</f>
        <v>1.9043871729293724</v>
      </c>
      <c r="N48" s="24">
        <f>'2013Y'!N48/'2013S'!N48</f>
        <v>1.8505566880978517</v>
      </c>
      <c r="O48" s="24">
        <f>'2013Y'!O48/'2013S'!O48</f>
        <v>1.7243773584905659</v>
      </c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conditionalFormatting sqref="Q1:IV1048576 C1:P6 A1 A2:B1048576 C8:P65536">
    <cfRule type="cellIs" dxfId="69" priority="1" stopIfTrue="1" operator="lessThan">
      <formula>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1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1"/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1:16" ht="15.75" thickBot="1" x14ac:dyDescent="0.3">
      <c r="B5" s="5" t="s">
        <v>0</v>
      </c>
    </row>
    <row r="6" spans="1:16" ht="13.5" thickBot="1" x14ac:dyDescent="0.25">
      <c r="B6" s="6" t="s">
        <v>125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1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1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14" customFormat="1" x14ac:dyDescent="0.2">
      <c r="B9" s="13" t="s">
        <v>20</v>
      </c>
      <c r="C9" s="21">
        <f>'2014EY'!C9/'2014ES'!C9</f>
        <v>1.7008007365870961</v>
      </c>
      <c r="D9" s="21">
        <f>'2014EY'!D9/'2014ES'!D9</f>
        <v>1.6587042020285656</v>
      </c>
      <c r="E9" s="21">
        <f>'2014EY'!E9/'2014ES'!E9</f>
        <v>1.5566068566270872</v>
      </c>
      <c r="F9" s="21">
        <f>'2014EY'!F9/'2014ES'!F9</f>
        <v>1.6061447396237052</v>
      </c>
      <c r="G9" s="21">
        <f>'2014EY'!G9/'2014ES'!G9</f>
        <v>1.6407767723612852</v>
      </c>
      <c r="H9" s="21">
        <f>'2014EY'!H9/'2014ES'!H9</f>
        <v>1.6450966869879451</v>
      </c>
      <c r="I9" s="21">
        <f>'2014EY'!I9/'2014ES'!I9</f>
        <v>1.80459522824438</v>
      </c>
      <c r="J9" s="21">
        <f>'2014EY'!J9/'2014ES'!J9</f>
        <v>1.7963232158778153</v>
      </c>
      <c r="K9" s="21">
        <f>'2014EY'!K9/'2014ES'!K9</f>
        <v>1.7972658727362414</v>
      </c>
      <c r="L9" s="21">
        <f>'2014EY'!L9/'2014ES'!L9</f>
        <v>1.6612864621370664</v>
      </c>
      <c r="M9" s="21">
        <f>'2014EY'!M9/'2014ES'!M9</f>
        <v>1.6169080799066382</v>
      </c>
      <c r="N9" s="21">
        <f>'2014EY'!N9/'2014ES'!N9</f>
        <v>1.5626661835777023</v>
      </c>
      <c r="O9" s="21"/>
      <c r="P9" s="21"/>
    </row>
    <row r="10" spans="1:16" s="19" customFormat="1" x14ac:dyDescent="0.2">
      <c r="B10" s="47" t="s">
        <v>21</v>
      </c>
      <c r="C10" s="22">
        <f>'2014EY'!C10/'2014ES'!C10</f>
        <v>1.880229921376926</v>
      </c>
      <c r="D10" s="22">
        <f>'2014EY'!D10/'2014ES'!D10</f>
        <v>1.8484643668216718</v>
      </c>
      <c r="E10" s="22">
        <f>'2014EY'!E10/'2014ES'!E10</f>
        <v>1.7177503780388508</v>
      </c>
      <c r="F10" s="22">
        <f>'2014EY'!F10/'2014ES'!F10</f>
        <v>1.8102569083580204</v>
      </c>
      <c r="G10" s="22">
        <f>'2014EY'!G10/'2014ES'!G10</f>
        <v>1.837788469379434</v>
      </c>
      <c r="H10" s="22">
        <f>'2014EY'!H10/'2014ES'!H10</f>
        <v>1.8711495685187558</v>
      </c>
      <c r="I10" s="22">
        <f>'2014EY'!I10/'2014ES'!I10</f>
        <v>1.945624097463746</v>
      </c>
      <c r="J10" s="22">
        <f>'2014EY'!J10/'2014ES'!J10</f>
        <v>1.9211809264834419</v>
      </c>
      <c r="K10" s="22">
        <f>'2014EY'!K10/'2014ES'!K10</f>
        <v>1.9770053098594034</v>
      </c>
      <c r="L10" s="22">
        <f>'2014EY'!L10/'2014ES'!L10</f>
        <v>1.8417629114389831</v>
      </c>
      <c r="M10" s="22">
        <f>'2014EY'!M10/'2014ES'!M10</f>
        <v>1.866997983290118</v>
      </c>
      <c r="N10" s="22">
        <f>'2014EY'!N10/'2014ES'!N10</f>
        <v>1.824188362203091</v>
      </c>
      <c r="O10" s="22"/>
      <c r="P10" s="22"/>
    </row>
    <row r="11" spans="1:16" s="14" customFormat="1" x14ac:dyDescent="0.2">
      <c r="B11" s="15" t="s">
        <v>22</v>
      </c>
      <c r="C11" s="21">
        <f>'2014EY'!C11/'2014ES'!C11</f>
        <v>1.5302994621867541</v>
      </c>
      <c r="D11" s="21">
        <f>'2014EY'!D11/'2014ES'!D11</f>
        <v>1.4608619669081377</v>
      </c>
      <c r="E11" s="21">
        <f>'2014EY'!E11/'2014ES'!E11</f>
        <v>1.448567640636373</v>
      </c>
      <c r="F11" s="21">
        <f>'2014EY'!F11/'2014ES'!F11</f>
        <v>1.4488064190074497</v>
      </c>
      <c r="G11" s="21">
        <f>'2014EY'!G11/'2014ES'!G11</f>
        <v>1.4708282333741329</v>
      </c>
      <c r="H11" s="21">
        <f>'2014EY'!H11/'2014ES'!H11</f>
        <v>1.4416069107225227</v>
      </c>
      <c r="I11" s="21">
        <f>'2014EY'!I11/'2014ES'!I11</f>
        <v>1.6373928455166926</v>
      </c>
      <c r="J11" s="21">
        <f>'2014EY'!J11/'2014ES'!J11</f>
        <v>1.6719919540452197</v>
      </c>
      <c r="K11" s="21">
        <f>'2014EY'!K11/'2014ES'!K11</f>
        <v>1.592445547838498</v>
      </c>
      <c r="L11" s="21">
        <f>'2014EY'!L11/'2014ES'!L11</f>
        <v>1.4680796990952527</v>
      </c>
      <c r="M11" s="21">
        <f>'2014EY'!M11/'2014ES'!M11</f>
        <v>1.4521654141046079</v>
      </c>
      <c r="N11" s="21">
        <f>'2014EY'!N11/'2014ES'!N11</f>
        <v>1.39236158017639</v>
      </c>
      <c r="O11" s="21"/>
      <c r="P11" s="21"/>
    </row>
    <row r="12" spans="1:16" s="17" customFormat="1" x14ac:dyDescent="0.2">
      <c r="B12" s="1" t="s">
        <v>23</v>
      </c>
      <c r="C12" s="24">
        <f>'2014EY'!C12/'2014ES'!C12</f>
        <v>1.8905576652301916</v>
      </c>
      <c r="D12" s="24">
        <f>'2014EY'!D12/'2014ES'!D12</f>
        <v>1.7563712882861819</v>
      </c>
      <c r="E12" s="24">
        <f>'2014EY'!E12/'2014ES'!E12</f>
        <v>1.7685025817555937</v>
      </c>
      <c r="F12" s="24">
        <f>'2014EY'!F12/'2014ES'!F12</f>
        <v>1.7563503352977037</v>
      </c>
      <c r="G12" s="24">
        <f>'2014EY'!G12/'2014ES'!G12</f>
        <v>1.8858705239019227</v>
      </c>
      <c r="H12" s="24">
        <f>'2014EY'!H12/'2014ES'!H12</f>
        <v>1.8645100796999532</v>
      </c>
      <c r="I12" s="24">
        <f>'2014EY'!I12/'2014ES'!I12</f>
        <v>1.9261050651618972</v>
      </c>
      <c r="J12" s="24">
        <f>'2014EY'!J12/'2014ES'!J12</f>
        <v>2.0768051771117166</v>
      </c>
      <c r="K12" s="24">
        <f>'2014EY'!K12/'2014ES'!K12</f>
        <v>2.0130975769482644</v>
      </c>
      <c r="L12" s="24">
        <f>'2014EY'!L12/'2014ES'!L12</f>
        <v>1.8810229221893029</v>
      </c>
      <c r="M12" s="24">
        <f>'2014EY'!M12/'2014ES'!M12</f>
        <v>1.7764220656470184</v>
      </c>
      <c r="N12" s="24">
        <f>'2014EY'!N12/'2014ES'!N12</f>
        <v>1.7436634909221642</v>
      </c>
      <c r="O12" s="24"/>
      <c r="P12" s="24"/>
    </row>
    <row r="13" spans="1:16" s="14" customFormat="1" x14ac:dyDescent="0.2">
      <c r="B13" s="16" t="s">
        <v>24</v>
      </c>
      <c r="C13" s="25">
        <f>'2014EY'!C13/'2014ES'!C13</f>
        <v>1.8024670344523763</v>
      </c>
      <c r="D13" s="25">
        <f>'2014EY'!D13/'2014ES'!D13</f>
        <v>2.0080822376997283</v>
      </c>
      <c r="E13" s="25">
        <f>'2014EY'!E13/'2014ES'!E13</f>
        <v>1.6312366989832112</v>
      </c>
      <c r="F13" s="25">
        <f>'2014EY'!F13/'2014ES'!F13</f>
        <v>1.6744670772145902</v>
      </c>
      <c r="G13" s="25">
        <f>'2014EY'!G13/'2014ES'!G13</f>
        <v>1.6472965592572364</v>
      </c>
      <c r="H13" s="25">
        <f>'2014EY'!H13/'2014ES'!H13</f>
        <v>1.7530760155064891</v>
      </c>
      <c r="I13" s="25">
        <f>'2014EY'!I13/'2014ES'!I13</f>
        <v>1.7301346290110335</v>
      </c>
      <c r="J13" s="25">
        <f>'2014EY'!J13/'2014ES'!J13</f>
        <v>1.782260646813961</v>
      </c>
      <c r="K13" s="25">
        <f>'2014EY'!K13/'2014ES'!K13</f>
        <v>1.8409978693181819</v>
      </c>
      <c r="L13" s="25">
        <f>'2014EY'!L13/'2014ES'!L13</f>
        <v>1.7028538147932439</v>
      </c>
      <c r="M13" s="25">
        <f>'2014EY'!M13/'2014ES'!M13</f>
        <v>1.671242200794101</v>
      </c>
      <c r="N13" s="25">
        <f>'2014EY'!N13/'2014ES'!N13</f>
        <v>1.7978565827306787</v>
      </c>
      <c r="O13" s="25"/>
      <c r="P13" s="25"/>
    </row>
    <row r="14" spans="1:16" x14ac:dyDescent="0.2">
      <c r="B14" s="1" t="s">
        <v>25</v>
      </c>
      <c r="C14" s="24">
        <f>'2014EY'!C14/'2014ES'!C14</f>
        <v>1.5938604794930742</v>
      </c>
      <c r="D14" s="24">
        <f>'2014EY'!D14/'2014ES'!D14</f>
        <v>1.5559546313799621</v>
      </c>
      <c r="E14" s="24">
        <f>'2014EY'!E14/'2014ES'!E14</f>
        <v>1.4712098339443607</v>
      </c>
      <c r="F14" s="24">
        <f>'2014EY'!F14/'2014ES'!F14</f>
        <v>1.4714529914529915</v>
      </c>
      <c r="G14" s="24">
        <f>'2014EY'!G14/'2014ES'!G14</f>
        <v>1.5509134233518667</v>
      </c>
      <c r="H14" s="24">
        <f>'2014EY'!H14/'2014ES'!H14</f>
        <v>1.5821992051065881</v>
      </c>
      <c r="I14" s="24">
        <f>'2014EY'!I14/'2014ES'!I14</f>
        <v>1.5762875020054548</v>
      </c>
      <c r="J14" s="24">
        <f>'2014EY'!J14/'2014ES'!J14</f>
        <v>1.7697516930022574</v>
      </c>
      <c r="K14" s="24">
        <f>'2014EY'!K14/'2014ES'!K14</f>
        <v>1.6787037037037038</v>
      </c>
      <c r="L14" s="24">
        <f>'2014EY'!L14/'2014ES'!L14</f>
        <v>1.4919365412350858</v>
      </c>
      <c r="M14" s="24">
        <f>'2014EY'!M14/'2014ES'!M14</f>
        <v>1.5823092505064147</v>
      </c>
      <c r="N14" s="24">
        <f>'2014EY'!N14/'2014ES'!N14</f>
        <v>1.5135056212585778</v>
      </c>
      <c r="O14" s="24"/>
      <c r="P14" s="24"/>
    </row>
    <row r="15" spans="1:16" s="14" customFormat="1" x14ac:dyDescent="0.2">
      <c r="B15" s="16" t="s">
        <v>1</v>
      </c>
      <c r="C15" s="25">
        <f>'2014EY'!C15/'2014ES'!C15</f>
        <v>2.2184241163211218</v>
      </c>
      <c r="D15" s="25">
        <f>'2014EY'!D15/'2014ES'!D15</f>
        <v>2.2004662004662006</v>
      </c>
      <c r="E15" s="25">
        <f>'2014EY'!E15/'2014ES'!E15</f>
        <v>2.1443932411674349</v>
      </c>
      <c r="F15" s="25">
        <f>'2014EY'!F15/'2014ES'!F15</f>
        <v>2.2331162152896811</v>
      </c>
      <c r="G15" s="25">
        <f>'2014EY'!G15/'2014ES'!G15</f>
        <v>2.0021296014602981</v>
      </c>
      <c r="H15" s="25">
        <f>'2014EY'!H15/'2014ES'!H15</f>
        <v>2.0063270603504217</v>
      </c>
      <c r="I15" s="25">
        <f>'2014EY'!I15/'2014ES'!I15</f>
        <v>2.334893569597682</v>
      </c>
      <c r="J15" s="25">
        <f>'2014EY'!J15/'2014ES'!J15</f>
        <v>2.3366429625654099</v>
      </c>
      <c r="K15" s="25">
        <f>'2014EY'!K15/'2014ES'!K15</f>
        <v>2.2691055852102591</v>
      </c>
      <c r="L15" s="25">
        <f>'2014EY'!L15/'2014ES'!L15</f>
        <v>2.2261385447565871</v>
      </c>
      <c r="M15" s="25">
        <f>'2014EY'!M15/'2014ES'!M15</f>
        <v>2.2214395099540583</v>
      </c>
      <c r="N15" s="25">
        <f>'2014EY'!N15/'2014ES'!N15</f>
        <v>2.1953551912568305</v>
      </c>
      <c r="O15" s="25"/>
      <c r="P15" s="25"/>
    </row>
    <row r="16" spans="1:16" s="19" customFormat="1" x14ac:dyDescent="0.2">
      <c r="B16" s="1" t="s">
        <v>26</v>
      </c>
      <c r="C16" s="24">
        <f>'2014EY'!C16/'2014ES'!C16</f>
        <v>1.9062855315520182</v>
      </c>
      <c r="D16" s="24">
        <f>'2014EY'!D16/'2014ES'!D16</f>
        <v>1.7486498649864985</v>
      </c>
      <c r="E16" s="24">
        <f>'2014EY'!E16/'2014ES'!E16</f>
        <v>1.633997283838841</v>
      </c>
      <c r="F16" s="24">
        <f>'2014EY'!F16/'2014ES'!F16</f>
        <v>1.7902151151722825</v>
      </c>
      <c r="G16" s="24">
        <f>'2014EY'!G16/'2014ES'!G16</f>
        <v>1.8535809018567639</v>
      </c>
      <c r="H16" s="24">
        <f>'2014EY'!H16/'2014ES'!H16</f>
        <v>1.9261744966442953</v>
      </c>
      <c r="I16" s="24">
        <f>'2014EY'!I16/'2014ES'!I16</f>
        <v>2.0226128070716416</v>
      </c>
      <c r="J16" s="24">
        <f>'2014EY'!J16/'2014ES'!J16</f>
        <v>1.9355868751376348</v>
      </c>
      <c r="K16" s="24">
        <f>'2014EY'!K16/'2014ES'!K16</f>
        <v>2.0781525880494378</v>
      </c>
      <c r="L16" s="24">
        <f>'2014EY'!L16/'2014ES'!L16</f>
        <v>1.7620675509366881</v>
      </c>
      <c r="M16" s="24">
        <f>'2014EY'!M16/'2014ES'!M16</f>
        <v>1.8788454891116488</v>
      </c>
      <c r="N16" s="24">
        <f>'2014EY'!N16/'2014ES'!N16</f>
        <v>1.7494853849320708</v>
      </c>
      <c r="O16" s="24"/>
      <c r="P16" s="24"/>
    </row>
    <row r="17" spans="2:18" s="14" customFormat="1" x14ac:dyDescent="0.2">
      <c r="B17" s="16" t="s">
        <v>27</v>
      </c>
      <c r="C17" s="25">
        <f>'2014EY'!C17/'2014ES'!C17</f>
        <v>1.9009135111242081</v>
      </c>
      <c r="D17" s="25">
        <f>'2014EY'!D17/'2014ES'!D17</f>
        <v>1.751750700280112</v>
      </c>
      <c r="E17" s="25">
        <f>'2014EY'!E17/'2014ES'!E17</f>
        <v>1.7416597739178383</v>
      </c>
      <c r="F17" s="25">
        <f>'2014EY'!F17/'2014ES'!F17</f>
        <v>1.8560497369679578</v>
      </c>
      <c r="G17" s="25">
        <f>'2014EY'!G17/'2014ES'!G17</f>
        <v>1.8850916295195641</v>
      </c>
      <c r="H17" s="25">
        <f>'2014EY'!H17/'2014ES'!H17</f>
        <v>1.8363218390804599</v>
      </c>
      <c r="I17" s="25">
        <f>'2014EY'!I17/'2014ES'!I17</f>
        <v>1.8280598857848434</v>
      </c>
      <c r="J17" s="25">
        <f>'2014EY'!J17/'2014ES'!J17</f>
        <v>1.9703650162631008</v>
      </c>
      <c r="K17" s="25">
        <f>'2014EY'!K17/'2014ES'!K17</f>
        <v>2.0744350908285334</v>
      </c>
      <c r="L17" s="25">
        <f>'2014EY'!L17/'2014ES'!L17</f>
        <v>1.964993804213135</v>
      </c>
      <c r="M17" s="25">
        <f>'2014EY'!M17/'2014ES'!M17</f>
        <v>1.9647280560043081</v>
      </c>
      <c r="N17" s="25">
        <f>'2014EY'!N17/'2014ES'!N17</f>
        <v>1.862368541380887</v>
      </c>
      <c r="O17" s="25"/>
      <c r="P17" s="25"/>
    </row>
    <row r="18" spans="2:18" x14ac:dyDescent="0.2">
      <c r="B18" s="1" t="s">
        <v>28</v>
      </c>
      <c r="C18" s="24">
        <f>'2014EY'!C18/'2014ES'!C18</f>
        <v>2.0158905062924086</v>
      </c>
      <c r="D18" s="24">
        <f>'2014EY'!D18/'2014ES'!D18</f>
        <v>1.9185185185185185</v>
      </c>
      <c r="E18" s="24">
        <f>'2014EY'!E18/'2014ES'!E18</f>
        <v>1.686241610738255</v>
      </c>
      <c r="F18" s="24">
        <f>'2014EY'!F18/'2014ES'!F18</f>
        <v>1.9666448659254414</v>
      </c>
      <c r="G18" s="24">
        <f>'2014EY'!G18/'2014ES'!G18</f>
        <v>2.0791001451378808</v>
      </c>
      <c r="H18" s="24">
        <f>'2014EY'!H18/'2014ES'!H18</f>
        <v>2.1274065685164212</v>
      </c>
      <c r="I18" s="24">
        <f>'2014EY'!I18/'2014ES'!I18</f>
        <v>2.1753463927376973</v>
      </c>
      <c r="J18" s="24">
        <f>'2014EY'!J18/'2014ES'!J18</f>
        <v>1.9423568040860999</v>
      </c>
      <c r="K18" s="24">
        <f>'2014EY'!K18/'2014ES'!K18</f>
        <v>2.0865932396505888</v>
      </c>
      <c r="L18" s="24">
        <f>'2014EY'!L18/'2014ES'!L18</f>
        <v>2.1184364060676781</v>
      </c>
      <c r="M18" s="24">
        <f>'2014EY'!M18/'2014ES'!M18</f>
        <v>2.2555654496883348</v>
      </c>
      <c r="N18" s="24">
        <f>'2014EY'!N18/'2014ES'!N18</f>
        <v>1.9875082182774491</v>
      </c>
      <c r="O18" s="24"/>
      <c r="P18" s="24"/>
    </row>
    <row r="19" spans="2:18" s="14" customFormat="1" x14ac:dyDescent="0.2">
      <c r="B19" s="16" t="s">
        <v>29</v>
      </c>
      <c r="C19" s="25">
        <f>'2014EY'!C19/'2014ES'!C19</f>
        <v>2.0125952933377529</v>
      </c>
      <c r="D19" s="25">
        <f>'2014EY'!D19/'2014ES'!D19</f>
        <v>1.8215796897038081</v>
      </c>
      <c r="E19" s="25">
        <f>'2014EY'!E19/'2014ES'!E19</f>
        <v>1.9616055846422338</v>
      </c>
      <c r="F19" s="25">
        <f>'2014EY'!F19/'2014ES'!F19</f>
        <v>1.9186629526462395</v>
      </c>
      <c r="G19" s="25">
        <f>'2014EY'!G19/'2014ES'!G19</f>
        <v>1.95340282035561</v>
      </c>
      <c r="H19" s="25">
        <f>'2014EY'!H19/'2014ES'!H19</f>
        <v>2.0322283609576428</v>
      </c>
      <c r="I19" s="25">
        <f>'2014EY'!I19/'2014ES'!I19</f>
        <v>1.9508143322475571</v>
      </c>
      <c r="J19" s="25">
        <f>'2014EY'!J19/'2014ES'!J19</f>
        <v>2.16821499668215</v>
      </c>
      <c r="K19" s="25">
        <f>'2014EY'!K19/'2014ES'!K19</f>
        <v>2.1272225628448806</v>
      </c>
      <c r="L19" s="25">
        <f>'2014EY'!L19/'2014ES'!L19</f>
        <v>1.7995857068876231</v>
      </c>
      <c r="M19" s="25">
        <f>'2014EY'!M19/'2014ES'!M19</f>
        <v>1.9502664298401422</v>
      </c>
      <c r="N19" s="25">
        <f>'2014EY'!N19/'2014ES'!N19</f>
        <v>2.0444292549555709</v>
      </c>
      <c r="O19" s="25"/>
      <c r="P19" s="25"/>
    </row>
    <row r="20" spans="2:18" x14ac:dyDescent="0.2">
      <c r="B20" s="1" t="s">
        <v>30</v>
      </c>
      <c r="C20" s="24">
        <f>'2014EY'!C20/'2014ES'!C20</f>
        <v>1.8020454151499394</v>
      </c>
      <c r="D20" s="24">
        <f>'2014EY'!D20/'2014ES'!D20</f>
        <v>1.5392670157068062</v>
      </c>
      <c r="E20" s="24">
        <f>'2014EY'!E20/'2014ES'!E20</f>
        <v>1.5827740492170022</v>
      </c>
      <c r="F20" s="24">
        <f>'2014EY'!F20/'2014ES'!F20</f>
        <v>1.6752843846949328</v>
      </c>
      <c r="G20" s="24">
        <f>'2014EY'!G20/'2014ES'!G20</f>
        <v>1.8287350338365436</v>
      </c>
      <c r="H20" s="24">
        <f>'2014EY'!H20/'2014ES'!H20</f>
        <v>1.8301731244847486</v>
      </c>
      <c r="I20" s="24">
        <f>'2014EY'!I20/'2014ES'!I20</f>
        <v>1.8459530026109661</v>
      </c>
      <c r="J20" s="24">
        <f>'2014EY'!J20/'2014ES'!J20</f>
        <v>1.987727465086754</v>
      </c>
      <c r="K20" s="24">
        <f>'2014EY'!K20/'2014ES'!K20</f>
        <v>1.9568932038834952</v>
      </c>
      <c r="L20" s="24">
        <f>'2014EY'!L20/'2014ES'!L20</f>
        <v>1.7096928982725528</v>
      </c>
      <c r="M20" s="24">
        <f>'2014EY'!M20/'2014ES'!M20</f>
        <v>1.8396322778345251</v>
      </c>
      <c r="N20" s="24">
        <f>'2014EY'!N20/'2014ES'!N20</f>
        <v>1.7090439276485787</v>
      </c>
      <c r="O20" s="24"/>
      <c r="P20" s="24"/>
    </row>
    <row r="21" spans="2:18" s="14" customFormat="1" x14ac:dyDescent="0.2">
      <c r="B21" s="16" t="s">
        <v>31</v>
      </c>
      <c r="C21" s="25">
        <f>'2014EY'!C21/'2014ES'!C21</f>
        <v>1.9194829285258825</v>
      </c>
      <c r="D21" s="25">
        <f>'2014EY'!D21/'2014ES'!D21</f>
        <v>1.6540469973890339</v>
      </c>
      <c r="E21" s="25">
        <f>'2014EY'!E21/'2014ES'!E21</f>
        <v>1.7132867132867133</v>
      </c>
      <c r="F21" s="25">
        <f>'2014EY'!F21/'2014ES'!F21</f>
        <v>1.5956097560975611</v>
      </c>
      <c r="G21" s="25">
        <f>'2014EY'!G21/'2014ES'!G21</f>
        <v>1.7804347826086957</v>
      </c>
      <c r="H21" s="25">
        <f>'2014EY'!H21/'2014ES'!H21</f>
        <v>1.9756280464941882</v>
      </c>
      <c r="I21" s="25">
        <f>'2014EY'!I21/'2014ES'!I21</f>
        <v>2.0579769736842106</v>
      </c>
      <c r="J21" s="25">
        <f>'2014EY'!J21/'2014ES'!J21</f>
        <v>2.2252463632097608</v>
      </c>
      <c r="K21" s="25">
        <f>'2014EY'!K21/'2014ES'!K21</f>
        <v>2.2014446227929372</v>
      </c>
      <c r="L21" s="25">
        <f>'2014EY'!L21/'2014ES'!L21</f>
        <v>1.9040370615486433</v>
      </c>
      <c r="M21" s="25">
        <f>'2014EY'!M21/'2014ES'!M21</f>
        <v>1.9366412213740458</v>
      </c>
      <c r="N21" s="25">
        <f>'2014EY'!N21/'2014ES'!N21</f>
        <v>1.9224772628843656</v>
      </c>
      <c r="O21" s="25"/>
      <c r="P21" s="25"/>
    </row>
    <row r="22" spans="2:18" x14ac:dyDescent="0.2">
      <c r="B22" s="1" t="s">
        <v>32</v>
      </c>
      <c r="C22" s="24">
        <f>'2014EY'!C22/'2014ES'!C22</f>
        <v>1.7704207920792079</v>
      </c>
      <c r="D22" s="24">
        <f>'2014EY'!D22/'2014ES'!D22</f>
        <v>1.4752589182968929</v>
      </c>
      <c r="E22" s="24">
        <f>'2014EY'!E22/'2014ES'!E22</f>
        <v>1.5353951890034365</v>
      </c>
      <c r="F22" s="24">
        <f>'2014EY'!F22/'2014ES'!F22</f>
        <v>1.645822655048693</v>
      </c>
      <c r="G22" s="24">
        <f>'2014EY'!G22/'2014ES'!G22</f>
        <v>1.7083097795364612</v>
      </c>
      <c r="H22" s="24">
        <f>'2014EY'!H22/'2014ES'!H22</f>
        <v>1.7726324572382144</v>
      </c>
      <c r="I22" s="24">
        <f>'2014EY'!I22/'2014ES'!I22</f>
        <v>1.9047866805411031</v>
      </c>
      <c r="J22" s="24">
        <f>'2014EY'!J22/'2014ES'!J22</f>
        <v>2.3177998472116119</v>
      </c>
      <c r="K22" s="24">
        <f>'2014EY'!K22/'2014ES'!K22</f>
        <v>1.9197592778335004</v>
      </c>
      <c r="L22" s="24">
        <f>'2014EY'!L22/'2014ES'!L22</f>
        <v>1.7162346521145975</v>
      </c>
      <c r="M22" s="24">
        <f>'2014EY'!M22/'2014ES'!M22</f>
        <v>1.7689705171580474</v>
      </c>
      <c r="N22" s="24">
        <f>'2014EY'!N22/'2014ES'!N22</f>
        <v>1.5959104186952289</v>
      </c>
      <c r="O22" s="24"/>
      <c r="P22" s="24"/>
    </row>
    <row r="23" spans="2:18" s="14" customFormat="1" x14ac:dyDescent="0.2">
      <c r="B23" s="16" t="s">
        <v>33</v>
      </c>
      <c r="C23" s="25">
        <f>'2014EY'!C23/'2014ES'!C23</f>
        <v>1.9440595003496282</v>
      </c>
      <c r="D23" s="25">
        <f>'2014EY'!D23/'2014ES'!D23</f>
        <v>1.8685047720042418</v>
      </c>
      <c r="E23" s="25">
        <f>'2014EY'!E23/'2014ES'!E23</f>
        <v>1.8435754189944134</v>
      </c>
      <c r="F23" s="25">
        <f>'2014EY'!F23/'2014ES'!F23</f>
        <v>1.8970976253298153</v>
      </c>
      <c r="G23" s="25">
        <f>'2014EY'!G23/'2014ES'!G23</f>
        <v>2.0201207243460764</v>
      </c>
      <c r="H23" s="25">
        <f>'2014EY'!H23/'2014ES'!H23</f>
        <v>1.9678135405105439</v>
      </c>
      <c r="I23" s="25">
        <f>'2014EY'!I23/'2014ES'!I23</f>
        <v>1.9510844485463774</v>
      </c>
      <c r="J23" s="25">
        <f>'2014EY'!J23/'2014ES'!J23</f>
        <v>1.8380305602716469</v>
      </c>
      <c r="K23" s="25">
        <f>'2014EY'!K23/'2014ES'!K23</f>
        <v>2.011240812797233</v>
      </c>
      <c r="L23" s="25">
        <f>'2014EY'!L23/'2014ES'!L23</f>
        <v>1.9303797468354431</v>
      </c>
      <c r="M23" s="25">
        <f>'2014EY'!M23/'2014ES'!M23</f>
        <v>2.1509598603839439</v>
      </c>
      <c r="N23" s="25">
        <f>'2014EY'!N23/'2014ES'!N23</f>
        <v>2.4666666666666668</v>
      </c>
      <c r="O23" s="25"/>
      <c r="P23" s="25"/>
    </row>
    <row r="24" spans="2:18" x14ac:dyDescent="0.2">
      <c r="B24" s="1" t="s">
        <v>34</v>
      </c>
      <c r="C24" s="24">
        <f>'2014EY'!C24/'2014ES'!C24</f>
        <v>1.8048762412924262</v>
      </c>
      <c r="D24" s="24">
        <f>'2014EY'!D24/'2014ES'!D24</f>
        <v>1.7329842931937174</v>
      </c>
      <c r="E24" s="24">
        <f>'2014EY'!E24/'2014ES'!E24</f>
        <v>1.7947686116700201</v>
      </c>
      <c r="F24" s="24">
        <f>'2014EY'!F24/'2014ES'!F24</f>
        <v>1.7401490947816827</v>
      </c>
      <c r="G24" s="24">
        <f>'2014EY'!G24/'2014ES'!G24</f>
        <v>1.9626633478531426</v>
      </c>
      <c r="H24" s="24">
        <f>'2014EY'!H24/'2014ES'!H24</f>
        <v>1.8076923076923077</v>
      </c>
      <c r="I24" s="24">
        <f>'2014EY'!I24/'2014ES'!I24</f>
        <v>1.7701694915254238</v>
      </c>
      <c r="J24" s="24">
        <f>'2014EY'!J24/'2014ES'!J24</f>
        <v>1.7393749999999999</v>
      </c>
      <c r="K24" s="24">
        <f>'2014EY'!K24/'2014ES'!K24</f>
        <v>1.6720400222345748</v>
      </c>
      <c r="L24" s="24">
        <f>'2014EY'!L24/'2014ES'!L24</f>
        <v>1.7112845138055222</v>
      </c>
      <c r="M24" s="24">
        <f>'2014EY'!M24/'2014ES'!M24</f>
        <v>1.7712177121771218</v>
      </c>
      <c r="N24" s="24">
        <f>'2014EY'!N24/'2014ES'!N24</f>
        <v>1.6345419847328244</v>
      </c>
      <c r="O24" s="24"/>
      <c r="P24" s="24"/>
    </row>
    <row r="25" spans="2:18" s="14" customFormat="1" x14ac:dyDescent="0.2">
      <c r="B25" s="16" t="s">
        <v>35</v>
      </c>
      <c r="C25" s="25">
        <f>'2014EY'!C25/'2014ES'!C25</f>
        <v>2.0991752720216232</v>
      </c>
      <c r="D25" s="25">
        <f>'2014EY'!D25/'2014ES'!D25</f>
        <v>2.0898345153664302</v>
      </c>
      <c r="E25" s="25">
        <f>'2014EY'!E25/'2014ES'!E25</f>
        <v>2.1</v>
      </c>
      <c r="F25" s="25">
        <f>'2014EY'!F25/'2014ES'!F25</f>
        <v>1.8984375</v>
      </c>
      <c r="G25" s="25">
        <f>'2014EY'!G25/'2014ES'!G25</f>
        <v>2.1883786316776006</v>
      </c>
      <c r="H25" s="25">
        <f>'2014EY'!H25/'2014ES'!H25</f>
        <v>2.0713871154962273</v>
      </c>
      <c r="I25" s="25">
        <f>'2014EY'!I25/'2014ES'!I25</f>
        <v>2.1071428571428572</v>
      </c>
      <c r="J25" s="25">
        <f>'2014EY'!J25/'2014ES'!J25</f>
        <v>2.0277287622888833</v>
      </c>
      <c r="K25" s="25">
        <f>'2014EY'!K25/'2014ES'!K25</f>
        <v>2.2642746913580245</v>
      </c>
      <c r="L25" s="25">
        <f>'2014EY'!L25/'2014ES'!L25</f>
        <v>2.2131814483319774</v>
      </c>
      <c r="M25" s="25">
        <f>'2014EY'!M25/'2014ES'!M25</f>
        <v>2.2677824267782425</v>
      </c>
      <c r="N25" s="25">
        <f>'2014EY'!N25/'2014ES'!N25</f>
        <v>2.1338174273858921</v>
      </c>
      <c r="O25" s="25"/>
      <c r="P25" s="25"/>
    </row>
    <row r="26" spans="2:18" x14ac:dyDescent="0.2">
      <c r="B26" s="1" t="s">
        <v>36</v>
      </c>
      <c r="C26" s="24">
        <f>'2014EY'!C26/'2014ES'!C26</f>
        <v>1.9769322947872978</v>
      </c>
      <c r="D26" s="24">
        <f>'2014EY'!D26/'2014ES'!D26</f>
        <v>1.7964285714285715</v>
      </c>
      <c r="E26" s="24">
        <f>'2014EY'!E26/'2014ES'!E26</f>
        <v>1.7816793893129772</v>
      </c>
      <c r="F26" s="24">
        <f>'2014EY'!F26/'2014ES'!F26</f>
        <v>1.8061349693251534</v>
      </c>
      <c r="G26" s="24">
        <f>'2014EY'!G26/'2014ES'!G26</f>
        <v>1.9900373599003736</v>
      </c>
      <c r="H26" s="24">
        <f>'2014EY'!H26/'2014ES'!H26</f>
        <v>2.0181086519114686</v>
      </c>
      <c r="I26" s="24">
        <f>'2014EY'!I26/'2014ES'!I26</f>
        <v>1.9723809523809523</v>
      </c>
      <c r="J26" s="24">
        <f>'2014EY'!J26/'2014ES'!J26</f>
        <v>2.2537142857142856</v>
      </c>
      <c r="K26" s="24">
        <f>'2014EY'!K26/'2014ES'!K26</f>
        <v>2.0803080308030801</v>
      </c>
      <c r="L26" s="24">
        <f>'2014EY'!L26/'2014ES'!L26</f>
        <v>1.81615302869288</v>
      </c>
      <c r="M26" s="24">
        <f>'2014EY'!M26/'2014ES'!M26</f>
        <v>1.9081632653061225</v>
      </c>
      <c r="N26" s="24">
        <f>'2014EY'!N26/'2014ES'!N26</f>
        <v>1.9624819624819625</v>
      </c>
      <c r="O26" s="24"/>
      <c r="P26" s="24"/>
      <c r="Q26" s="24"/>
      <c r="R26" s="24"/>
    </row>
    <row r="27" spans="2:18" s="14" customFormat="1" x14ac:dyDescent="0.2">
      <c r="B27" s="16" t="s">
        <v>37</v>
      </c>
      <c r="C27" s="25">
        <f>'2014EY'!C27/'2014ES'!C27</f>
        <v>1.685906331309627</v>
      </c>
      <c r="D27" s="25">
        <f>'2014EY'!D27/'2014ES'!D27</f>
        <v>1.8622950819672131</v>
      </c>
      <c r="E27" s="25">
        <f>'2014EY'!E27/'2014ES'!E27</f>
        <v>1.5691228070175438</v>
      </c>
      <c r="F27" s="25">
        <f>'2014EY'!F27/'2014ES'!F27</f>
        <v>2.6830601092896176</v>
      </c>
      <c r="G27" s="25">
        <f>'2014EY'!G27/'2014ES'!G27</f>
        <v>1.7195685670261942</v>
      </c>
      <c r="H27" s="25">
        <f>'2014EY'!H27/'2014ES'!H27</f>
        <v>1.638458130261409</v>
      </c>
      <c r="I27" s="25">
        <f>'2014EY'!I27/'2014ES'!I27</f>
        <v>1.893103448275862</v>
      </c>
      <c r="J27" s="25">
        <f>'2014EY'!J27/'2014ES'!J27</f>
        <v>1.4359151285147491</v>
      </c>
      <c r="K27" s="25">
        <f>'2014EY'!K27/'2014ES'!K27</f>
        <v>1.5153861425451658</v>
      </c>
      <c r="L27" s="25">
        <f>'2014EY'!L27/'2014ES'!L27</f>
        <v>1.6463508322663252</v>
      </c>
      <c r="M27" s="25">
        <f>'2014EY'!M27/'2014ES'!M27</f>
        <v>1.7707934074357992</v>
      </c>
      <c r="N27" s="25">
        <f>'2014EY'!N27/'2014ES'!N27</f>
        <v>1.7235188509874326</v>
      </c>
      <c r="O27" s="25"/>
      <c r="P27" s="25"/>
      <c r="Q27" s="25"/>
      <c r="R27" s="25"/>
    </row>
    <row r="28" spans="2:18" x14ac:dyDescent="0.2">
      <c r="B28" s="1" t="s">
        <v>38</v>
      </c>
      <c r="C28" s="24">
        <f>'2014EY'!C28/'2014ES'!C28</f>
        <v>2.2292013311148087</v>
      </c>
      <c r="D28" s="24">
        <f>'2014EY'!D28/'2014ES'!D28</f>
        <v>2.022598870056497</v>
      </c>
      <c r="E28" s="24">
        <f>'2014EY'!E28/'2014ES'!E28</f>
        <v>2.46218487394958</v>
      </c>
      <c r="F28" s="24">
        <f>'2014EY'!F28/'2014ES'!F28</f>
        <v>2.3774834437086092</v>
      </c>
      <c r="G28" s="24">
        <f>'2014EY'!G28/'2014ES'!G28</f>
        <v>2.5517241379310347</v>
      </c>
      <c r="H28" s="24">
        <f>'2014EY'!H28/'2014ES'!H28</f>
        <v>2.602112676056338</v>
      </c>
      <c r="I28" s="24">
        <f>'2014EY'!I28/'2014ES'!I28</f>
        <v>2.5623003194888181</v>
      </c>
      <c r="J28" s="24">
        <f>'2014EY'!J28/'2014ES'!J28</f>
        <v>2.0747422680412373</v>
      </c>
      <c r="K28" s="24">
        <f>'2014EY'!K28/'2014ES'!K28</f>
        <v>1.8114143920595533</v>
      </c>
      <c r="L28" s="24">
        <f>'2014EY'!L28/'2014ES'!L28</f>
        <v>2.047945205479452</v>
      </c>
      <c r="M28" s="24">
        <f>'2014EY'!M28/'2014ES'!M28</f>
        <v>2.4375</v>
      </c>
      <c r="N28" s="24">
        <f>'2014EY'!N28/'2014ES'!N28</f>
        <v>2.1632653061224492</v>
      </c>
      <c r="O28" s="24"/>
      <c r="P28" s="24"/>
      <c r="Q28" s="24"/>
      <c r="R28" s="24"/>
    </row>
    <row r="29" spans="2:18" s="14" customFormat="1" x14ac:dyDescent="0.2">
      <c r="B29" s="16" t="s">
        <v>39</v>
      </c>
      <c r="C29" s="25">
        <f>'2014EY'!C29/'2014ES'!C29</f>
        <v>2.2847752980739835</v>
      </c>
      <c r="D29" s="25">
        <f>'2014EY'!D29/'2014ES'!D29</f>
        <v>2.0499999999999998</v>
      </c>
      <c r="E29" s="25">
        <f>'2014EY'!E29/'2014ES'!E29</f>
        <v>2.1149425287356323</v>
      </c>
      <c r="F29" s="25">
        <f>'2014EY'!F29/'2014ES'!F29</f>
        <v>2.3315118397085612</v>
      </c>
      <c r="G29" s="25">
        <f>'2014EY'!G29/'2014ES'!G29</f>
        <v>2.0489417989417991</v>
      </c>
      <c r="H29" s="25">
        <f>'2014EY'!H29/'2014ES'!H29</f>
        <v>2.8</v>
      </c>
      <c r="I29" s="25">
        <f>'2014EY'!I29/'2014ES'!I29</f>
        <v>2.3076923076923075</v>
      </c>
      <c r="J29" s="25">
        <f>'2014EY'!J29/'2014ES'!J29</f>
        <v>2.4122731201382885</v>
      </c>
      <c r="K29" s="25">
        <f>'2014EY'!K29/'2014ES'!K29</f>
        <v>2.1273209549071619</v>
      </c>
      <c r="L29" s="25">
        <f>'2014EY'!L29/'2014ES'!L29</f>
        <v>2.35</v>
      </c>
      <c r="M29" s="25">
        <f>'2014EY'!M29/'2014ES'!M29</f>
        <v>2.1882845188284521</v>
      </c>
      <c r="N29" s="25">
        <f>'2014EY'!N29/'2014ES'!N29</f>
        <v>2.2715654952076676</v>
      </c>
      <c r="O29" s="25"/>
      <c r="P29" s="25"/>
      <c r="Q29" s="25"/>
      <c r="R29" s="25"/>
    </row>
    <row r="30" spans="2:18" x14ac:dyDescent="0.2">
      <c r="B30" s="1" t="s">
        <v>40</v>
      </c>
      <c r="C30" s="24">
        <f>'2014EY'!C30/'2014ES'!C30</f>
        <v>2.1728532738569379</v>
      </c>
      <c r="D30" s="24">
        <f>'2014EY'!D30/'2014ES'!D30</f>
        <v>1.724537037037037</v>
      </c>
      <c r="E30" s="24">
        <f>'2014EY'!E30/'2014ES'!E30</f>
        <v>1.7101910828025477</v>
      </c>
      <c r="F30" s="24">
        <f>'2014EY'!F30/'2014ES'!F30</f>
        <v>2.0539215686274508</v>
      </c>
      <c r="G30" s="24">
        <f>'2014EY'!G30/'2014ES'!G30</f>
        <v>2.2508960573476702</v>
      </c>
      <c r="H30" s="24">
        <f>'2014EY'!H30/'2014ES'!H30</f>
        <v>2.394179894179894</v>
      </c>
      <c r="I30" s="24">
        <f>'2014EY'!I30/'2014ES'!I30</f>
        <v>2.1902573529411766</v>
      </c>
      <c r="J30" s="24">
        <f>'2014EY'!J30/'2014ES'!J30</f>
        <v>2.2800982800982803</v>
      </c>
      <c r="K30" s="24">
        <f>'2014EY'!K30/'2014ES'!K30</f>
        <v>2.3305156382079457</v>
      </c>
      <c r="L30" s="24">
        <f>'2014EY'!L30/'2014ES'!L30</f>
        <v>1.9079320113314449</v>
      </c>
      <c r="M30" s="24">
        <f>'2014EY'!M30/'2014ES'!M30</f>
        <v>2.0168855534709191</v>
      </c>
      <c r="N30" s="24">
        <f>'2014EY'!N30/'2014ES'!N30</f>
        <v>1.9623529411764706</v>
      </c>
      <c r="O30" s="24"/>
      <c r="P30" s="24"/>
      <c r="Q30" s="24"/>
      <c r="R30" s="24"/>
    </row>
    <row r="31" spans="2:18" s="14" customFormat="1" x14ac:dyDescent="0.2">
      <c r="B31" s="16" t="s">
        <v>2</v>
      </c>
      <c r="C31" s="25">
        <f>'2014EY'!C31/'2014ES'!C31</f>
        <v>2.1171162960262486</v>
      </c>
      <c r="D31" s="25">
        <f>'2014EY'!D31/'2014ES'!D31</f>
        <v>1.9633569739952719</v>
      </c>
      <c r="E31" s="25">
        <f>'2014EY'!E31/'2014ES'!E31</f>
        <v>2</v>
      </c>
      <c r="F31" s="25">
        <f>'2014EY'!F31/'2014ES'!F31</f>
        <v>2.2407407407407409</v>
      </c>
      <c r="G31" s="25">
        <f>'2014EY'!G31/'2014ES'!G31</f>
        <v>2.165399239543726</v>
      </c>
      <c r="H31" s="25">
        <f>'2014EY'!H31/'2014ES'!H31</f>
        <v>2.0365517241379312</v>
      </c>
      <c r="I31" s="25">
        <f>'2014EY'!I31/'2014ES'!I31</f>
        <v>2.0767910767910767</v>
      </c>
      <c r="J31" s="25">
        <f>'2014EY'!J31/'2014ES'!J31</f>
        <v>2.1456422018348622</v>
      </c>
      <c r="K31" s="25">
        <f>'2014EY'!K31/'2014ES'!K31</f>
        <v>2.2660633484162895</v>
      </c>
      <c r="L31" s="25">
        <f>'2014EY'!L31/'2014ES'!L31</f>
        <v>1.9936875328774328</v>
      </c>
      <c r="M31" s="25">
        <f>'2014EY'!M31/'2014ES'!M31</f>
        <v>2.1307262569832401</v>
      </c>
      <c r="N31" s="25">
        <f>'2014EY'!N31/'2014ES'!N31</f>
        <v>2.1285403050108931</v>
      </c>
      <c r="O31" s="25"/>
      <c r="P31" s="25"/>
      <c r="Q31" s="25"/>
      <c r="R31" s="25"/>
    </row>
    <row r="32" spans="2:18" x14ac:dyDescent="0.2">
      <c r="B32" s="1" t="s">
        <v>41</v>
      </c>
      <c r="C32" s="24">
        <f>'2014EY'!C32/'2014ES'!C32</f>
        <v>1.9712948517940718</v>
      </c>
      <c r="D32" s="24">
        <f>'2014EY'!D32/'2014ES'!D32</f>
        <v>1.5911680911680912</v>
      </c>
      <c r="E32" s="24">
        <f>'2014EY'!E32/'2014ES'!E32</f>
        <v>1.8582089552238805</v>
      </c>
      <c r="F32" s="24">
        <f>'2014EY'!F32/'2014ES'!F32</f>
        <v>1.8055207026348807</v>
      </c>
      <c r="G32" s="24">
        <f>'2014EY'!G32/'2014ES'!G32</f>
        <v>1.9011553273427471</v>
      </c>
      <c r="H32" s="24">
        <f>'2014EY'!H32/'2014ES'!H32</f>
        <v>2.0822060353798126</v>
      </c>
      <c r="I32" s="24">
        <f>'2014EY'!I32/'2014ES'!I32</f>
        <v>2.0882002383790228</v>
      </c>
      <c r="J32" s="24">
        <f>'2014EY'!J32/'2014ES'!J32</f>
        <v>2.1450068399452804</v>
      </c>
      <c r="K32" s="24">
        <f>'2014EY'!K32/'2014ES'!K32</f>
        <v>2.1835748792270531</v>
      </c>
      <c r="L32" s="24">
        <f>'2014EY'!L32/'2014ES'!L32</f>
        <v>2.03913491246138</v>
      </c>
      <c r="M32" s="24">
        <f>'2014EY'!M32/'2014ES'!M32</f>
        <v>2.3453237410071943</v>
      </c>
      <c r="N32" s="24">
        <f>'2014EY'!N32/'2014ES'!N32</f>
        <v>2.3244592346089852</v>
      </c>
      <c r="O32" s="24"/>
      <c r="P32" s="24"/>
    </row>
    <row r="33" spans="2:16" s="14" customFormat="1" x14ac:dyDescent="0.2">
      <c r="B33" s="16" t="s">
        <v>42</v>
      </c>
      <c r="C33" s="25">
        <f>'2014EY'!C33/'2014ES'!C33</f>
        <v>2.0274036228518346</v>
      </c>
      <c r="D33" s="25">
        <f>'2014EY'!D33/'2014ES'!D33</f>
        <v>1.9294871794871795</v>
      </c>
      <c r="E33" s="25">
        <f>'2014EY'!E33/'2014ES'!E33</f>
        <v>2.0377358490566038</v>
      </c>
      <c r="F33" s="25">
        <f>'2014EY'!F33/'2014ES'!F33</f>
        <v>1.9485294117647058</v>
      </c>
      <c r="G33" s="25">
        <f>'2014EY'!G33/'2014ES'!G33</f>
        <v>1.8156862745098039</v>
      </c>
      <c r="H33" s="25">
        <f>'2014EY'!H33/'2014ES'!H33</f>
        <v>2.545774647887324</v>
      </c>
      <c r="I33" s="25">
        <f>'2014EY'!I33/'2014ES'!I33</f>
        <v>1.9638242894056848</v>
      </c>
      <c r="J33" s="25">
        <f>'2014EY'!J33/'2014ES'!J33</f>
        <v>1.8047337278106508</v>
      </c>
      <c r="K33" s="25">
        <f>'2014EY'!K33/'2014ES'!K33</f>
        <v>2.2264808362369339</v>
      </c>
      <c r="L33" s="25">
        <f>'2014EY'!L33/'2014ES'!L33</f>
        <v>2.1494661921708187</v>
      </c>
      <c r="M33" s="25">
        <f>'2014EY'!M33/'2014ES'!M33</f>
        <v>2.3539823008849559</v>
      </c>
      <c r="N33" s="25">
        <f>'2014EY'!N33/'2014ES'!N33</f>
        <v>2.6476683937823835</v>
      </c>
      <c r="O33" s="25"/>
      <c r="P33" s="25"/>
    </row>
    <row r="34" spans="2:16" x14ac:dyDescent="0.2">
      <c r="B34" s="1" t="s">
        <v>3</v>
      </c>
      <c r="C34" s="24">
        <f>'2014EY'!C34/'2014ES'!C34</f>
        <v>1.7001955853590389</v>
      </c>
      <c r="D34" s="24">
        <f>'2014EY'!D34/'2014ES'!D34</f>
        <v>1.6741996233521657</v>
      </c>
      <c r="E34" s="24">
        <f>'2014EY'!E34/'2014ES'!E34</f>
        <v>1.5609756097560976</v>
      </c>
      <c r="F34" s="24">
        <f>'2014EY'!F34/'2014ES'!F34</f>
        <v>1.6843657817109146</v>
      </c>
      <c r="G34" s="24">
        <f>'2014EY'!G34/'2014ES'!G34</f>
        <v>1.667621776504298</v>
      </c>
      <c r="H34" s="24">
        <f>'2014EY'!H34/'2014ES'!H34</f>
        <v>1.6526315789473685</v>
      </c>
      <c r="I34" s="24">
        <f>'2014EY'!I34/'2014ES'!I34</f>
        <v>1.4833005893909628</v>
      </c>
      <c r="J34" s="24">
        <f>'2014EY'!J34/'2014ES'!J34</f>
        <v>1.565432098765432</v>
      </c>
      <c r="K34" s="24">
        <f>'2014EY'!K34/'2014ES'!K34</f>
        <v>2.0712025316455698</v>
      </c>
      <c r="L34" s="24">
        <f>'2014EY'!L34/'2014ES'!L34</f>
        <v>1.9195804195804196</v>
      </c>
      <c r="M34" s="24">
        <f>'2014EY'!M34/'2014ES'!M34</f>
        <v>1.955604883462819</v>
      </c>
      <c r="N34" s="24">
        <f>'2014EY'!N34/'2014ES'!N34</f>
        <v>1.4697674418604652</v>
      </c>
      <c r="O34" s="24"/>
      <c r="P34" s="24"/>
    </row>
    <row r="35" spans="2:16" s="14" customFormat="1" x14ac:dyDescent="0.2">
      <c r="B35" s="16" t="s">
        <v>43</v>
      </c>
      <c r="C35" s="25">
        <f>'2014EY'!C35/'2014ES'!C35</f>
        <v>1.9751552795031055</v>
      </c>
      <c r="D35" s="25">
        <f>'2014EY'!D35/'2014ES'!D35</f>
        <v>2.4964028776978417</v>
      </c>
      <c r="E35" s="25">
        <f>'2014EY'!E35/'2014ES'!E35</f>
        <v>2.3128834355828221</v>
      </c>
      <c r="F35" s="25">
        <f>'2014EY'!F35/'2014ES'!F35</f>
        <v>2.4736842105263159</v>
      </c>
      <c r="G35" s="25">
        <f>'2014EY'!G35/'2014ES'!G35</f>
        <v>2.0760456273764261</v>
      </c>
      <c r="H35" s="25">
        <f>'2014EY'!H35/'2014ES'!H35</f>
        <v>2.22271714922049</v>
      </c>
      <c r="I35" s="25">
        <f>'2014EY'!I35/'2014ES'!I35</f>
        <v>1.9177489177489178</v>
      </c>
      <c r="J35" s="25">
        <f>'2014EY'!J35/'2014ES'!J35</f>
        <v>1.5364583333333333</v>
      </c>
      <c r="K35" s="25">
        <f>'2014EY'!K35/'2014ES'!K35</f>
        <v>1.7605421686746987</v>
      </c>
      <c r="L35" s="25">
        <f>'2014EY'!L35/'2014ES'!L35</f>
        <v>2.0833333333333335</v>
      </c>
      <c r="M35" s="25">
        <f>'2014EY'!M35/'2014ES'!M35</f>
        <v>3.1375000000000002</v>
      </c>
      <c r="N35" s="25">
        <f>'2014EY'!N35/'2014ES'!N35</f>
        <v>2.8903508771929824</v>
      </c>
      <c r="O35" s="25"/>
      <c r="P35" s="25"/>
    </row>
    <row r="36" spans="2:16" x14ac:dyDescent="0.2">
      <c r="B36" s="1" t="s">
        <v>44</v>
      </c>
      <c r="C36" s="24">
        <f>'2014EY'!C36/'2014ES'!C36</f>
        <v>2.0250195465207192</v>
      </c>
      <c r="D36" s="24">
        <f>'2014EY'!D36/'2014ES'!D36</f>
        <v>2.0391061452513966</v>
      </c>
      <c r="E36" s="24">
        <f>'2014EY'!E36/'2014ES'!E36</f>
        <v>1.9953488372093022</v>
      </c>
      <c r="F36" s="24">
        <f>'2014EY'!F36/'2014ES'!F36</f>
        <v>2.2614107883817427</v>
      </c>
      <c r="G36" s="24">
        <f>'2014EY'!G36/'2014ES'!G36</f>
        <v>2.1344086021505375</v>
      </c>
      <c r="H36" s="24">
        <f>'2014EY'!H36/'2014ES'!H36</f>
        <v>1.9070422535211267</v>
      </c>
      <c r="I36" s="24">
        <f>'2014EY'!I36/'2014ES'!I36</f>
        <v>1.9466666666666668</v>
      </c>
      <c r="J36" s="24">
        <f>'2014EY'!J36/'2014ES'!J36</f>
        <v>1.9615384615384615</v>
      </c>
      <c r="K36" s="24">
        <f>'2014EY'!K36/'2014ES'!K36</f>
        <v>2.1304347826086958</v>
      </c>
      <c r="L36" s="24">
        <f>'2014EY'!L36/'2014ES'!L36</f>
        <v>2.1179941002949851</v>
      </c>
      <c r="M36" s="24">
        <f>'2014EY'!M36/'2014ES'!M36</f>
        <v>1.9411764705882353</v>
      </c>
      <c r="N36" s="24">
        <f>'2014EY'!N36/'2014ES'!N36</f>
        <v>1.7974683544303798</v>
      </c>
      <c r="O36" s="24"/>
      <c r="P36" s="24"/>
    </row>
    <row r="37" spans="2:16" s="14" customFormat="1" x14ac:dyDescent="0.2">
      <c r="B37" s="16" t="s">
        <v>4</v>
      </c>
      <c r="C37" s="25">
        <f>'2014EY'!C37/'2014ES'!C37</f>
        <v>1.9606379368849678</v>
      </c>
      <c r="D37" s="25">
        <f>'2014EY'!D37/'2014ES'!D37</f>
        <v>2.0921052631578947</v>
      </c>
      <c r="E37" s="25">
        <f>'2014EY'!E37/'2014ES'!E37</f>
        <v>2.2484472049689441</v>
      </c>
      <c r="F37" s="25">
        <f>'2014EY'!F37/'2014ES'!F37</f>
        <v>2</v>
      </c>
      <c r="G37" s="25">
        <f>'2014EY'!G37/'2014ES'!G37</f>
        <v>2.2608695652173911</v>
      </c>
      <c r="H37" s="25">
        <f>'2014EY'!H37/'2014ES'!H37</f>
        <v>1.8925925925925926</v>
      </c>
      <c r="I37" s="25">
        <f>'2014EY'!I37/'2014ES'!I37</f>
        <v>2.7837837837837838</v>
      </c>
      <c r="J37" s="25">
        <f>'2014EY'!J37/'2014ES'!J37</f>
        <v>1.5428907168037602</v>
      </c>
      <c r="K37" s="25">
        <f>'2014EY'!K37/'2014ES'!K37</f>
        <v>1.9296116504854368</v>
      </c>
      <c r="L37" s="25">
        <f>'2014EY'!L37/'2014ES'!L37</f>
        <v>1.9149797570850202</v>
      </c>
      <c r="M37" s="25">
        <f>'2014EY'!M37/'2014ES'!M37</f>
        <v>2.2066666666666666</v>
      </c>
      <c r="N37" s="25">
        <f>'2014EY'!N37/'2014ES'!N37</f>
        <v>2.2364864864864864</v>
      </c>
      <c r="O37" s="25"/>
      <c r="P37" s="25"/>
    </row>
    <row r="38" spans="2:16" x14ac:dyDescent="0.2">
      <c r="B38" s="1" t="s">
        <v>45</v>
      </c>
      <c r="C38" s="24">
        <f>'2014EY'!C38/'2014ES'!C38</f>
        <v>1.8211431156688282</v>
      </c>
      <c r="D38" s="24">
        <f>'2014EY'!D38/'2014ES'!D38</f>
        <v>1.825944170771757</v>
      </c>
      <c r="E38" s="24">
        <f>'2014EY'!E38/'2014ES'!E38</f>
        <v>1.7800925925925926</v>
      </c>
      <c r="F38" s="24">
        <f>'2014EY'!F38/'2014ES'!F38</f>
        <v>1.881326352530541</v>
      </c>
      <c r="G38" s="24">
        <f>'2014EY'!G38/'2014ES'!G38</f>
        <v>1.6977152899824253</v>
      </c>
      <c r="H38" s="24">
        <f>'2014EY'!H38/'2014ES'!H38</f>
        <v>1.9081225033288949</v>
      </c>
      <c r="I38" s="24">
        <f>'2014EY'!I38/'2014ES'!I38</f>
        <v>1.8217270194986073</v>
      </c>
      <c r="J38" s="24">
        <f>'2014EY'!J38/'2014ES'!J38</f>
        <v>1.8190812720848057</v>
      </c>
      <c r="K38" s="24">
        <f>'2014EY'!K38/'2014ES'!K38</f>
        <v>1.8719467061435973</v>
      </c>
      <c r="L38" s="24">
        <f>'2014EY'!L38/'2014ES'!L38</f>
        <v>1.7693898655635987</v>
      </c>
      <c r="M38" s="24">
        <f>'2014EY'!M38/'2014ES'!M38</f>
        <v>1.8711943793911008</v>
      </c>
      <c r="N38" s="24">
        <f>'2014EY'!N38/'2014ES'!N38</f>
        <v>1.8552845528455284</v>
      </c>
      <c r="O38" s="24"/>
      <c r="P38" s="24"/>
    </row>
    <row r="39" spans="2:16" s="14" customFormat="1" x14ac:dyDescent="0.2">
      <c r="B39" s="16" t="s">
        <v>46</v>
      </c>
      <c r="C39" s="25">
        <f>'2014EY'!C39/'2014ES'!C39</f>
        <v>2.1529736358062537</v>
      </c>
      <c r="D39" s="25">
        <f>'2014EY'!D39/'2014ES'!D39</f>
        <v>2.1626984126984126</v>
      </c>
      <c r="E39" s="25">
        <f>'2014EY'!E39/'2014ES'!E39</f>
        <v>2.0562770562770565</v>
      </c>
      <c r="F39" s="25">
        <f>'2014EY'!F39/'2014ES'!F39</f>
        <v>2.1679104477611939</v>
      </c>
      <c r="G39" s="25">
        <f>'2014EY'!G39/'2014ES'!G39</f>
        <v>2.2198581560283688</v>
      </c>
      <c r="H39" s="25">
        <f>'2014EY'!H39/'2014ES'!H39</f>
        <v>1.8685258964143425</v>
      </c>
      <c r="I39" s="25">
        <f>'2014EY'!I39/'2014ES'!I39</f>
        <v>2.2944915254237288</v>
      </c>
      <c r="J39" s="25">
        <f>'2014EY'!J39/'2014ES'!J39</f>
        <v>1.9276218611521418</v>
      </c>
      <c r="K39" s="25">
        <f>'2014EY'!K39/'2014ES'!K39</f>
        <v>2.6781609195402298</v>
      </c>
      <c r="L39" s="25">
        <f>'2014EY'!L39/'2014ES'!L39</f>
        <v>2.0024570024570023</v>
      </c>
      <c r="M39" s="25">
        <f>'2014EY'!M39/'2014ES'!M39</f>
        <v>2.0240641711229945</v>
      </c>
      <c r="N39" s="25">
        <f>'2014EY'!N39/'2014ES'!N39</f>
        <v>2.2164948453608249</v>
      </c>
      <c r="O39" s="25"/>
      <c r="P39" s="25"/>
    </row>
    <row r="40" spans="2:16" x14ac:dyDescent="0.2">
      <c r="B40" s="1" t="s">
        <v>47</v>
      </c>
      <c r="C40" s="24">
        <f>'2014EY'!C40/'2014ES'!C40</f>
        <v>1.7391149179157745</v>
      </c>
      <c r="D40" s="24">
        <f>'2014EY'!D40/'2014ES'!D40</f>
        <v>1.8005115089514065</v>
      </c>
      <c r="E40" s="24">
        <f>'2014EY'!E40/'2014ES'!E40</f>
        <v>1.6852459016393442</v>
      </c>
      <c r="F40" s="24">
        <f>'2014EY'!F40/'2014ES'!F40</f>
        <v>1.9319727891156462</v>
      </c>
      <c r="G40" s="24">
        <f>'2014EY'!G40/'2014ES'!G40</f>
        <v>1.5585585585585586</v>
      </c>
      <c r="H40" s="24">
        <f>'2014EY'!H40/'2014ES'!H40</f>
        <v>1.9232456140350878</v>
      </c>
      <c r="I40" s="24">
        <f>'2014EY'!I40/'2014ES'!I40</f>
        <v>1.6761006289308176</v>
      </c>
      <c r="J40" s="24">
        <f>'2014EY'!J40/'2014ES'!J40</f>
        <v>1.427710843373494</v>
      </c>
      <c r="K40" s="24">
        <f>'2014EY'!K40/'2014ES'!K40</f>
        <v>1.8591160220994476</v>
      </c>
      <c r="L40" s="24">
        <f>'2014EY'!L40/'2014ES'!L40</f>
        <v>1.5597345132743363</v>
      </c>
      <c r="M40" s="24">
        <f>'2014EY'!M40/'2014ES'!M40</f>
        <v>2.1722846441947565</v>
      </c>
      <c r="N40" s="24">
        <f>'2014EY'!N40/'2014ES'!N40</f>
        <v>1.7237569060773481</v>
      </c>
      <c r="O40" s="24"/>
      <c r="P40" s="24"/>
    </row>
    <row r="41" spans="2:16" s="14" customFormat="1" x14ac:dyDescent="0.2">
      <c r="B41" s="65" t="s">
        <v>65</v>
      </c>
      <c r="C41" s="25">
        <f>'2014EY'!C41/'2014ES'!C41</f>
        <v>1.8805762081784387</v>
      </c>
      <c r="D41" s="25">
        <f>'2014EY'!D41/'2014ES'!D41</f>
        <v>2.2562277580071175</v>
      </c>
      <c r="E41" s="25">
        <f>'2014EY'!E41/'2014ES'!E41</f>
        <v>2.0094786729857819</v>
      </c>
      <c r="F41" s="25">
        <f>'2014EY'!F41/'2014ES'!F41</f>
        <v>1.9257142857142857</v>
      </c>
      <c r="G41" s="25">
        <f>'2014EY'!G41/'2014ES'!G41</f>
        <v>2.2623376623376625</v>
      </c>
      <c r="H41" s="25">
        <f>'2014EY'!H41/'2014ES'!H41</f>
        <v>1.7777777777777777</v>
      </c>
      <c r="I41" s="25">
        <f>'2014EY'!I41/'2014ES'!I41</f>
        <v>1.9615819209039549</v>
      </c>
      <c r="J41" s="25">
        <f>'2014EY'!J41/'2014ES'!J41</f>
        <v>1.7869080779944291</v>
      </c>
      <c r="K41" s="25">
        <f>'2014EY'!K41/'2014ES'!K41</f>
        <v>1.6075949367088607</v>
      </c>
      <c r="L41" s="25">
        <f>'2014EY'!L41/'2014ES'!L41</f>
        <v>1.962756052141527</v>
      </c>
      <c r="M41" s="25">
        <f>'2014EY'!M41/'2014ES'!M41</f>
        <v>2.0659090909090909</v>
      </c>
      <c r="N41" s="25">
        <f>'2014EY'!N41/'2014ES'!N41</f>
        <v>2.0680851063829788</v>
      </c>
      <c r="O41" s="25"/>
      <c r="P41" s="25"/>
    </row>
    <row r="42" spans="2:16" x14ac:dyDescent="0.2">
      <c r="B42" s="1" t="s">
        <v>49</v>
      </c>
      <c r="C42" s="24">
        <f>'2014EY'!C42/'2014ES'!C42</f>
        <v>2.1000450653447498</v>
      </c>
      <c r="D42" s="24">
        <f>'2014EY'!D42/'2014ES'!D42</f>
        <v>1.8537477148080439</v>
      </c>
      <c r="E42" s="24">
        <f>'2014EY'!E42/'2014ES'!E42</f>
        <v>1.8702460850111857</v>
      </c>
      <c r="F42" s="24">
        <f>'2014EY'!F42/'2014ES'!F42</f>
        <v>3.2648401826484017</v>
      </c>
      <c r="G42" s="24">
        <f>'2014EY'!G42/'2014ES'!G42</f>
        <v>2.6672629695885508</v>
      </c>
      <c r="H42" s="24">
        <f>'2014EY'!H42/'2014ES'!H42</f>
        <v>1.9968178202068416</v>
      </c>
      <c r="I42" s="24">
        <f>'2014EY'!I42/'2014ES'!I42</f>
        <v>2.0610795454545454</v>
      </c>
      <c r="J42" s="24">
        <f>'2014EY'!J42/'2014ES'!J42</f>
        <v>1.7961460446247464</v>
      </c>
      <c r="K42" s="24">
        <f>'2014EY'!K42/'2014ES'!K42</f>
        <v>1.92534174553102</v>
      </c>
      <c r="L42" s="24">
        <f>'2014EY'!L42/'2014ES'!L42</f>
        <v>2.0703125</v>
      </c>
      <c r="M42" s="24">
        <f>'2014EY'!M42/'2014ES'!M42</f>
        <v>2.825479930191972</v>
      </c>
      <c r="N42" s="24">
        <f>'2014EY'!N42/'2014ES'!N42</f>
        <v>3.0576923076923075</v>
      </c>
      <c r="O42" s="24"/>
      <c r="P42" s="24"/>
    </row>
    <row r="43" spans="2:16" s="14" customFormat="1" x14ac:dyDescent="0.2">
      <c r="B43" s="16" t="s">
        <v>5</v>
      </c>
      <c r="C43" s="25">
        <f>'2014EY'!C43/'2014ES'!C43</f>
        <v>1.4759343148357871</v>
      </c>
      <c r="D43" s="25">
        <f>'2014EY'!D43/'2014ES'!D43</f>
        <v>1.2448979591836735</v>
      </c>
      <c r="E43" s="25">
        <f>'2014EY'!E43/'2014ES'!E43</f>
        <v>1.321917808219178</v>
      </c>
      <c r="F43" s="25">
        <f>'2014EY'!F43/'2014ES'!F43</f>
        <v>1.6983240223463687</v>
      </c>
      <c r="G43" s="25">
        <f>'2014EY'!G43/'2014ES'!G43</f>
        <v>2.0365853658536586</v>
      </c>
      <c r="H43" s="25">
        <f>'2014EY'!H43/'2014ES'!H43</f>
        <v>1.4456066945606694</v>
      </c>
      <c r="I43" s="25">
        <f>'2014EY'!I43/'2014ES'!I43</f>
        <v>1.3868520859671303</v>
      </c>
      <c r="J43" s="25">
        <f>'2014EY'!J43/'2014ES'!J43</f>
        <v>1.2993951612903225</v>
      </c>
      <c r="K43" s="25">
        <f>'2014EY'!K43/'2014ES'!K43</f>
        <v>1.8879870129870129</v>
      </c>
      <c r="L43" s="25">
        <f>'2014EY'!L43/'2014ES'!L43</f>
        <v>1.7361111111111112</v>
      </c>
      <c r="M43" s="25">
        <f>'2014EY'!M43/'2014ES'!M43</f>
        <v>2.0367647058823528</v>
      </c>
      <c r="N43" s="25">
        <f>'2014EY'!N43/'2014ES'!N43</f>
        <v>2.671875</v>
      </c>
      <c r="O43" s="25"/>
      <c r="P43" s="25"/>
    </row>
    <row r="44" spans="2:16" x14ac:dyDescent="0.2">
      <c r="B44" s="1" t="s">
        <v>6</v>
      </c>
      <c r="C44" s="24">
        <f>'2014EY'!C44/'2014ES'!C44</f>
        <v>2.1532306461292259</v>
      </c>
      <c r="D44" s="24">
        <f>'2014EY'!D44/'2014ES'!D44</f>
        <v>2.2231075697211153</v>
      </c>
      <c r="E44" s="24">
        <f>'2014EY'!E44/'2014ES'!E44</f>
        <v>1.9819819819819819</v>
      </c>
      <c r="F44" s="24">
        <f>'2014EY'!F44/'2014ES'!F44</f>
        <v>2.1288659793814433</v>
      </c>
      <c r="G44" s="24">
        <f>'2014EY'!G44/'2014ES'!G44</f>
        <v>1.9583333333333333</v>
      </c>
      <c r="H44" s="24">
        <f>'2014EY'!H44/'2014ES'!H44</f>
        <v>1.9672330097087378</v>
      </c>
      <c r="I44" s="24">
        <f>'2014EY'!I44/'2014ES'!I44</f>
        <v>2.2056367432150314</v>
      </c>
      <c r="J44" s="24">
        <f>'2014EY'!J44/'2014ES'!J44</f>
        <v>2.5861365953109074</v>
      </c>
      <c r="K44" s="24">
        <f>'2014EY'!K44/'2014ES'!K44</f>
        <v>2.0122793553338449</v>
      </c>
      <c r="L44" s="24">
        <f>'2014EY'!L44/'2014ES'!L44</f>
        <v>1.597196261682243</v>
      </c>
      <c r="M44" s="24">
        <f>'2014EY'!M44/'2014ES'!M44</f>
        <v>2.008746355685131</v>
      </c>
      <c r="N44" s="24">
        <f>'2014EY'!N44/'2014ES'!N44</f>
        <v>2.4673366834170856</v>
      </c>
      <c r="O44" s="24"/>
      <c r="P44" s="24"/>
    </row>
    <row r="45" spans="2:16" s="14" customFormat="1" x14ac:dyDescent="0.2">
      <c r="B45" s="16" t="s">
        <v>50</v>
      </c>
      <c r="C45" s="25">
        <f>'2014EY'!C45/'2014ES'!C45</f>
        <v>2.3670788253477588</v>
      </c>
      <c r="D45" s="25">
        <f>'2014EY'!D45/'2014ES'!D45</f>
        <v>1.9455782312925169</v>
      </c>
      <c r="E45" s="25">
        <f>'2014EY'!E45/'2014ES'!E45</f>
        <v>2.0666666666666669</v>
      </c>
      <c r="F45" s="25">
        <f>'2014EY'!F45/'2014ES'!F45</f>
        <v>1.7466666666666666</v>
      </c>
      <c r="G45" s="25">
        <f>'2014EY'!G45/'2014ES'!G45</f>
        <v>2.4207920792079207</v>
      </c>
      <c r="H45" s="25">
        <f>'2014EY'!H45/'2014ES'!H45</f>
        <v>2.4497816593886461</v>
      </c>
      <c r="I45" s="25">
        <f>'2014EY'!I45/'2014ES'!I45</f>
        <v>2.9419642857142856</v>
      </c>
      <c r="J45" s="25">
        <f>'2014EY'!J45/'2014ES'!J45</f>
        <v>2.3571428571428572</v>
      </c>
      <c r="K45" s="25">
        <f>'2014EY'!K45/'2014ES'!K45</f>
        <v>2.4386792452830188</v>
      </c>
      <c r="L45" s="25">
        <f>'2014EY'!L45/'2014ES'!L45</f>
        <v>1.8022813688212929</v>
      </c>
      <c r="M45" s="25">
        <f>'2014EY'!M45/'2014ES'!M45</f>
        <v>1.9764011799410028</v>
      </c>
      <c r="N45" s="25">
        <f>'2014EY'!N45/'2014ES'!N45</f>
        <v>2.2377622377622379</v>
      </c>
      <c r="O45" s="25"/>
      <c r="P45" s="25"/>
    </row>
    <row r="46" spans="2:16" x14ac:dyDescent="0.2">
      <c r="B46" s="1" t="s">
        <v>51</v>
      </c>
      <c r="C46" s="24">
        <f>'2014EY'!C46/'2014ES'!C46</f>
        <v>2.209850107066381</v>
      </c>
      <c r="D46" s="24">
        <f>'2014EY'!D46/'2014ES'!D46</f>
        <v>1.96</v>
      </c>
      <c r="E46" s="24">
        <f>'2014EY'!E46/'2014ES'!E46</f>
        <v>2.8780487804878048</v>
      </c>
      <c r="F46" s="24">
        <f>'2014EY'!F46/'2014ES'!F46</f>
        <v>2.3076923076923075</v>
      </c>
      <c r="G46" s="24">
        <f>'2014EY'!G46/'2014ES'!G46</f>
        <v>2.1044776119402986</v>
      </c>
      <c r="H46" s="24">
        <f>'2014EY'!H46/'2014ES'!H46</f>
        <v>2.0686274509803924</v>
      </c>
      <c r="I46" s="24">
        <f>'2014EY'!I46/'2014ES'!I46</f>
        <v>2.168831168831169</v>
      </c>
      <c r="J46" s="24">
        <f>'2014EY'!J46/'2014ES'!J46</f>
        <v>2.2284263959390862</v>
      </c>
      <c r="K46" s="24">
        <f>'2014EY'!K46/'2014ES'!K46</f>
        <v>2.3850267379679146</v>
      </c>
      <c r="L46" s="24">
        <f>'2014EY'!L46/'2014ES'!L46</f>
        <v>2.143939393939394</v>
      </c>
      <c r="M46" s="24">
        <f>'2014EY'!M46/'2014ES'!M46</f>
        <v>2.396551724137931</v>
      </c>
      <c r="N46" s="24">
        <f>'2014EY'!N46/'2014ES'!N46</f>
        <v>2.5869565217391304</v>
      </c>
      <c r="O46" s="24"/>
      <c r="P46" s="8"/>
    </row>
    <row r="47" spans="2:16" x14ac:dyDescent="0.2">
      <c r="B47" s="46" t="s">
        <v>111</v>
      </c>
      <c r="C47" s="25">
        <f>'2014EY'!C47/'2014ES'!C47</f>
        <v>1.946629213483146</v>
      </c>
      <c r="D47" s="25">
        <f>'2014EY'!D47/'2014ES'!D47</f>
        <v>1.9797979797979799</v>
      </c>
      <c r="E47" s="25">
        <f>'2014EY'!E47/'2014ES'!E47</f>
        <v>1.6730769230769231</v>
      </c>
      <c r="F47" s="25">
        <f>'2014EY'!F47/'2014ES'!F47</f>
        <v>1.7438423645320198</v>
      </c>
      <c r="G47" s="25">
        <f>'2014EY'!G47/'2014ES'!G47</f>
        <v>1.7766990291262137</v>
      </c>
      <c r="H47" s="25">
        <f>'2014EY'!H47/'2014ES'!H47</f>
        <v>1.8773584905660377</v>
      </c>
      <c r="I47" s="25">
        <f>'2014EY'!I47/'2014ES'!I47</f>
        <v>2.1092896174863389</v>
      </c>
      <c r="J47" s="25">
        <f>'2014EY'!J47/'2014ES'!J47</f>
        <v>2.0335570469798658</v>
      </c>
      <c r="K47" s="25">
        <f>'2014EY'!K47/'2014ES'!K47</f>
        <v>2.1363636363636362</v>
      </c>
      <c r="L47" s="25">
        <f>'2014EY'!L47/'2014ES'!L47</f>
        <v>1.5144230769230769</v>
      </c>
      <c r="M47" s="25">
        <f>'2014EY'!M47/'2014ES'!M47</f>
        <v>2.028169014084507</v>
      </c>
      <c r="N47" s="25">
        <f>'2014EY'!N47/'2014ES'!N47</f>
        <v>1.9261363636363635</v>
      </c>
      <c r="O47" s="25"/>
      <c r="P47" s="8"/>
    </row>
    <row r="48" spans="2:16" s="19" customFormat="1" x14ac:dyDescent="0.2">
      <c r="B48" s="53" t="s">
        <v>121</v>
      </c>
      <c r="C48" s="24">
        <f>'2014EY'!C48/'2014ES'!C48</f>
        <v>1.7798436926896708</v>
      </c>
      <c r="D48" s="24">
        <f>'2014EY'!D48/'2014ES'!D48</f>
        <v>1.714500636500405</v>
      </c>
      <c r="E48" s="24">
        <f>'2014EY'!E48/'2014ES'!E48</f>
        <v>1.705000871231922</v>
      </c>
      <c r="F48" s="24">
        <f>'2014EY'!F48/'2014ES'!F48</f>
        <v>1.7571406028089001</v>
      </c>
      <c r="G48" s="24">
        <f>'2014EY'!G48/'2014ES'!G48</f>
        <v>1.8233841684822076</v>
      </c>
      <c r="H48" s="24">
        <f>'2014EY'!H48/'2014ES'!H48</f>
        <v>1.8496874689949401</v>
      </c>
      <c r="I48" s="24">
        <f>'2014EY'!I48/'2014ES'!I48</f>
        <v>1.8657221776708546</v>
      </c>
      <c r="J48" s="24">
        <f>'2014EY'!J48/'2014ES'!J48</f>
        <v>1.7416709822199206</v>
      </c>
      <c r="K48" s="24">
        <f>'2014EY'!K48/'2014ES'!K48</f>
        <v>1.8624351491569391</v>
      </c>
      <c r="L48" s="24">
        <f>'2014EY'!L48/'2014ES'!L48</f>
        <v>1.8795906080674292</v>
      </c>
      <c r="M48" s="24">
        <f>'2014EY'!M48/'2014ES'!M48</f>
        <v>1.7977147162230036</v>
      </c>
      <c r="N48" s="24">
        <f>'2014EY'!N48/'2014ES'!N48</f>
        <v>1.7787633482604202</v>
      </c>
      <c r="O48" s="24"/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conditionalFormatting sqref="Q1:IV1048576 C1:P6 A1 A2:B1048576 C8:P65536">
    <cfRule type="cellIs" dxfId="68" priority="1" stopIfTrue="1" operator="lessThan">
      <formula>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1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1"/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1:16" ht="15.75" thickBot="1" x14ac:dyDescent="0.3">
      <c r="B5" s="5" t="s">
        <v>0</v>
      </c>
    </row>
    <row r="6" spans="1:16" ht="13.5" thickBot="1" x14ac:dyDescent="0.25">
      <c r="B6" s="6" t="s">
        <v>118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1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1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14" customFormat="1" x14ac:dyDescent="0.2">
      <c r="B9" s="13" t="s">
        <v>20</v>
      </c>
      <c r="C9" s="21">
        <f>'2012Y'!C9/'2012S'!C9</f>
        <v>1.7025038360662039</v>
      </c>
      <c r="D9" s="21">
        <f>'2012Y'!D9/'2012S'!D9</f>
        <v>1.7252577502214348</v>
      </c>
      <c r="E9" s="21">
        <f>'2012Y'!E9/'2012S'!E9</f>
        <v>1.6033075438143154</v>
      </c>
      <c r="F9" s="21">
        <f>'2012Y'!F9/'2012S'!F9</f>
        <v>1.5962868845498077</v>
      </c>
      <c r="G9" s="21">
        <f>'2012Y'!G9/'2012S'!G9</f>
        <v>1.678131300999425</v>
      </c>
      <c r="H9" s="21">
        <f>'2012Y'!H9/'2012S'!H9</f>
        <v>1.7305855523898499</v>
      </c>
      <c r="I9" s="21">
        <f>'2012Y'!I9/'2012S'!I9</f>
        <v>1.8302463200347254</v>
      </c>
      <c r="J9" s="21">
        <f>'2012Y'!J9/'2012S'!J9</f>
        <v>1.8674110395620409</v>
      </c>
      <c r="K9" s="21">
        <f>'2012Y'!K9/'2012S'!K9</f>
        <v>1.8010602315597763</v>
      </c>
      <c r="L9" s="21">
        <f>'2012Y'!L9/'2012S'!L9</f>
        <v>1.6652404964430636</v>
      </c>
      <c r="M9" s="21">
        <f>'2012Y'!M9/'2012S'!M9</f>
        <v>1.6343718149686786</v>
      </c>
      <c r="N9" s="21">
        <f>'2012Y'!N9/'2012S'!N9</f>
        <v>1.5682138173995541</v>
      </c>
      <c r="O9" s="21">
        <f>'2012Y'!O9/'2012S'!O9</f>
        <v>1.6027823414871607</v>
      </c>
      <c r="P9" s="21"/>
    </row>
    <row r="10" spans="1:16" s="19" customFormat="1" x14ac:dyDescent="0.2">
      <c r="B10" s="47" t="s">
        <v>21</v>
      </c>
      <c r="C10" s="22">
        <f>'2012Y'!C10/'2012S'!C10</f>
        <v>1.9035662398745754</v>
      </c>
      <c r="D10" s="22">
        <f>'2012Y'!D10/'2012S'!D10</f>
        <v>1.9692224321920855</v>
      </c>
      <c r="E10" s="22">
        <f>'2012Y'!E10/'2012S'!E10</f>
        <v>1.7974874554577849</v>
      </c>
      <c r="F10" s="22">
        <f>'2012Y'!F10/'2012S'!F10</f>
        <v>1.759215837587558</v>
      </c>
      <c r="G10" s="22">
        <f>'2012Y'!G10/'2012S'!G10</f>
        <v>1.9248042687671711</v>
      </c>
      <c r="H10" s="22">
        <f>'2012Y'!H10/'2012S'!H10</f>
        <v>1.9298368135577437</v>
      </c>
      <c r="I10" s="22">
        <f>'2012Y'!I10/'2012S'!I10</f>
        <v>2.0537820740338644</v>
      </c>
      <c r="J10" s="22">
        <f>'2012Y'!J10/'2012S'!J10</f>
        <v>1.9975208496544063</v>
      </c>
      <c r="K10" s="22">
        <f>'2012Y'!K10/'2012S'!K10</f>
        <v>1.9805950099113709</v>
      </c>
      <c r="L10" s="22">
        <f>'2012Y'!L10/'2012S'!L10</f>
        <v>1.8428770493587929</v>
      </c>
      <c r="M10" s="22">
        <f>'2012Y'!M10/'2012S'!M10</f>
        <v>1.830216350034982</v>
      </c>
      <c r="N10" s="22">
        <f>'2012Y'!N10/'2012S'!N10</f>
        <v>1.7855412139406592</v>
      </c>
      <c r="O10" s="22">
        <f>'2012Y'!O10/'2012S'!O10</f>
        <v>1.7883983426203744</v>
      </c>
      <c r="P10" s="22"/>
    </row>
    <row r="11" spans="1:16" s="14" customFormat="1" x14ac:dyDescent="0.2">
      <c r="B11" s="15" t="s">
        <v>22</v>
      </c>
      <c r="C11" s="21">
        <f>'2012Y'!C11/'2012S'!C11</f>
        <v>1.5140083250370393</v>
      </c>
      <c r="D11" s="21">
        <f>'2012Y'!D11/'2012S'!D11</f>
        <v>1.4713767225298957</v>
      </c>
      <c r="E11" s="21">
        <f>'2012Y'!E11/'2012S'!E11</f>
        <v>1.4638258416694963</v>
      </c>
      <c r="F11" s="21">
        <f>'2012Y'!F11/'2012S'!F11</f>
        <v>1.4681720053678744</v>
      </c>
      <c r="G11" s="21">
        <f>'2012Y'!G11/'2012S'!G11</f>
        <v>1.4693858352371993</v>
      </c>
      <c r="H11" s="21">
        <f>'2012Y'!H11/'2012S'!H11</f>
        <v>1.5324986403452945</v>
      </c>
      <c r="I11" s="21">
        <f>'2012Y'!I11/'2012S'!I11</f>
        <v>1.5818456006032133</v>
      </c>
      <c r="J11" s="21">
        <f>'2012Y'!J11/'2012S'!J11</f>
        <v>1.7391355357195233</v>
      </c>
      <c r="K11" s="21">
        <f>'2012Y'!K11/'2012S'!K11</f>
        <v>1.5657728063207161</v>
      </c>
      <c r="L11" s="21">
        <f>'2012Y'!L11/'2012S'!L11</f>
        <v>1.4729075071606219</v>
      </c>
      <c r="M11" s="21">
        <f>'2012Y'!M11/'2012S'!M11</f>
        <v>1.4786149187292008</v>
      </c>
      <c r="N11" s="21">
        <f>'2012Y'!N11/'2012S'!N11</f>
        <v>1.4254100494662849</v>
      </c>
      <c r="O11" s="21">
        <f>'2012Y'!O11/'2012S'!O11</f>
        <v>1.4320468451103225</v>
      </c>
      <c r="P11" s="21"/>
    </row>
    <row r="12" spans="1:16" s="17" customFormat="1" x14ac:dyDescent="0.2">
      <c r="B12" s="1" t="s">
        <v>23</v>
      </c>
      <c r="C12" s="24">
        <f>'2012Y'!C12/'2012S'!C12</f>
        <v>1.8576857594551868</v>
      </c>
      <c r="D12" s="24">
        <f>'2012Y'!D12/'2012S'!D12</f>
        <v>1.9034608378870674</v>
      </c>
      <c r="E12" s="24">
        <f>'2012Y'!E12/'2012S'!E12</f>
        <v>1.9099219620958752</v>
      </c>
      <c r="F12" s="24">
        <f>'2012Y'!F12/'2012S'!F12</f>
        <v>1.6435067297198982</v>
      </c>
      <c r="G12" s="24">
        <f>'2012Y'!G12/'2012S'!G12</f>
        <v>1.9377186843946816</v>
      </c>
      <c r="H12" s="24">
        <f>'2012Y'!H12/'2012S'!H12</f>
        <v>1.7657080337605502</v>
      </c>
      <c r="I12" s="24">
        <f>'2012Y'!I12/'2012S'!I12</f>
        <v>2.0601101026632942</v>
      </c>
      <c r="J12" s="24">
        <f>'2012Y'!J12/'2012S'!J12</f>
        <v>2.2131357482619833</v>
      </c>
      <c r="K12" s="24">
        <f>'2012Y'!K12/'2012S'!K12</f>
        <v>1.8138858596873864</v>
      </c>
      <c r="L12" s="24">
        <f>'2012Y'!L12/'2012S'!L12</f>
        <v>1.7665562913907285</v>
      </c>
      <c r="M12" s="24">
        <f>'2012Y'!M12/'2012S'!M12</f>
        <v>1.7898267188373393</v>
      </c>
      <c r="N12" s="24">
        <f>'2012Y'!N12/'2012S'!N12</f>
        <v>1.712041884816754</v>
      </c>
      <c r="O12" s="24">
        <f>'2012Y'!O12/'2012S'!O12</f>
        <v>1.7964211618257262</v>
      </c>
      <c r="P12" s="24"/>
    </row>
    <row r="13" spans="1:16" s="14" customFormat="1" x14ac:dyDescent="0.2">
      <c r="B13" s="16" t="s">
        <v>24</v>
      </c>
      <c r="C13" s="25">
        <f>'2012Y'!C13/'2012S'!C13</f>
        <v>1.7452181031717058</v>
      </c>
      <c r="D13" s="25">
        <f>'2012Y'!D13/'2012S'!D13</f>
        <v>2.0486825512709896</v>
      </c>
      <c r="E13" s="25">
        <f>'2012Y'!E13/'2012S'!E13</f>
        <v>1.7085023893246776</v>
      </c>
      <c r="F13" s="25">
        <f>'2012Y'!F13/'2012S'!F13</f>
        <v>1.6630300385482581</v>
      </c>
      <c r="G13" s="25">
        <f>'2012Y'!G13/'2012S'!G13</f>
        <v>1.6457133717210493</v>
      </c>
      <c r="H13" s="25">
        <f>'2012Y'!H13/'2012S'!H13</f>
        <v>1.7845131012905748</v>
      </c>
      <c r="I13" s="25">
        <f>'2012Y'!I13/'2012S'!I13</f>
        <v>1.6592568288081371</v>
      </c>
      <c r="J13" s="25">
        <f>'2012Y'!J13/'2012S'!J13</f>
        <v>1.7517312131315721</v>
      </c>
      <c r="K13" s="25">
        <f>'2012Y'!K13/'2012S'!K13</f>
        <v>1.7438637393951169</v>
      </c>
      <c r="L13" s="25">
        <f>'2012Y'!L13/'2012S'!L13</f>
        <v>1.5363114754098361</v>
      </c>
      <c r="M13" s="25">
        <f>'2012Y'!M13/'2012S'!M13</f>
        <v>1.6903337667967058</v>
      </c>
      <c r="N13" s="25">
        <f>'2012Y'!N13/'2012S'!N13</f>
        <v>1.6762648856404763</v>
      </c>
      <c r="O13" s="25">
        <f>'2012Y'!O13/'2012S'!O13</f>
        <v>1.6535134829555092</v>
      </c>
      <c r="P13" s="25"/>
    </row>
    <row r="14" spans="1:16" x14ac:dyDescent="0.2">
      <c r="B14" s="1" t="s">
        <v>25</v>
      </c>
      <c r="C14" s="24">
        <f>'2012Y'!C14/'2012S'!C14</f>
        <v>1.5726096599310004</v>
      </c>
      <c r="D14" s="24">
        <f>'2012Y'!D14/'2012S'!D14</f>
        <v>1.4919385796545106</v>
      </c>
      <c r="E14" s="24">
        <f>'2012Y'!E14/'2012S'!E14</f>
        <v>1.4555977572797973</v>
      </c>
      <c r="F14" s="24">
        <f>'2012Y'!F14/'2012S'!F14</f>
        <v>1.4563839420464835</v>
      </c>
      <c r="G14" s="24">
        <f>'2012Y'!G14/'2012S'!G14</f>
        <v>1.602628001812415</v>
      </c>
      <c r="H14" s="24">
        <f>'2012Y'!H14/'2012S'!H14</f>
        <v>1.5724373308226434</v>
      </c>
      <c r="I14" s="24">
        <f>'2012Y'!I14/'2012S'!I14</f>
        <v>1.6341424718388069</v>
      </c>
      <c r="J14" s="24">
        <f>'2012Y'!J14/'2012S'!J14</f>
        <v>1.9066319048394982</v>
      </c>
      <c r="K14" s="24">
        <f>'2012Y'!K14/'2012S'!K14</f>
        <v>1.6763627165802453</v>
      </c>
      <c r="L14" s="24">
        <f>'2012Y'!L14/'2012S'!L14</f>
        <v>1.5340127701375246</v>
      </c>
      <c r="M14" s="24">
        <f>'2012Y'!M14/'2012S'!M14</f>
        <v>1.5031011450381679</v>
      </c>
      <c r="N14" s="24">
        <f>'2012Y'!N14/'2012S'!N14</f>
        <v>1.4722463139635733</v>
      </c>
      <c r="O14" s="24">
        <f>'2012Y'!O14/'2012S'!O14</f>
        <v>1.5671580671580672</v>
      </c>
      <c r="P14" s="24"/>
    </row>
    <row r="15" spans="1:16" s="14" customFormat="1" x14ac:dyDescent="0.2">
      <c r="B15" s="16" t="s">
        <v>1</v>
      </c>
      <c r="C15" s="25">
        <f>'2012Y'!C15/'2012S'!C15</f>
        <v>2.1931375240186659</v>
      </c>
      <c r="D15" s="25">
        <f>'2012Y'!D15/'2012S'!D15</f>
        <v>2.5539014373716631</v>
      </c>
      <c r="E15" s="25">
        <f>'2012Y'!E15/'2012S'!E15</f>
        <v>2.4007867132867133</v>
      </c>
      <c r="F15" s="25">
        <f>'2012Y'!F15/'2012S'!F15</f>
        <v>2.195887445887446</v>
      </c>
      <c r="G15" s="25">
        <f>'2012Y'!G15/'2012S'!G15</f>
        <v>2.36768149882904</v>
      </c>
      <c r="H15" s="25">
        <f>'2012Y'!H15/'2012S'!H15</f>
        <v>2.2605304212168487</v>
      </c>
      <c r="I15" s="25">
        <f>'2012Y'!I15/'2012S'!I15</f>
        <v>2.3224472333143185</v>
      </c>
      <c r="J15" s="25">
        <f>'2012Y'!J15/'2012S'!J15</f>
        <v>2.1570843164038247</v>
      </c>
      <c r="K15" s="25">
        <f>'2012Y'!K15/'2012S'!K15</f>
        <v>2.2407489968791796</v>
      </c>
      <c r="L15" s="25">
        <f>'2012Y'!L15/'2012S'!L15</f>
        <v>1.953027139874739</v>
      </c>
      <c r="M15" s="25">
        <f>'2012Y'!M15/'2012S'!M15</f>
        <v>1.966438020578148</v>
      </c>
      <c r="N15" s="25">
        <f>'2012Y'!N15/'2012S'!N15</f>
        <v>2.0114068441064639</v>
      </c>
      <c r="O15" s="25">
        <f>'2012Y'!O15/'2012S'!O15</f>
        <v>2.1530266343825666</v>
      </c>
      <c r="P15" s="25"/>
    </row>
    <row r="16" spans="1:16" s="19" customFormat="1" x14ac:dyDescent="0.2">
      <c r="B16" s="1" t="s">
        <v>26</v>
      </c>
      <c r="C16" s="24">
        <f>'2012Y'!C16/'2012S'!C16</f>
        <v>1.9508782447095498</v>
      </c>
      <c r="D16" s="24">
        <f>'2012Y'!D16/'2012S'!D16</f>
        <v>1.8530816465772117</v>
      </c>
      <c r="E16" s="24">
        <f>'2012Y'!E16/'2012S'!E16</f>
        <v>1.7663076610445032</v>
      </c>
      <c r="F16" s="24">
        <f>'2012Y'!F16/'2012S'!F16</f>
        <v>1.6112892880051315</v>
      </c>
      <c r="G16" s="24">
        <f>'2012Y'!G16/'2012S'!G16</f>
        <v>1.8694434721736086</v>
      </c>
      <c r="H16" s="24">
        <f>'2012Y'!H16/'2012S'!H16</f>
        <v>1.8307374224672639</v>
      </c>
      <c r="I16" s="24">
        <f>'2012Y'!I16/'2012S'!I16</f>
        <v>2.2672376873661668</v>
      </c>
      <c r="J16" s="24">
        <f>'2012Y'!J16/'2012S'!J16</f>
        <v>2.0986342943854326</v>
      </c>
      <c r="K16" s="24">
        <f>'2012Y'!K16/'2012S'!K16</f>
        <v>2.1428698831713189</v>
      </c>
      <c r="L16" s="24">
        <f>'2012Y'!L16/'2012S'!L16</f>
        <v>1.9452645329849771</v>
      </c>
      <c r="M16" s="24">
        <f>'2012Y'!M16/'2012S'!M16</f>
        <v>1.89114336492891</v>
      </c>
      <c r="N16" s="24">
        <f>'2012Y'!N16/'2012S'!N16</f>
        <v>1.7245136186770429</v>
      </c>
      <c r="O16" s="24">
        <f>'2012Y'!O16/'2012S'!O16</f>
        <v>1.8888626710712599</v>
      </c>
      <c r="P16" s="24"/>
    </row>
    <row r="17" spans="2:18" s="14" customFormat="1" x14ac:dyDescent="0.2">
      <c r="B17" s="16" t="s">
        <v>27</v>
      </c>
      <c r="C17" s="25">
        <f>'2012Y'!C17/'2012S'!C17</f>
        <v>1.8529928667424791</v>
      </c>
      <c r="D17" s="25">
        <f>'2012Y'!D17/'2012S'!D17</f>
        <v>1.6014219991635299</v>
      </c>
      <c r="E17" s="25">
        <f>'2012Y'!E17/'2012S'!E17</f>
        <v>1.5725433526011561</v>
      </c>
      <c r="F17" s="25">
        <f>'2012Y'!F17/'2012S'!F17</f>
        <v>1.7487714987714988</v>
      </c>
      <c r="G17" s="25">
        <f>'2012Y'!G17/'2012S'!G17</f>
        <v>1.9092292089249492</v>
      </c>
      <c r="H17" s="25">
        <f>'2012Y'!H17/'2012S'!H17</f>
        <v>1.8595419847328245</v>
      </c>
      <c r="I17" s="25">
        <f>'2012Y'!I17/'2012S'!I17</f>
        <v>1.9634091923248549</v>
      </c>
      <c r="J17" s="25">
        <f>'2012Y'!J17/'2012S'!J17</f>
        <v>1.8168279970215935</v>
      </c>
      <c r="K17" s="25">
        <f>'2012Y'!K17/'2012S'!K17</f>
        <v>1.9715370018975331</v>
      </c>
      <c r="L17" s="25">
        <f>'2012Y'!L17/'2012S'!L17</f>
        <v>1.9099967330937602</v>
      </c>
      <c r="M17" s="25">
        <f>'2012Y'!M17/'2012S'!M17</f>
        <v>2</v>
      </c>
      <c r="N17" s="25">
        <f>'2012Y'!N17/'2012S'!N17</f>
        <v>1.9607843137254901</v>
      </c>
      <c r="O17" s="25">
        <f>'2012Y'!O17/'2012S'!O17</f>
        <v>1.6739427012278307</v>
      </c>
      <c r="P17" s="25"/>
    </row>
    <row r="18" spans="2:18" x14ac:dyDescent="0.2">
      <c r="B18" s="1" t="s">
        <v>28</v>
      </c>
      <c r="C18" s="24">
        <f>'2012Y'!C18/'2012S'!C18</f>
        <v>2.1542667771333885</v>
      </c>
      <c r="D18" s="24">
        <f>'2012Y'!D18/'2012S'!D18</f>
        <v>2.480074142724745</v>
      </c>
      <c r="E18" s="24">
        <f>'2012Y'!E18/'2012S'!E18</f>
        <v>2.0797773654916512</v>
      </c>
      <c r="F18" s="24">
        <f>'2012Y'!F18/'2012S'!F18</f>
        <v>2.0730994152046782</v>
      </c>
      <c r="G18" s="24">
        <f>'2012Y'!G18/'2012S'!G18</f>
        <v>2.2609603340292277</v>
      </c>
      <c r="H18" s="24">
        <f>'2012Y'!H18/'2012S'!H18</f>
        <v>1.9174809989142236</v>
      </c>
      <c r="I18" s="24">
        <f>'2012Y'!I18/'2012S'!I18</f>
        <v>2.1972371450498849</v>
      </c>
      <c r="J18" s="24">
        <f>'2012Y'!J18/'2012S'!J18</f>
        <v>2.0291023842917251</v>
      </c>
      <c r="K18" s="24">
        <f>'2012Y'!K18/'2012S'!K18</f>
        <v>2.1821382842509602</v>
      </c>
      <c r="L18" s="24">
        <f>'2012Y'!L18/'2012S'!L18</f>
        <v>2.2820643842616248</v>
      </c>
      <c r="M18" s="24">
        <f>'2012Y'!M18/'2012S'!M18</f>
        <v>2.1496865203761755</v>
      </c>
      <c r="N18" s="24">
        <f>'2012Y'!N18/'2012S'!N18</f>
        <v>2.1774193548387095</v>
      </c>
      <c r="O18" s="24">
        <f>'2012Y'!O18/'2012S'!O18</f>
        <v>2.0944574551131927</v>
      </c>
      <c r="P18" s="24"/>
    </row>
    <row r="19" spans="2:18" s="14" customFormat="1" x14ac:dyDescent="0.2">
      <c r="B19" s="16" t="s">
        <v>29</v>
      </c>
      <c r="C19" s="25">
        <f>'2012Y'!C19/'2012S'!C19</f>
        <v>2.1107159047320154</v>
      </c>
      <c r="D19" s="25">
        <f>'2012Y'!D19/'2012S'!D19</f>
        <v>1.9947722180731891</v>
      </c>
      <c r="E19" s="25">
        <f>'2012Y'!E19/'2012S'!E19</f>
        <v>1.8805330794859592</v>
      </c>
      <c r="F19" s="25">
        <f>'2012Y'!F19/'2012S'!F19</f>
        <v>2.004559963520292</v>
      </c>
      <c r="G19" s="25">
        <f>'2012Y'!G19/'2012S'!G19</f>
        <v>2.0282276723739008</v>
      </c>
      <c r="H19" s="25">
        <f>'2012Y'!H19/'2012S'!H19</f>
        <v>2.2239138507240996</v>
      </c>
      <c r="I19" s="25">
        <f>'2012Y'!I19/'2012S'!I19</f>
        <v>2.3394720687538366</v>
      </c>
      <c r="J19" s="25">
        <f>'2012Y'!J19/'2012S'!J19</f>
        <v>2.3521739130434782</v>
      </c>
      <c r="K19" s="25">
        <f>'2012Y'!K19/'2012S'!K19</f>
        <v>2.1689221846302562</v>
      </c>
      <c r="L19" s="25">
        <f>'2012Y'!L19/'2012S'!L19</f>
        <v>1.8931357254290171</v>
      </c>
      <c r="M19" s="25">
        <f>'2012Y'!M19/'2012S'!M19</f>
        <v>2.0373291272344902</v>
      </c>
      <c r="N19" s="25">
        <f>'2012Y'!N19/'2012S'!N19</f>
        <v>1.9819921215531795</v>
      </c>
      <c r="O19" s="25">
        <f>'2012Y'!O19/'2012S'!O19</f>
        <v>2.0871236386931455</v>
      </c>
      <c r="P19" s="25"/>
    </row>
    <row r="20" spans="2:18" x14ac:dyDescent="0.2">
      <c r="B20" s="1" t="s">
        <v>30</v>
      </c>
      <c r="C20" s="24">
        <f>'2012Y'!C20/'2012S'!C20</f>
        <v>1.82212308396248</v>
      </c>
      <c r="D20" s="24">
        <f>'2012Y'!D20/'2012S'!D20</f>
        <v>1.6615994712491737</v>
      </c>
      <c r="E20" s="24">
        <f>'2012Y'!E20/'2012S'!E20</f>
        <v>1.6756756756756757</v>
      </c>
      <c r="F20" s="24">
        <f>'2012Y'!F20/'2012S'!F20</f>
        <v>1.630105553005966</v>
      </c>
      <c r="G20" s="24">
        <f>'2012Y'!G20/'2012S'!G20</f>
        <v>1.5841584158415842</v>
      </c>
      <c r="H20" s="24">
        <f>'2012Y'!H20/'2012S'!H20</f>
        <v>1.8297029702970298</v>
      </c>
      <c r="I20" s="24">
        <f>'2012Y'!I20/'2012S'!I20</f>
        <v>1.8742297934034071</v>
      </c>
      <c r="J20" s="24">
        <f>'2012Y'!J20/'2012S'!J20</f>
        <v>2.1552969502407704</v>
      </c>
      <c r="K20" s="24">
        <f>'2012Y'!K20/'2012S'!K20</f>
        <v>2.0793976728268309</v>
      </c>
      <c r="L20" s="24">
        <f>'2012Y'!L20/'2012S'!L20</f>
        <v>1.7975510204081633</v>
      </c>
      <c r="M20" s="24">
        <f>'2012Y'!M20/'2012S'!M20</f>
        <v>1.8424861643252448</v>
      </c>
      <c r="N20" s="24">
        <f>'2012Y'!N20/'2012S'!N20</f>
        <v>1.736517719568567</v>
      </c>
      <c r="O20" s="24">
        <f>'2012Y'!O20/'2012S'!O20</f>
        <v>1.6930358350236647</v>
      </c>
      <c r="P20" s="24"/>
    </row>
    <row r="21" spans="2:18" s="14" customFormat="1" x14ac:dyDescent="0.2">
      <c r="B21" s="16" t="s">
        <v>31</v>
      </c>
      <c r="C21" s="25">
        <f>'2012Y'!C21/'2012S'!C21</f>
        <v>1.9246967269398032</v>
      </c>
      <c r="D21" s="25">
        <f>'2012Y'!D21/'2012S'!D21</f>
        <v>1.9522862823061631</v>
      </c>
      <c r="E21" s="25">
        <f>'2012Y'!E21/'2012S'!E21</f>
        <v>1.7515110812625923</v>
      </c>
      <c r="F21" s="25">
        <f>'2012Y'!F21/'2012S'!F21</f>
        <v>1.6161067193675889</v>
      </c>
      <c r="G21" s="25">
        <f>'2012Y'!G21/'2012S'!G21</f>
        <v>2.142540947321824</v>
      </c>
      <c r="H21" s="25">
        <f>'2012Y'!H21/'2012S'!H21</f>
        <v>1.7359038142620231</v>
      </c>
      <c r="I21" s="25">
        <f>'2012Y'!I21/'2012S'!I21</f>
        <v>2.0741459627329193</v>
      </c>
      <c r="J21" s="25">
        <f>'2012Y'!J21/'2012S'!J21</f>
        <v>2.52803738317757</v>
      </c>
      <c r="K21" s="25">
        <f>'2012Y'!K21/'2012S'!K21</f>
        <v>2.0586624951114589</v>
      </c>
      <c r="L21" s="25">
        <f>'2012Y'!L21/'2012S'!L21</f>
        <v>1.8644639244774106</v>
      </c>
      <c r="M21" s="25">
        <f>'2012Y'!M21/'2012S'!M21</f>
        <v>1.7233231707317074</v>
      </c>
      <c r="N21" s="25">
        <f>'2012Y'!N21/'2012S'!N21</f>
        <v>1.7880684188569045</v>
      </c>
      <c r="O21" s="25">
        <f>'2012Y'!O21/'2012S'!O21</f>
        <v>1.7819191118160191</v>
      </c>
      <c r="P21" s="25"/>
    </row>
    <row r="22" spans="2:18" x14ac:dyDescent="0.2">
      <c r="B22" s="1" t="s">
        <v>32</v>
      </c>
      <c r="C22" s="24">
        <f>'2012Y'!C22/'2012S'!C22</f>
        <v>1.7089268755935423</v>
      </c>
      <c r="D22" s="24">
        <f>'2012Y'!D22/'2012S'!D22</f>
        <v>1.5711700844390832</v>
      </c>
      <c r="E22" s="24">
        <f>'2012Y'!E22/'2012S'!E22</f>
        <v>1.6241810601548541</v>
      </c>
      <c r="F22" s="24">
        <f>'2012Y'!F22/'2012S'!F22</f>
        <v>1.5456453305351521</v>
      </c>
      <c r="G22" s="24">
        <f>'2012Y'!G22/'2012S'!G22</f>
        <v>1.9622015915119364</v>
      </c>
      <c r="H22" s="24">
        <f>'2012Y'!H22/'2012S'!H22</f>
        <v>1.7643810400368154</v>
      </c>
      <c r="I22" s="24">
        <f>'2012Y'!I22/'2012S'!I22</f>
        <v>1.699861046780917</v>
      </c>
      <c r="J22" s="24">
        <f>'2012Y'!J22/'2012S'!J22</f>
        <v>2.3023690773067331</v>
      </c>
      <c r="K22" s="24">
        <f>'2012Y'!K22/'2012S'!K22</f>
        <v>1.826086956521739</v>
      </c>
      <c r="L22" s="24">
        <f>'2012Y'!L22/'2012S'!L22</f>
        <v>1.6082557668959936</v>
      </c>
      <c r="M22" s="24">
        <f>'2012Y'!M22/'2012S'!M22</f>
        <v>1.6142689141513131</v>
      </c>
      <c r="N22" s="24">
        <f>'2012Y'!N22/'2012S'!N22</f>
        <v>1.5621019108280254</v>
      </c>
      <c r="O22" s="24">
        <f>'2012Y'!O22/'2012S'!O22</f>
        <v>1.4766839378238341</v>
      </c>
      <c r="P22" s="24"/>
    </row>
    <row r="23" spans="2:18" s="14" customFormat="1" x14ac:dyDescent="0.2">
      <c r="B23" s="16" t="s">
        <v>33</v>
      </c>
      <c r="C23" s="25">
        <f>'2012Y'!C23/'2012S'!C23</f>
        <v>1.9407065911995618</v>
      </c>
      <c r="D23" s="25">
        <f>'2012Y'!D23/'2012S'!D23</f>
        <v>1.9908361970217641</v>
      </c>
      <c r="E23" s="25">
        <f>'2012Y'!E23/'2012S'!E23</f>
        <v>1.8423236514522821</v>
      </c>
      <c r="F23" s="25">
        <f>'2012Y'!F23/'2012S'!F23</f>
        <v>1.9462121212121213</v>
      </c>
      <c r="G23" s="25">
        <f>'2012Y'!G23/'2012S'!G23</f>
        <v>2.2340036563071299</v>
      </c>
      <c r="H23" s="25">
        <f>'2012Y'!H23/'2012S'!H23</f>
        <v>1.8130464021519839</v>
      </c>
      <c r="I23" s="25">
        <f>'2012Y'!I23/'2012S'!I23</f>
        <v>1.9625578460244004</v>
      </c>
      <c r="J23" s="25">
        <f>'2012Y'!J23/'2012S'!J23</f>
        <v>1.7750982961992137</v>
      </c>
      <c r="K23" s="25">
        <f>'2012Y'!K23/'2012S'!K23</f>
        <v>1.9989008573312816</v>
      </c>
      <c r="L23" s="25">
        <f>'2012Y'!L23/'2012S'!L23</f>
        <v>1.9155370177267987</v>
      </c>
      <c r="M23" s="25">
        <f>'2012Y'!M23/'2012S'!M23</f>
        <v>1.8729729729729729</v>
      </c>
      <c r="N23" s="25">
        <f>'2012Y'!N23/'2012S'!N23</f>
        <v>2.0738758029978586</v>
      </c>
      <c r="O23" s="25">
        <f>'2012Y'!O23/'2012S'!O23</f>
        <v>2.0130434782608697</v>
      </c>
      <c r="P23" s="25"/>
    </row>
    <row r="24" spans="2:18" x14ac:dyDescent="0.2">
      <c r="B24" s="1" t="s">
        <v>34</v>
      </c>
      <c r="C24" s="24">
        <f>'2012Y'!C24/'2012S'!C24</f>
        <v>2.2363965148775273</v>
      </c>
      <c r="D24" s="24">
        <f>'2012Y'!D24/'2012S'!D24</f>
        <v>2.0527881040892195</v>
      </c>
      <c r="E24" s="24">
        <f>'2012Y'!E24/'2012S'!E24</f>
        <v>2.2088787706317587</v>
      </c>
      <c r="F24" s="24">
        <f>'2012Y'!F24/'2012S'!F24</f>
        <v>2.5017352503718393</v>
      </c>
      <c r="G24" s="24">
        <f>'2012Y'!G24/'2012S'!G24</f>
        <v>2.3917127071823203</v>
      </c>
      <c r="H24" s="24">
        <f>'2012Y'!H24/'2012S'!H24</f>
        <v>2.1206997084548105</v>
      </c>
      <c r="I24" s="24">
        <f>'2012Y'!I24/'2012S'!I24</f>
        <v>2.2124352331606216</v>
      </c>
      <c r="J24" s="24">
        <f>'2012Y'!J24/'2012S'!J24</f>
        <v>2.155631013016412</v>
      </c>
      <c r="K24" s="24">
        <f>'2012Y'!K24/'2012S'!K24</f>
        <v>2.3137789904502046</v>
      </c>
      <c r="L24" s="24">
        <f>'2012Y'!L24/'2012S'!L24</f>
        <v>2.20458984375</v>
      </c>
      <c r="M24" s="24">
        <f>'2012Y'!M24/'2012S'!M24</f>
        <v>2.2377472055030094</v>
      </c>
      <c r="N24" s="24">
        <f>'2012Y'!N24/'2012S'!N24</f>
        <v>2.1198175787728029</v>
      </c>
      <c r="O24" s="24">
        <f>'2012Y'!O24/'2012S'!O24</f>
        <v>2.4087898856110779</v>
      </c>
      <c r="P24" s="24"/>
    </row>
    <row r="25" spans="2:18" s="14" customFormat="1" x14ac:dyDescent="0.2">
      <c r="B25" s="16" t="s">
        <v>35</v>
      </c>
      <c r="C25" s="25">
        <f>'2012Y'!C25/'2012S'!C25</f>
        <v>2.2045699302336472</v>
      </c>
      <c r="D25" s="25">
        <f>'2012Y'!D25/'2012S'!D25</f>
        <v>2.1989389920424403</v>
      </c>
      <c r="E25" s="25">
        <f>'2012Y'!E25/'2012S'!E25</f>
        <v>2.0612903225806454</v>
      </c>
      <c r="F25" s="25">
        <f>'2012Y'!F25/'2012S'!F25</f>
        <v>1.6975252062328139</v>
      </c>
      <c r="G25" s="25">
        <f>'2012Y'!G25/'2012S'!G25</f>
        <v>2.1565143824027073</v>
      </c>
      <c r="H25" s="25">
        <f>'2012Y'!H25/'2012S'!H25</f>
        <v>3.3370463528566296</v>
      </c>
      <c r="I25" s="25">
        <f>'2012Y'!I25/'2012S'!I25</f>
        <v>2.2448275862068967</v>
      </c>
      <c r="J25" s="25">
        <f>'2012Y'!J25/'2012S'!J25</f>
        <v>2.1470813153199084</v>
      </c>
      <c r="K25" s="25">
        <f>'2012Y'!K25/'2012S'!K25</f>
        <v>2.0733879586747417</v>
      </c>
      <c r="L25" s="25">
        <f>'2012Y'!L25/'2012S'!L25</f>
        <v>1.925776754890679</v>
      </c>
      <c r="M25" s="25">
        <f>'2012Y'!M25/'2012S'!M25</f>
        <v>1.903765690376569</v>
      </c>
      <c r="N25" s="25">
        <f>'2012Y'!N25/'2012S'!N25</f>
        <v>1.7876588021778583</v>
      </c>
      <c r="O25" s="25">
        <f>'2012Y'!O25/'2012S'!O25</f>
        <v>1.8126631853785902</v>
      </c>
      <c r="P25" s="25"/>
    </row>
    <row r="26" spans="2:18" x14ac:dyDescent="0.2">
      <c r="B26" s="1" t="s">
        <v>36</v>
      </c>
      <c r="C26" s="24">
        <f>'2012Y'!C26/'2012S'!C26</f>
        <v>2.0323350910357179</v>
      </c>
      <c r="D26" s="24">
        <f>'2012Y'!D26/'2012S'!D26</f>
        <v>1.9320388349514563</v>
      </c>
      <c r="E26" s="24">
        <f>'2012Y'!E26/'2012S'!E26</f>
        <v>1.7914285714285714</v>
      </c>
      <c r="F26" s="24">
        <f>'2012Y'!F26/'2012S'!F26</f>
        <v>1.7376705141657922</v>
      </c>
      <c r="G26" s="24">
        <f>'2012Y'!G26/'2012S'!G26</f>
        <v>2.2777070063694267</v>
      </c>
      <c r="H26" s="24">
        <f>'2012Y'!H26/'2012S'!H26</f>
        <v>1.9835873388042204</v>
      </c>
      <c r="I26" s="24">
        <f>'2012Y'!I26/'2012S'!I26</f>
        <v>2.2077669902912622</v>
      </c>
      <c r="J26" s="24">
        <f>'2012Y'!J26/'2012S'!J26</f>
        <v>2.3862332695984705</v>
      </c>
      <c r="K26" s="24">
        <f>'2012Y'!K26/'2012S'!K26</f>
        <v>2.1040925266903914</v>
      </c>
      <c r="L26" s="24">
        <f>'2012Y'!L26/'2012S'!L26</f>
        <v>1.9201824401368301</v>
      </c>
      <c r="M26" s="24">
        <f>'2012Y'!M26/'2012S'!M26</f>
        <v>1.8790746582544691</v>
      </c>
      <c r="N26" s="24">
        <f>'2012Y'!N26/'2012S'!N26</f>
        <v>1.9974554707379135</v>
      </c>
      <c r="O26" s="24">
        <f>'2012Y'!O26/'2012S'!O26</f>
        <v>1.9943820224719102</v>
      </c>
      <c r="P26" s="24"/>
      <c r="Q26" s="24"/>
      <c r="R26" s="24"/>
    </row>
    <row r="27" spans="2:18" s="14" customFormat="1" x14ac:dyDescent="0.2">
      <c r="B27" s="16" t="s">
        <v>37</v>
      </c>
      <c r="C27" s="25">
        <f>'2012Y'!C27/'2012S'!C27</f>
        <v>1.7117565698478561</v>
      </c>
      <c r="D27" s="25">
        <f>'2012Y'!D27/'2012S'!D27</f>
        <v>2.1608247422680411</v>
      </c>
      <c r="E27" s="25">
        <f>'2012Y'!E27/'2012S'!E27</f>
        <v>1.738238841978287</v>
      </c>
      <c r="F27" s="25">
        <f>'2012Y'!F27/'2012S'!F27</f>
        <v>1.7946815089672232</v>
      </c>
      <c r="G27" s="25">
        <f>'2012Y'!G27/'2012S'!G27</f>
        <v>1.831138652207591</v>
      </c>
      <c r="H27" s="25">
        <f>'2012Y'!H27/'2012S'!H27</f>
        <v>1.8538538538538538</v>
      </c>
      <c r="I27" s="25">
        <f>'2012Y'!I27/'2012S'!I27</f>
        <v>1.7092940337532683</v>
      </c>
      <c r="J27" s="25">
        <f>'2012Y'!J27/'2012S'!J27</f>
        <v>1.488333790831732</v>
      </c>
      <c r="K27" s="25">
        <f>'2012Y'!K27/'2012S'!K27</f>
        <v>1.7565033981720177</v>
      </c>
      <c r="L27" s="25">
        <f>'2012Y'!L27/'2012S'!L27</f>
        <v>1.6202402248913876</v>
      </c>
      <c r="M27" s="25">
        <f>'2012Y'!M27/'2012S'!M27</f>
        <v>1.6691871455576559</v>
      </c>
      <c r="N27" s="25">
        <f>'2012Y'!N27/'2012S'!N27</f>
        <v>1.8603508771929824</v>
      </c>
      <c r="O27" s="25">
        <f>'2012Y'!O27/'2012S'!O27</f>
        <v>1.6468085106382979</v>
      </c>
      <c r="P27" s="25"/>
      <c r="Q27" s="25"/>
      <c r="R27" s="25"/>
    </row>
    <row r="28" spans="2:18" x14ac:dyDescent="0.2">
      <c r="B28" s="1" t="s">
        <v>38</v>
      </c>
      <c r="C28" s="24">
        <f>'2012Y'!C28/'2012S'!C28</f>
        <v>2.2469993682880607</v>
      </c>
      <c r="D28" s="24">
        <f>'2012Y'!D28/'2012S'!D28</f>
        <v>2.1991869918699187</v>
      </c>
      <c r="E28" s="24">
        <f>'2012Y'!E28/'2012S'!E28</f>
        <v>2.3481481481481481</v>
      </c>
      <c r="F28" s="24">
        <f>'2012Y'!F28/'2012S'!F28</f>
        <v>1.9210526315789473</v>
      </c>
      <c r="G28" s="24">
        <f>'2012Y'!G28/'2012S'!G28</f>
        <v>2.3693181818181817</v>
      </c>
      <c r="H28" s="24">
        <f>'2012Y'!H28/'2012S'!H28</f>
        <v>2.8020833333333335</v>
      </c>
      <c r="I28" s="24">
        <f>'2012Y'!I28/'2012S'!I28</f>
        <v>3.2872928176795582</v>
      </c>
      <c r="J28" s="24">
        <f>'2012Y'!J28/'2012S'!J28</f>
        <v>1.9838709677419355</v>
      </c>
      <c r="K28" s="24">
        <f>'2012Y'!K28/'2012S'!K28</f>
        <v>1.8859999999999999</v>
      </c>
      <c r="L28" s="24">
        <f>'2012Y'!L28/'2012S'!L28</f>
        <v>2.0687022900763359</v>
      </c>
      <c r="M28" s="24">
        <f>'2012Y'!M28/'2012S'!M28</f>
        <v>2.5128205128205128</v>
      </c>
      <c r="N28" s="24">
        <f>'2012Y'!N28/'2012S'!N28</f>
        <v>2.8777777777777778</v>
      </c>
      <c r="O28" s="24">
        <f>'2012Y'!O28/'2012S'!O28</f>
        <v>1.6396103896103895</v>
      </c>
      <c r="P28" s="24"/>
      <c r="Q28" s="24"/>
      <c r="R28" s="24"/>
    </row>
    <row r="29" spans="2:18" s="14" customFormat="1" x14ac:dyDescent="0.2">
      <c r="B29" s="16" t="s">
        <v>39</v>
      </c>
      <c r="C29" s="25">
        <f>'2012Y'!C29/'2012S'!C29</f>
        <v>2.557882711348058</v>
      </c>
      <c r="D29" s="25">
        <f>'2012Y'!D29/'2012S'!D29</f>
        <v>2.7389558232931726</v>
      </c>
      <c r="E29" s="25">
        <f>'2012Y'!E29/'2012S'!E29</f>
        <v>2.296137339055794</v>
      </c>
      <c r="F29" s="25">
        <f>'2012Y'!F29/'2012S'!F29</f>
        <v>1.9782608695652173</v>
      </c>
      <c r="G29" s="25">
        <f>'2012Y'!G29/'2012S'!G29</f>
        <v>2.2087912087912089</v>
      </c>
      <c r="H29" s="25">
        <f>'2012Y'!H29/'2012S'!H29</f>
        <v>3.918065153010859</v>
      </c>
      <c r="I29" s="25">
        <f>'2012Y'!I29/'2012S'!I29</f>
        <v>2.3808463251670378</v>
      </c>
      <c r="J29" s="25">
        <f>'2012Y'!J29/'2012S'!J29</f>
        <v>2.5386029411764706</v>
      </c>
      <c r="K29" s="25">
        <f>'2012Y'!K29/'2012S'!K29</f>
        <v>2.2799736495388667</v>
      </c>
      <c r="L29" s="25">
        <f>'2012Y'!L29/'2012S'!L29</f>
        <v>2.3208053691275166</v>
      </c>
      <c r="M29" s="25">
        <f>'2012Y'!M29/'2012S'!M29</f>
        <v>2.3321299638989168</v>
      </c>
      <c r="N29" s="25">
        <f>'2012Y'!N29/'2012S'!N29</f>
        <v>2.3887323943661971</v>
      </c>
      <c r="O29" s="25">
        <f>'2012Y'!O29/'2012S'!O29</f>
        <v>2.619718309859155</v>
      </c>
      <c r="P29" s="25"/>
      <c r="Q29" s="25"/>
      <c r="R29" s="25"/>
    </row>
    <row r="30" spans="2:18" x14ac:dyDescent="0.2">
      <c r="B30" s="1" t="s">
        <v>40</v>
      </c>
      <c r="C30" s="24">
        <f>'2012Y'!C30/'2012S'!C30</f>
        <v>2.1626191556967771</v>
      </c>
      <c r="D30" s="24">
        <f>'2012Y'!D30/'2012S'!D30</f>
        <v>2.3235294117647061</v>
      </c>
      <c r="E30" s="24">
        <f>'2012Y'!E30/'2012S'!E30</f>
        <v>1.9190140845070423</v>
      </c>
      <c r="F30" s="24">
        <f>'2012Y'!F30/'2012S'!F30</f>
        <v>2.2556701030927835</v>
      </c>
      <c r="G30" s="24">
        <f>'2012Y'!G30/'2012S'!G30</f>
        <v>2.6288288288288286</v>
      </c>
      <c r="H30" s="24">
        <f>'2012Y'!H30/'2012S'!H30</f>
        <v>2.5753968253968256</v>
      </c>
      <c r="I30" s="24">
        <f>'2012Y'!I30/'2012S'!I30</f>
        <v>2.5180863477246209</v>
      </c>
      <c r="J30" s="24">
        <f>'2012Y'!J30/'2012S'!J30</f>
        <v>1.8700531600708801</v>
      </c>
      <c r="K30" s="24">
        <f>'2012Y'!K30/'2012S'!K30</f>
        <v>2.2567567567567566</v>
      </c>
      <c r="L30" s="24">
        <f>'2012Y'!L30/'2012S'!L30</f>
        <v>1.9143798024149286</v>
      </c>
      <c r="M30" s="24">
        <f>'2012Y'!M30/'2012S'!M30</f>
        <v>2.0231316725978647</v>
      </c>
      <c r="N30" s="24">
        <f>'2012Y'!N30/'2012S'!N30</f>
        <v>1.9613152804642167</v>
      </c>
      <c r="O30" s="24">
        <f>'2012Y'!O30/'2012S'!O30</f>
        <v>2.046875</v>
      </c>
      <c r="P30" s="24"/>
      <c r="Q30" s="24"/>
      <c r="R30" s="24"/>
    </row>
    <row r="31" spans="2:18" s="14" customFormat="1" x14ac:dyDescent="0.2">
      <c r="B31" s="16" t="s">
        <v>2</v>
      </c>
      <c r="C31" s="25">
        <f>'2012Y'!C31/'2012S'!C31</f>
        <v>2.1842753796009222</v>
      </c>
      <c r="D31" s="25">
        <f>'2012Y'!D31/'2012S'!D31</f>
        <v>2.4456521739130435</v>
      </c>
      <c r="E31" s="25">
        <f>'2012Y'!E31/'2012S'!E31</f>
        <v>1.97444089456869</v>
      </c>
      <c r="F31" s="25">
        <f>'2012Y'!F31/'2012S'!F31</f>
        <v>1.908450704225352</v>
      </c>
      <c r="G31" s="25">
        <f>'2012Y'!G31/'2012S'!G31</f>
        <v>2.2436115843270867</v>
      </c>
      <c r="H31" s="25">
        <f>'2012Y'!H31/'2012S'!H31</f>
        <v>2.0655608214849921</v>
      </c>
      <c r="I31" s="25">
        <f>'2012Y'!I31/'2012S'!I31</f>
        <v>2.1695178849144634</v>
      </c>
      <c r="J31" s="25">
        <f>'2012Y'!J31/'2012S'!J31</f>
        <v>2.3413346135381663</v>
      </c>
      <c r="K31" s="25">
        <f>'2012Y'!K31/'2012S'!K31</f>
        <v>2.1921989824759751</v>
      </c>
      <c r="L31" s="25">
        <f>'2012Y'!L31/'2012S'!L31</f>
        <v>2.2237808951235807</v>
      </c>
      <c r="M31" s="25">
        <f>'2012Y'!M31/'2012S'!M31</f>
        <v>2.0911458333333335</v>
      </c>
      <c r="N31" s="25">
        <f>'2012Y'!N31/'2012S'!N31</f>
        <v>1.9504716981132075</v>
      </c>
      <c r="O31" s="25">
        <f>'2012Y'!O31/'2012S'!O31</f>
        <v>2.1030927835051547</v>
      </c>
      <c r="P31" s="25"/>
      <c r="Q31" s="25"/>
      <c r="R31" s="25"/>
    </row>
    <row r="32" spans="2:18" x14ac:dyDescent="0.2">
      <c r="B32" s="1" t="s">
        <v>41</v>
      </c>
      <c r="C32" s="24">
        <f>'2012Y'!C32/'2012S'!C32</f>
        <v>2.0870237437879626</v>
      </c>
      <c r="D32" s="24">
        <f>'2012Y'!D32/'2012S'!D32</f>
        <v>2.2598130841121495</v>
      </c>
      <c r="E32" s="24">
        <f>'2012Y'!E32/'2012S'!E32</f>
        <v>2.1396160558464223</v>
      </c>
      <c r="F32" s="24">
        <f>'2012Y'!F32/'2012S'!F32</f>
        <v>1.8946629213483146</v>
      </c>
      <c r="G32" s="24">
        <f>'2012Y'!G32/'2012S'!G32</f>
        <v>2.1202185792349728</v>
      </c>
      <c r="H32" s="24">
        <f>'2012Y'!H32/'2012S'!H32</f>
        <v>1.9463470319634704</v>
      </c>
      <c r="I32" s="24">
        <f>'2012Y'!I32/'2012S'!I32</f>
        <v>2.3977485928705442</v>
      </c>
      <c r="J32" s="24">
        <f>'2012Y'!J32/'2012S'!J32</f>
        <v>1.9495896834701054</v>
      </c>
      <c r="K32" s="24">
        <f>'2012Y'!K32/'2012S'!K32</f>
        <v>2.0406278855032318</v>
      </c>
      <c r="L32" s="24">
        <f>'2012Y'!L32/'2012S'!L32</f>
        <v>2.07125</v>
      </c>
      <c r="M32" s="24">
        <f>'2012Y'!M32/'2012S'!M32</f>
        <v>2.2384500745156481</v>
      </c>
      <c r="N32" s="24">
        <f>'2012Y'!N32/'2012S'!N32</f>
        <v>1.8436018957345972</v>
      </c>
      <c r="O32" s="24">
        <f>'2012Y'!O32/'2012S'!O32</f>
        <v>2.1151631477927064</v>
      </c>
      <c r="P32" s="24"/>
    </row>
    <row r="33" spans="2:16" s="14" customFormat="1" x14ac:dyDescent="0.2">
      <c r="B33" s="16" t="s">
        <v>42</v>
      </c>
      <c r="C33" s="25">
        <f>'2012Y'!C33/'2012S'!C33</f>
        <v>2.1796848809922897</v>
      </c>
      <c r="D33" s="25">
        <f>'2012Y'!D33/'2012S'!D33</f>
        <v>2.6433121019108281</v>
      </c>
      <c r="E33" s="25">
        <f>'2012Y'!E33/'2012S'!E33</f>
        <v>2.0687500000000001</v>
      </c>
      <c r="F33" s="25">
        <f>'2012Y'!F33/'2012S'!F33</f>
        <v>1.7801724137931034</v>
      </c>
      <c r="G33" s="25">
        <f>'2012Y'!G33/'2012S'!G33</f>
        <v>2.0676328502415457</v>
      </c>
      <c r="H33" s="25">
        <f>'2012Y'!H33/'2012S'!H33</f>
        <v>2.0065789473684212</v>
      </c>
      <c r="I33" s="25">
        <f>'2012Y'!I33/'2012S'!I33</f>
        <v>2.76</v>
      </c>
      <c r="J33" s="25">
        <f>'2012Y'!J33/'2012S'!J33</f>
        <v>1.9409722222222223</v>
      </c>
      <c r="K33" s="25">
        <f>'2012Y'!K33/'2012S'!K33</f>
        <v>2.346749226006192</v>
      </c>
      <c r="L33" s="25">
        <f>'2012Y'!L33/'2012S'!L33</f>
        <v>1.8114285714285714</v>
      </c>
      <c r="M33" s="25">
        <f>'2012Y'!M33/'2012S'!M33</f>
        <v>2.4758842443729905</v>
      </c>
      <c r="N33" s="25">
        <f>'2012Y'!N33/'2012S'!N33</f>
        <v>2.2981651376146788</v>
      </c>
      <c r="O33" s="25">
        <f>'2012Y'!O33/'2012S'!O33</f>
        <v>1.9172932330827068</v>
      </c>
      <c r="P33" s="25"/>
    </row>
    <row r="34" spans="2:16" x14ac:dyDescent="0.2">
      <c r="B34" s="1" t="s">
        <v>3</v>
      </c>
      <c r="C34" s="24">
        <f>'2012Y'!C34/'2012S'!C34</f>
        <v>1.9650817236255571</v>
      </c>
      <c r="D34" s="24">
        <f>'2012Y'!D34/'2012S'!D34</f>
        <v>1.8585690515806987</v>
      </c>
      <c r="E34" s="24">
        <f>'2012Y'!E34/'2012S'!E34</f>
        <v>1.8146718146718146</v>
      </c>
      <c r="F34" s="24">
        <f>'2012Y'!F34/'2012S'!F34</f>
        <v>1.6608695652173913</v>
      </c>
      <c r="G34" s="24">
        <f>'2012Y'!G34/'2012S'!G34</f>
        <v>1.7231833910034602</v>
      </c>
      <c r="H34" s="24">
        <f>'2012Y'!H34/'2012S'!H34</f>
        <v>2.2032786885245903</v>
      </c>
      <c r="I34" s="24">
        <f>'2012Y'!I34/'2012S'!I34</f>
        <v>1.9479392624728851</v>
      </c>
      <c r="J34" s="24">
        <f>'2012Y'!J34/'2012S'!J34</f>
        <v>2.2650918635170605</v>
      </c>
      <c r="K34" s="24">
        <f>'2012Y'!K34/'2012S'!K34</f>
        <v>2.283809523809524</v>
      </c>
      <c r="L34" s="24">
        <f>'2012Y'!L34/'2012S'!L34</f>
        <v>1.8936605316973416</v>
      </c>
      <c r="M34" s="24">
        <f>'2012Y'!M34/'2012S'!M34</f>
        <v>1.8274509803921568</v>
      </c>
      <c r="N34" s="24">
        <f>'2012Y'!N34/'2012S'!N34</f>
        <v>2.0444444444444443</v>
      </c>
      <c r="O34" s="24">
        <f>'2012Y'!O34/'2012S'!O34</f>
        <v>1.7852028639618138</v>
      </c>
      <c r="P34" s="24"/>
    </row>
    <row r="35" spans="2:16" s="14" customFormat="1" x14ac:dyDescent="0.2">
      <c r="B35" s="16" t="s">
        <v>43</v>
      </c>
      <c r="C35" s="25">
        <f>'2012Y'!C35/'2012S'!C35</f>
        <v>2.306084533209475</v>
      </c>
      <c r="D35" s="25">
        <f>'2012Y'!D35/'2012S'!D35</f>
        <v>3.2126436781609193</v>
      </c>
      <c r="E35" s="25">
        <f>'2012Y'!E35/'2012S'!E35</f>
        <v>2.7132352941176472</v>
      </c>
      <c r="F35" s="25">
        <f>'2012Y'!F35/'2012S'!F35</f>
        <v>2.2261306532663316</v>
      </c>
      <c r="G35" s="25">
        <f>'2012Y'!G35/'2012S'!G35</f>
        <v>2.5973451327433628</v>
      </c>
      <c r="H35" s="25">
        <f>'2012Y'!H35/'2012S'!H35</f>
        <v>2.2125279642058167</v>
      </c>
      <c r="I35" s="25">
        <f>'2012Y'!I35/'2012S'!I35</f>
        <v>2.7605177993527508</v>
      </c>
      <c r="J35" s="25">
        <f>'2012Y'!J35/'2012S'!J35</f>
        <v>1.8710359408033828</v>
      </c>
      <c r="K35" s="25">
        <f>'2012Y'!K35/'2012S'!K35</f>
        <v>2.2266355140186915</v>
      </c>
      <c r="L35" s="25">
        <f>'2012Y'!L35/'2012S'!L35</f>
        <v>1.6553030303030303</v>
      </c>
      <c r="M35" s="25">
        <f>'2012Y'!M35/'2012S'!M35</f>
        <v>2.1574468085106382</v>
      </c>
      <c r="N35" s="25">
        <f>'2012Y'!N35/'2012S'!N35</f>
        <v>2.7218045112781954</v>
      </c>
      <c r="O35" s="25">
        <f>'2012Y'!O35/'2012S'!O35</f>
        <v>2.579310344827586</v>
      </c>
      <c r="P35" s="25"/>
    </row>
    <row r="36" spans="2:16" x14ac:dyDescent="0.2">
      <c r="B36" s="1" t="s">
        <v>44</v>
      </c>
      <c r="C36" s="24">
        <f>'2012Y'!C36/'2012S'!C36</f>
        <v>2.1920380570856284</v>
      </c>
      <c r="D36" s="24">
        <f>'2012Y'!D36/'2012S'!D36</f>
        <v>2.0306748466257667</v>
      </c>
      <c r="E36" s="24">
        <f>'2012Y'!E36/'2012S'!E36</f>
        <v>2.233160621761658</v>
      </c>
      <c r="F36" s="24">
        <f>'2012Y'!F36/'2012S'!F36</f>
        <v>1.8524590163934427</v>
      </c>
      <c r="G36" s="24">
        <f>'2012Y'!G36/'2012S'!G36</f>
        <v>1.9951219512195122</v>
      </c>
      <c r="H36" s="24">
        <f>'2012Y'!H36/'2012S'!H36</f>
        <v>2.1567398119122259</v>
      </c>
      <c r="I36" s="24">
        <f>'2012Y'!I36/'2012S'!I36</f>
        <v>2.7372262773722627</v>
      </c>
      <c r="J36" s="24">
        <f>'2012Y'!J36/'2012S'!J36</f>
        <v>2.7382716049382716</v>
      </c>
      <c r="K36" s="24">
        <f>'2012Y'!K36/'2012S'!K36</f>
        <v>2.0506607929515419</v>
      </c>
      <c r="L36" s="24">
        <f>'2012Y'!L36/'2012S'!L36</f>
        <v>2.0518518518518518</v>
      </c>
      <c r="M36" s="24">
        <f>'2012Y'!M36/'2012S'!M36</f>
        <v>1.9827089337175792</v>
      </c>
      <c r="N36" s="24">
        <f>'2012Y'!N36/'2012S'!N36</f>
        <v>2.0223214285714284</v>
      </c>
      <c r="O36" s="24">
        <f>'2012Y'!O36/'2012S'!O36</f>
        <v>1.85625</v>
      </c>
      <c r="P36" s="24"/>
    </row>
    <row r="37" spans="2:16" s="14" customFormat="1" x14ac:dyDescent="0.2">
      <c r="B37" s="16" t="s">
        <v>4</v>
      </c>
      <c r="C37" s="25">
        <f>'2012Y'!C37/'2012S'!C37</f>
        <v>2.0015631105900744</v>
      </c>
      <c r="D37" s="25">
        <f>'2012Y'!D37/'2012S'!D37</f>
        <v>2.0652173913043477</v>
      </c>
      <c r="E37" s="25">
        <f>'2012Y'!E37/'2012S'!E37</f>
        <v>1.3957219251336899</v>
      </c>
      <c r="F37" s="25">
        <f>'2012Y'!F37/'2012S'!F37</f>
        <v>2.1773399014778323</v>
      </c>
      <c r="G37" s="25">
        <f>'2012Y'!G37/'2012S'!G37</f>
        <v>2.0720720720720722</v>
      </c>
      <c r="H37" s="25">
        <f>'2012Y'!H37/'2012S'!H37</f>
        <v>1.7653061224489797</v>
      </c>
      <c r="I37" s="25">
        <f>'2012Y'!I37/'2012S'!I37</f>
        <v>2.0228013029315961</v>
      </c>
      <c r="J37" s="25">
        <f>'2012Y'!J37/'2012S'!J37</f>
        <v>2.1476923076923078</v>
      </c>
      <c r="K37" s="25">
        <f>'2012Y'!K37/'2012S'!K37</f>
        <v>2.1156812339331621</v>
      </c>
      <c r="L37" s="25">
        <f>'2012Y'!L37/'2012S'!L37</f>
        <v>1.9636963696369636</v>
      </c>
      <c r="M37" s="25">
        <f>'2012Y'!M37/'2012S'!M37</f>
        <v>2.1477272727272729</v>
      </c>
      <c r="N37" s="25">
        <f>'2012Y'!N37/'2012S'!N37</f>
        <v>2.0080645161290325</v>
      </c>
      <c r="O37" s="25">
        <f>'2012Y'!O37/'2012S'!O37</f>
        <v>1.94</v>
      </c>
      <c r="P37" s="25"/>
    </row>
    <row r="38" spans="2:16" x14ac:dyDescent="0.2">
      <c r="B38" s="1" t="s">
        <v>45</v>
      </c>
      <c r="C38" s="24">
        <f>'2012Y'!C38/'2012S'!C38</f>
        <v>1.9433758114931474</v>
      </c>
      <c r="D38" s="24">
        <f>'2012Y'!D38/'2012S'!D38</f>
        <v>2.2166344294003868</v>
      </c>
      <c r="E38" s="24">
        <f>'2012Y'!E38/'2012S'!E38</f>
        <v>1.7694524495677233</v>
      </c>
      <c r="F38" s="24">
        <f>'2012Y'!F38/'2012S'!F38</f>
        <v>1.7165354330708662</v>
      </c>
      <c r="G38" s="24">
        <f>'2012Y'!G38/'2012S'!G38</f>
        <v>2.0843373493975905</v>
      </c>
      <c r="H38" s="24">
        <f>'2012Y'!H38/'2012S'!H38</f>
        <v>1.7264770240700218</v>
      </c>
      <c r="I38" s="24">
        <f>'2012Y'!I38/'2012S'!I38</f>
        <v>1.7293388429752066</v>
      </c>
      <c r="J38" s="24">
        <f>'2012Y'!J38/'2012S'!J38</f>
        <v>1.5775999999999999</v>
      </c>
      <c r="K38" s="24">
        <f>'2012Y'!K38/'2012S'!K38</f>
        <v>2.2301324503311259</v>
      </c>
      <c r="L38" s="24">
        <f>'2012Y'!L38/'2012S'!L38</f>
        <v>2.0639534883720931</v>
      </c>
      <c r="M38" s="24">
        <f>'2012Y'!M38/'2012S'!M38</f>
        <v>1.9929701230228472</v>
      </c>
      <c r="N38" s="24">
        <f>'2012Y'!N38/'2012S'!N38</f>
        <v>2.1002277904328017</v>
      </c>
      <c r="O38" s="24">
        <f>'2012Y'!O38/'2012S'!O38</f>
        <v>1.9663157894736842</v>
      </c>
      <c r="P38" s="24"/>
    </row>
    <row r="39" spans="2:16" s="14" customFormat="1" x14ac:dyDescent="0.2">
      <c r="B39" s="16" t="s">
        <v>46</v>
      </c>
      <c r="C39" s="25">
        <f>'2012Y'!C39/'2012S'!C39</f>
        <v>2.3581107239643826</v>
      </c>
      <c r="D39" s="25">
        <f>'2012Y'!D39/'2012S'!D39</f>
        <v>2.0126582278481013</v>
      </c>
      <c r="E39" s="25">
        <f>'2012Y'!E39/'2012S'!E39</f>
        <v>2.3636363636363638</v>
      </c>
      <c r="F39" s="25">
        <f>'2012Y'!F39/'2012S'!F39</f>
        <v>2.3450479233226837</v>
      </c>
      <c r="G39" s="25">
        <f>'2012Y'!G39/'2012S'!G39</f>
        <v>2.421153846153846</v>
      </c>
      <c r="H39" s="25">
        <f>'2012Y'!H39/'2012S'!H39</f>
        <v>3.0109717868338559</v>
      </c>
      <c r="I39" s="25">
        <f>'2012Y'!I39/'2012S'!I39</f>
        <v>2.7366771159874608</v>
      </c>
      <c r="J39" s="25">
        <f>'2012Y'!J39/'2012S'!J39</f>
        <v>1.8070175438596492</v>
      </c>
      <c r="K39" s="25">
        <f>'2012Y'!K39/'2012S'!K39</f>
        <v>2.1959798994974875</v>
      </c>
      <c r="L39" s="25">
        <f>'2012Y'!L39/'2012S'!L39</f>
        <v>2.1425619834710745</v>
      </c>
      <c r="M39" s="25">
        <f>'2012Y'!M39/'2012S'!M39</f>
        <v>2.4615384615384617</v>
      </c>
      <c r="N39" s="25">
        <f>'2012Y'!N39/'2012S'!N39</f>
        <v>2.254355400696864</v>
      </c>
      <c r="O39" s="25">
        <f>'2012Y'!O39/'2012S'!O39</f>
        <v>1.875</v>
      </c>
      <c r="P39" s="25"/>
    </row>
    <row r="40" spans="2:16" x14ac:dyDescent="0.2">
      <c r="B40" s="1" t="s">
        <v>47</v>
      </c>
      <c r="C40" s="24">
        <f>'2012Y'!C40/'2012S'!C40</f>
        <v>2.1684426229508196</v>
      </c>
      <c r="D40" s="24">
        <f>'2012Y'!D40/'2012S'!D40</f>
        <v>1.836021505376344</v>
      </c>
      <c r="E40" s="24">
        <f>'2012Y'!E40/'2012S'!E40</f>
        <v>1.50390625</v>
      </c>
      <c r="F40" s="24">
        <f>'2012Y'!F40/'2012S'!F40</f>
        <v>1.896551724137931</v>
      </c>
      <c r="G40" s="24">
        <f>'2012Y'!G40/'2012S'!G40</f>
        <v>1.8224299065420562</v>
      </c>
      <c r="H40" s="24">
        <f>'2012Y'!H40/'2012S'!H40</f>
        <v>2.1057934508816123</v>
      </c>
      <c r="I40" s="24">
        <f>'2012Y'!I40/'2012S'!I40</f>
        <v>2.3795066413662238</v>
      </c>
      <c r="J40" s="24">
        <f>'2012Y'!J40/'2012S'!J40</f>
        <v>2.6023166023166024</v>
      </c>
      <c r="K40" s="24">
        <f>'2012Y'!K40/'2012S'!K40</f>
        <v>2.5738125802310656</v>
      </c>
      <c r="L40" s="24">
        <f>'2012Y'!L40/'2012S'!L40</f>
        <v>2.1988041853512708</v>
      </c>
      <c r="M40" s="24">
        <f>'2012Y'!M40/'2012S'!M40</f>
        <v>1.9658792650918635</v>
      </c>
      <c r="N40" s="24">
        <f>'2012Y'!N40/'2012S'!N40</f>
        <v>2.4258760107816713</v>
      </c>
      <c r="O40" s="24">
        <f>'2012Y'!O40/'2012S'!O40</f>
        <v>1.9</v>
      </c>
      <c r="P40" s="24"/>
    </row>
    <row r="41" spans="2:16" s="14" customFormat="1" x14ac:dyDescent="0.2">
      <c r="B41" s="65" t="s">
        <v>65</v>
      </c>
      <c r="C41" s="25">
        <f>'2012Y'!C41/'2012S'!C41</f>
        <v>2.0250145433391507</v>
      </c>
      <c r="D41" s="25">
        <f>'2012Y'!D41/'2012S'!D41</f>
        <v>2.1246537396121883</v>
      </c>
      <c r="E41" s="25">
        <f>'2012Y'!E41/'2012S'!E41</f>
        <v>1.696969696969697</v>
      </c>
      <c r="F41" s="25">
        <f>'2012Y'!F41/'2012S'!F41</f>
        <v>1.7755102040816326</v>
      </c>
      <c r="G41" s="25">
        <f>'2012Y'!G41/'2012S'!G41</f>
        <v>2.2898550724637681</v>
      </c>
      <c r="H41" s="25">
        <f>'2012Y'!H41/'2012S'!H41</f>
        <v>1.6744680851063829</v>
      </c>
      <c r="I41" s="25">
        <f>'2012Y'!I41/'2012S'!I41</f>
        <v>2.5227629513343799</v>
      </c>
      <c r="J41" s="25">
        <f>'2012Y'!J41/'2012S'!J41</f>
        <v>2.0190895741556534</v>
      </c>
      <c r="K41" s="25">
        <f>'2012Y'!K41/'2012S'!K41</f>
        <v>2.278688524590164</v>
      </c>
      <c r="L41" s="25">
        <f>'2012Y'!L41/'2012S'!L41</f>
        <v>1.9109730848861284</v>
      </c>
      <c r="M41" s="25">
        <f>'2012Y'!M41/'2012S'!M41</f>
        <v>1.9645833333333333</v>
      </c>
      <c r="N41" s="25">
        <f>'2012Y'!N41/'2012S'!N41</f>
        <v>1.8112582781456954</v>
      </c>
      <c r="O41" s="25">
        <f>'2012Y'!O41/'2012S'!O41</f>
        <v>1.7872340425531914</v>
      </c>
      <c r="P41" s="25"/>
    </row>
    <row r="42" spans="2:16" x14ac:dyDescent="0.2">
      <c r="B42" s="1" t="s">
        <v>49</v>
      </c>
      <c r="C42" s="24">
        <f>'2012Y'!C42/'2012S'!C42</f>
        <v>2.5977011494252875</v>
      </c>
      <c r="D42" s="24">
        <f>'2012Y'!D42/'2012S'!D42</f>
        <v>3.4742857142857142</v>
      </c>
      <c r="E42" s="24">
        <f>'2012Y'!E42/'2012S'!E42</f>
        <v>5.3039215686274508</v>
      </c>
      <c r="F42" s="24">
        <f>'2012Y'!F42/'2012S'!F42</f>
        <v>2.5054347826086958</v>
      </c>
      <c r="G42" s="24">
        <f>'2012Y'!G42/'2012S'!G42</f>
        <v>3.0649819494584838</v>
      </c>
      <c r="H42" s="24">
        <f>'2012Y'!H42/'2012S'!H42</f>
        <v>2.1025125628140704</v>
      </c>
      <c r="I42" s="24">
        <f>'2012Y'!I42/'2012S'!I42</f>
        <v>2.3694709453599305</v>
      </c>
      <c r="J42" s="24">
        <f>'2012Y'!J42/'2012S'!J42</f>
        <v>1.78287841191067</v>
      </c>
      <c r="K42" s="24">
        <f>'2012Y'!K42/'2012S'!K42</f>
        <v>2.0631578947368423</v>
      </c>
      <c r="L42" s="24">
        <f>'2012Y'!L42/'2012S'!L42</f>
        <v>2.4337209302325582</v>
      </c>
      <c r="M42" s="24">
        <f>'2012Y'!M42/'2012S'!M42</f>
        <v>2.7798165137614679</v>
      </c>
      <c r="N42" s="24">
        <f>'2012Y'!N42/'2012S'!N42</f>
        <v>3.4008620689655173</v>
      </c>
      <c r="O42" s="24">
        <f>'2012Y'!O42/'2012S'!O42</f>
        <v>3.5523255813953489</v>
      </c>
      <c r="P42" s="24"/>
    </row>
    <row r="43" spans="2:16" s="14" customFormat="1" x14ac:dyDescent="0.2">
      <c r="B43" s="16" t="s">
        <v>5</v>
      </c>
      <c r="C43" s="25">
        <f>'2012Y'!C43/'2012S'!C43</f>
        <v>1.5751759436980166</v>
      </c>
      <c r="D43" s="25">
        <f>'2012Y'!D43/'2012S'!D43</f>
        <v>1.43</v>
      </c>
      <c r="E43" s="25">
        <f>'2012Y'!E43/'2012S'!E43</f>
        <v>1.7211538461538463</v>
      </c>
      <c r="F43" s="25">
        <f>'2012Y'!F43/'2012S'!F43</f>
        <v>1.9736842105263157</v>
      </c>
      <c r="G43" s="25">
        <f>'2012Y'!G43/'2012S'!G43</f>
        <v>1.5474452554744527</v>
      </c>
      <c r="H43" s="25">
        <f>'2012Y'!H43/'2012S'!H43</f>
        <v>1.4240837696335078</v>
      </c>
      <c r="I43" s="25">
        <f>'2012Y'!I43/'2012S'!I43</f>
        <v>1.8876889848812095</v>
      </c>
      <c r="J43" s="25">
        <f>'2012Y'!J43/'2012S'!J43</f>
        <v>1.2579957356076759</v>
      </c>
      <c r="K43" s="25">
        <f>'2012Y'!K43/'2012S'!K43</f>
        <v>1.875968992248062</v>
      </c>
      <c r="L43" s="25">
        <f>'2012Y'!L43/'2012S'!L43</f>
        <v>1.4613259668508287</v>
      </c>
      <c r="M43" s="25">
        <f>'2012Y'!M43/'2012S'!M43</f>
        <v>1.6</v>
      </c>
      <c r="N43" s="25">
        <f>'2012Y'!N43/'2012S'!N43</f>
        <v>1.9891304347826086</v>
      </c>
      <c r="O43" s="25">
        <f>'2012Y'!O43/'2012S'!O43</f>
        <v>2</v>
      </c>
      <c r="P43" s="25"/>
    </row>
    <row r="44" spans="2:16" x14ac:dyDescent="0.2">
      <c r="B44" s="1" t="s">
        <v>6</v>
      </c>
      <c r="C44" s="24">
        <f>'2012Y'!C44/'2012S'!C44</f>
        <v>2.2721374715062246</v>
      </c>
      <c r="D44" s="24">
        <f>'2012Y'!D44/'2012S'!D44</f>
        <v>2.6335078534031413</v>
      </c>
      <c r="E44" s="24">
        <f>'2012Y'!E44/'2012S'!E44</f>
        <v>2.5569620253164556</v>
      </c>
      <c r="F44" s="24">
        <f>'2012Y'!F44/'2012S'!F44</f>
        <v>2.3956043956043955</v>
      </c>
      <c r="G44" s="24">
        <f>'2012Y'!G44/'2012S'!G44</f>
        <v>2.1710037174721188</v>
      </c>
      <c r="H44" s="24">
        <f>'2012Y'!H44/'2012S'!H44</f>
        <v>1.970464135021097</v>
      </c>
      <c r="I44" s="24">
        <f>'2012Y'!I44/'2012S'!I44</f>
        <v>2.147023086269745</v>
      </c>
      <c r="J44" s="24">
        <f>'2012Y'!J44/'2012S'!J44</f>
        <v>2.7993109388458226</v>
      </c>
      <c r="K44" s="24">
        <f>'2012Y'!K44/'2012S'!K44</f>
        <v>2.1870011402508553</v>
      </c>
      <c r="L44" s="24">
        <f>'2012Y'!L44/'2012S'!L44</f>
        <v>1.9944812362030906</v>
      </c>
      <c r="M44" s="24">
        <f>'2012Y'!M44/'2012S'!M44</f>
        <v>1.9570552147239264</v>
      </c>
      <c r="N44" s="24">
        <f>'2012Y'!N44/'2012S'!N44</f>
        <v>2.204081632653061</v>
      </c>
      <c r="O44" s="24">
        <f>'2012Y'!O44/'2012S'!O44</f>
        <v>2.0357142857142856</v>
      </c>
      <c r="P44" s="24"/>
    </row>
    <row r="45" spans="2:16" s="14" customFormat="1" x14ac:dyDescent="0.2">
      <c r="B45" s="16" t="s">
        <v>50</v>
      </c>
      <c r="C45" s="25">
        <f>'2012Y'!C45/'2012S'!C45</f>
        <v>2.3029930299302994</v>
      </c>
      <c r="D45" s="25">
        <f>'2012Y'!D45/'2012S'!D45</f>
        <v>1.7162162162162162</v>
      </c>
      <c r="E45" s="25">
        <f>'2012Y'!E45/'2012S'!E45</f>
        <v>1.5</v>
      </c>
      <c r="F45" s="25">
        <f>'2012Y'!F45/'2012S'!F45</f>
        <v>3.6993464052287583</v>
      </c>
      <c r="G45" s="25">
        <f>'2012Y'!G45/'2012S'!G45</f>
        <v>1.8156028368794326</v>
      </c>
      <c r="H45" s="25">
        <f>'2012Y'!H45/'2012S'!H45</f>
        <v>2.0874316939890711</v>
      </c>
      <c r="I45" s="25">
        <f>'2012Y'!I45/'2012S'!I45</f>
        <v>2.56986301369863</v>
      </c>
      <c r="J45" s="25">
        <f>'2012Y'!J45/'2012S'!J45</f>
        <v>2.3149606299212597</v>
      </c>
      <c r="K45" s="25">
        <f>'2012Y'!K45/'2012S'!K45</f>
        <v>2.7176870748299318</v>
      </c>
      <c r="L45" s="25">
        <f>'2012Y'!L45/'2012S'!L45</f>
        <v>2.2060085836909873</v>
      </c>
      <c r="M45" s="25">
        <f>'2012Y'!M45/'2012S'!M45</f>
        <v>2.1030640668523679</v>
      </c>
      <c r="N45" s="25">
        <f>'2012Y'!N45/'2012S'!N45</f>
        <v>2.0060240963855422</v>
      </c>
      <c r="O45" s="25">
        <f>'2012Y'!O45/'2012S'!O45</f>
        <v>2.5882352941176472</v>
      </c>
      <c r="P45" s="25"/>
    </row>
    <row r="46" spans="2:16" x14ac:dyDescent="0.2">
      <c r="B46" s="1" t="s">
        <v>51</v>
      </c>
      <c r="C46" s="24">
        <f>'2012Y'!C46/'2012S'!C46</f>
        <v>2.2030141843971629</v>
      </c>
      <c r="D46" s="24">
        <f>'2012Y'!D46/'2012S'!D46</f>
        <v>2.2162162162162162</v>
      </c>
      <c r="E46" s="24">
        <f>'2012Y'!E46/'2012S'!E46</f>
        <v>2</v>
      </c>
      <c r="F46" s="24">
        <f>'2012Y'!F46/'2012S'!F46</f>
        <v>2.0465116279069768</v>
      </c>
      <c r="G46" s="24">
        <f>'2012Y'!G46/'2012S'!G46</f>
        <v>2.5166666666666666</v>
      </c>
      <c r="H46" s="24">
        <f>'2012Y'!H46/'2012S'!H46</f>
        <v>1.982608695652174</v>
      </c>
      <c r="I46" s="24">
        <f>'2012Y'!I46/'2012S'!I46</f>
        <v>2.1453744493392071</v>
      </c>
      <c r="J46" s="24">
        <f>'2012Y'!J46/'2012S'!J46</f>
        <v>2.3419354838709676</v>
      </c>
      <c r="K46" s="24">
        <f>'2012Y'!K46/'2012S'!K46</f>
        <v>2.1794871794871793</v>
      </c>
      <c r="L46" s="24">
        <f>'2012Y'!L46/'2012S'!L46</f>
        <v>2.349514563106796</v>
      </c>
      <c r="M46" s="24">
        <f>'2012Y'!M46/'2012S'!M46</f>
        <v>2.7241379310344827</v>
      </c>
      <c r="N46" s="24">
        <f>'2012Y'!N46/'2012S'!N46</f>
        <v>2.2333333333333334</v>
      </c>
      <c r="O46" s="24">
        <f>'2012Y'!O46/'2012S'!O46</f>
        <v>1.7922077922077921</v>
      </c>
      <c r="P46" s="8"/>
    </row>
    <row r="47" spans="2:16" x14ac:dyDescent="0.2">
      <c r="B47" s="46" t="s">
        <v>111</v>
      </c>
      <c r="C47" s="25">
        <f>'2012Y'!C47/'2012S'!C47</f>
        <v>2.3140923566878979</v>
      </c>
      <c r="D47" s="25">
        <f>'2012Y'!D47/'2012S'!D47</f>
        <v>1.7929515418502202</v>
      </c>
      <c r="E47" s="25">
        <f>'2012Y'!E47/'2012S'!E47</f>
        <v>2.1830065359477122</v>
      </c>
      <c r="F47" s="25">
        <f>'2012Y'!F47/'2012S'!F47</f>
        <v>1.7755102040816326</v>
      </c>
      <c r="G47" s="25">
        <f>'2012Y'!G47/'2012S'!G47</f>
        <v>2.164102564102564</v>
      </c>
      <c r="H47" s="25">
        <f>'2012Y'!H47/'2012S'!H47</f>
        <v>2.4279661016949152</v>
      </c>
      <c r="I47" s="25">
        <f>'2012Y'!I47/'2012S'!I47</f>
        <v>3.1834862385321099</v>
      </c>
      <c r="J47" s="25">
        <f>'2012Y'!J47/'2012S'!J47</f>
        <v>2.605095541401274</v>
      </c>
      <c r="K47" s="25">
        <f>'2012Y'!K47/'2012S'!K47</f>
        <v>2.8757396449704142</v>
      </c>
      <c r="L47" s="25">
        <f>'2012Y'!L47/'2012S'!L47</f>
        <v>2.3723404255319149</v>
      </c>
      <c r="M47" s="25">
        <f>'2012Y'!M47/'2012S'!M47</f>
        <v>2.2666666666666666</v>
      </c>
      <c r="N47" s="25">
        <f>'2012Y'!N47/'2012S'!N47</f>
        <v>2.1019607843137256</v>
      </c>
      <c r="O47" s="25">
        <f>'2012Y'!O47/'2012S'!O47</f>
        <v>1.8185328185328185</v>
      </c>
      <c r="P47" s="8"/>
    </row>
    <row r="48" spans="2:16" s="19" customFormat="1" x14ac:dyDescent="0.2">
      <c r="B48" s="18" t="s">
        <v>91</v>
      </c>
      <c r="C48" s="24">
        <f>'2012Y'!C48/'2012S'!C48</f>
        <v>1.8405591276519169</v>
      </c>
      <c r="D48" s="24">
        <f>'2012Y'!D48/'2012S'!D48</f>
        <v>1.7486983686220063</v>
      </c>
      <c r="E48" s="24">
        <f>'2012Y'!E48/'2012S'!E48</f>
        <v>1.6113744075829384</v>
      </c>
      <c r="F48" s="24">
        <f>'2012Y'!F48/'2012S'!F48</f>
        <v>1.7898109079543678</v>
      </c>
      <c r="G48" s="24">
        <f>'2012Y'!G48/'2012S'!G48</f>
        <v>1.941233140655106</v>
      </c>
      <c r="H48" s="24">
        <f>'2012Y'!H48/'2012S'!H48</f>
        <v>1.7377008855362415</v>
      </c>
      <c r="I48" s="24">
        <f>'2012Y'!I48/'2012S'!I48</f>
        <v>2.1190225035161743</v>
      </c>
      <c r="J48" s="24">
        <f>'2012Y'!J48/'2012S'!J48</f>
        <v>1.9017062314540059</v>
      </c>
      <c r="K48" s="24">
        <f>'2012Y'!K48/'2012S'!K48</f>
        <v>1.7966290466290467</v>
      </c>
      <c r="L48" s="24">
        <f>'2012Y'!L48/'2012S'!L48</f>
        <v>2.0124915921975592</v>
      </c>
      <c r="M48" s="24">
        <f>'2012Y'!M48/'2012S'!M48</f>
        <v>1.799975798644724</v>
      </c>
      <c r="N48" s="24">
        <f>'2012Y'!N48/'2012S'!N48</f>
        <v>1.730196545562835</v>
      </c>
      <c r="O48" s="24">
        <f>'2012Y'!O48/'2012S'!O48</f>
        <v>1.7138218923933211</v>
      </c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conditionalFormatting sqref="Q1:IV1048576 C1:P6 A1 A2:B1048576 C8:P65536">
    <cfRule type="cellIs" dxfId="67" priority="1" stopIfTrue="1" operator="lessThan">
      <formula>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J5" sqref="J5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1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1"/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1:16" ht="15.75" thickBot="1" x14ac:dyDescent="0.3">
      <c r="B5" s="5" t="s">
        <v>0</v>
      </c>
    </row>
    <row r="6" spans="1:16" ht="13.5" thickBot="1" x14ac:dyDescent="0.25">
      <c r="B6" s="6" t="s">
        <v>115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1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1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14" customFormat="1" x14ac:dyDescent="0.2">
      <c r="B9" s="13" t="s">
        <v>20</v>
      </c>
      <c r="C9" s="21">
        <f>'2011Y'!C9/'2011S'!C9</f>
        <v>1.7171098403390554</v>
      </c>
      <c r="D9" s="21">
        <f>'2011Y'!D9/'2011S'!D9</f>
        <v>1.6943819896633281</v>
      </c>
      <c r="E9" s="21">
        <f>'2011Y'!E9/'2011S'!E9</f>
        <v>1.6582065823116765</v>
      </c>
      <c r="F9" s="21">
        <f>'2011Y'!F9/'2011S'!F9</f>
        <v>1.690385840913041</v>
      </c>
      <c r="G9" s="21">
        <f>'2011Y'!G9/'2011S'!G9</f>
        <v>1.7059472556952167</v>
      </c>
      <c r="H9" s="21">
        <f>'2011Y'!H9/'2011S'!H9</f>
        <v>1.730055402511826</v>
      </c>
      <c r="I9" s="21">
        <f>'2011Y'!I9/'2011S'!I9</f>
        <v>1.7566936412435334</v>
      </c>
      <c r="J9" s="21">
        <f>'2011Y'!J9/'2011S'!J9</f>
        <v>1.8292258599140201</v>
      </c>
      <c r="K9" s="21">
        <f>'2011Y'!K9/'2011S'!K9</f>
        <v>1.8670313324696513</v>
      </c>
      <c r="L9" s="21">
        <f>'2011Y'!L9/'2011S'!L9</f>
        <v>1.6785326565759335</v>
      </c>
      <c r="M9" s="21">
        <f>'2011Y'!M9/'2011S'!M9</f>
        <v>1.6484818760407876</v>
      </c>
      <c r="N9" s="21">
        <f>'2011Y'!N9/'2011S'!N9</f>
        <v>1.5978993386110834</v>
      </c>
      <c r="O9" s="21">
        <f>'2011Y'!O9/'2011S'!O9</f>
        <v>1.6315280604826985</v>
      </c>
      <c r="P9" s="21"/>
    </row>
    <row r="10" spans="1:16" s="19" customFormat="1" x14ac:dyDescent="0.2">
      <c r="B10" s="47" t="s">
        <v>21</v>
      </c>
      <c r="C10" s="22">
        <f>'2011Y'!C10/'2011S'!C10</f>
        <v>1.9562906280583507</v>
      </c>
      <c r="D10" s="22">
        <f>'2011Y'!D10/'2011S'!D10</f>
        <v>1.9565256417928312</v>
      </c>
      <c r="E10" s="22">
        <f>'2011Y'!E10/'2011S'!E10</f>
        <v>1.9764810654360718</v>
      </c>
      <c r="F10" s="22">
        <f>'2011Y'!F10/'2011S'!F10</f>
        <v>1.9860920016576875</v>
      </c>
      <c r="G10" s="22">
        <f>'2011Y'!G10/'2011S'!G10</f>
        <v>2.0329978788217096</v>
      </c>
      <c r="H10" s="22">
        <f>'2011Y'!H10/'2011S'!H10</f>
        <v>2.0341388569236671</v>
      </c>
      <c r="I10" s="22">
        <f>'2011Y'!I10/'2011S'!I10</f>
        <v>1.9447888571313554</v>
      </c>
      <c r="J10" s="22">
        <f>'2011Y'!J10/'2011S'!J10</f>
        <v>2.0126988422212344</v>
      </c>
      <c r="K10" s="22">
        <f>'2011Y'!K10/'2011S'!K10</f>
        <v>2.0324066348496479</v>
      </c>
      <c r="L10" s="22">
        <f>'2011Y'!L10/'2011S'!L10</f>
        <v>1.8819394538268055</v>
      </c>
      <c r="M10" s="22">
        <f>'2011Y'!M10/'2011S'!M10</f>
        <v>1.8702909228422027</v>
      </c>
      <c r="N10" s="22">
        <f>'2011Y'!N10/'2011S'!N10</f>
        <v>1.8609114977307111</v>
      </c>
      <c r="O10" s="22">
        <f>'2011Y'!O10/'2011S'!O10</f>
        <v>1.8306129455090194</v>
      </c>
      <c r="P10" s="22"/>
    </row>
    <row r="11" spans="1:16" s="14" customFormat="1" x14ac:dyDescent="0.2">
      <c r="B11" s="15" t="s">
        <v>22</v>
      </c>
      <c r="C11" s="21">
        <f>'2011Y'!C11/'2011S'!C11</f>
        <v>1.5005815785481154</v>
      </c>
      <c r="D11" s="21">
        <f>'2011Y'!D11/'2011S'!D11</f>
        <v>1.4445711678832116</v>
      </c>
      <c r="E11" s="21">
        <f>'2011Y'!E11/'2011S'!E11</f>
        <v>1.441659666469284</v>
      </c>
      <c r="F11" s="21">
        <f>'2011Y'!F11/'2011S'!F11</f>
        <v>1.4609904453274694</v>
      </c>
      <c r="G11" s="21">
        <f>'2011Y'!G11/'2011S'!G11</f>
        <v>1.4360125315922494</v>
      </c>
      <c r="H11" s="21">
        <f>'2011Y'!H11/'2011S'!H11</f>
        <v>1.4669741148467719</v>
      </c>
      <c r="I11" s="21">
        <f>'2011Y'!I11/'2011S'!I11</f>
        <v>1.5384175182481752</v>
      </c>
      <c r="J11" s="21">
        <f>'2011Y'!J11/'2011S'!J11</f>
        <v>1.664068412948351</v>
      </c>
      <c r="K11" s="21">
        <f>'2011Y'!K11/'2011S'!K11</f>
        <v>1.6432168748165044</v>
      </c>
      <c r="L11" s="21">
        <f>'2011Y'!L11/'2011S'!L11</f>
        <v>1.4700337242895454</v>
      </c>
      <c r="M11" s="21">
        <f>'2011Y'!M11/'2011S'!M11</f>
        <v>1.4760746394218587</v>
      </c>
      <c r="N11" s="21">
        <f>'2011Y'!N11/'2011S'!N11</f>
        <v>1.4244241643106603</v>
      </c>
      <c r="O11" s="21">
        <f>'2011Y'!O11/'2011S'!O11</f>
        <v>1.4578910120311395</v>
      </c>
      <c r="P11" s="21"/>
    </row>
    <row r="12" spans="1:16" s="17" customFormat="1" x14ac:dyDescent="0.2">
      <c r="B12" s="1" t="s">
        <v>23</v>
      </c>
      <c r="C12" s="24">
        <f>'2011Y'!C12/'2011S'!C12</f>
        <v>2.0517829684410924</v>
      </c>
      <c r="D12" s="24">
        <f>'2011Y'!D12/'2011S'!D12</f>
        <v>1.928707023834634</v>
      </c>
      <c r="E12" s="24">
        <f>'2011Y'!E12/'2011S'!E12</f>
        <v>2.1462468628793063</v>
      </c>
      <c r="F12" s="24">
        <f>'2011Y'!F12/'2011S'!F12</f>
        <v>2.0642718788519105</v>
      </c>
      <c r="G12" s="24">
        <f>'2011Y'!G12/'2011S'!G12</f>
        <v>2.1768668206312549</v>
      </c>
      <c r="H12" s="24">
        <f>'2011Y'!H12/'2011S'!H12</f>
        <v>2.1000635324015247</v>
      </c>
      <c r="I12" s="24">
        <f>'2011Y'!I12/'2011S'!I12</f>
        <v>2.0116716867469879</v>
      </c>
      <c r="J12" s="24">
        <f>'2011Y'!J12/'2011S'!J12</f>
        <v>2.2491245622811404</v>
      </c>
      <c r="K12" s="24">
        <f>'2011Y'!K12/'2011S'!K12</f>
        <v>2.0837066427748625</v>
      </c>
      <c r="L12" s="24">
        <f>'2011Y'!L12/'2011S'!L12</f>
        <v>1.970460199004975</v>
      </c>
      <c r="M12" s="24">
        <f>'2011Y'!M12/'2011S'!M12</f>
        <v>1.8819026790595954</v>
      </c>
      <c r="N12" s="24">
        <f>'2011Y'!N12/'2011S'!N12</f>
        <v>1.9460816415629776</v>
      </c>
      <c r="O12" s="24">
        <f>'2011Y'!O12/'2011S'!O12</f>
        <v>2.0439116379310347</v>
      </c>
      <c r="P12" s="24"/>
    </row>
    <row r="13" spans="1:16" s="14" customFormat="1" x14ac:dyDescent="0.2">
      <c r="B13" s="16" t="s">
        <v>24</v>
      </c>
      <c r="C13" s="25">
        <f>'2011Y'!C13/'2011S'!C13</f>
        <v>1.72859565807327</v>
      </c>
      <c r="D13" s="25">
        <f>'2011Y'!D13/'2011S'!D13</f>
        <v>1.9177765547605943</v>
      </c>
      <c r="E13" s="25">
        <f>'2011Y'!E13/'2011S'!E13</f>
        <v>1.6664318067438348</v>
      </c>
      <c r="F13" s="25">
        <f>'2011Y'!F13/'2011S'!F13</f>
        <v>1.7109290462204358</v>
      </c>
      <c r="G13" s="25">
        <f>'2011Y'!G13/'2011S'!G13</f>
        <v>1.6197518395613908</v>
      </c>
      <c r="H13" s="25">
        <f>'2011Y'!H13/'2011S'!H13</f>
        <v>1.7500208107883126</v>
      </c>
      <c r="I13" s="25">
        <f>'2011Y'!I13/'2011S'!I13</f>
        <v>1.6365439337759766</v>
      </c>
      <c r="J13" s="25">
        <f>'2011Y'!J13/'2011S'!J13</f>
        <v>1.8335123523093448</v>
      </c>
      <c r="K13" s="25">
        <f>'2011Y'!K13/'2011S'!K13</f>
        <v>1.7917196642075808</v>
      </c>
      <c r="L13" s="25">
        <f>'2011Y'!L13/'2011S'!L13</f>
        <v>1.5984696666059393</v>
      </c>
      <c r="M13" s="25">
        <f>'2011Y'!M13/'2011S'!M13</f>
        <v>1.610527180160946</v>
      </c>
      <c r="N13" s="25">
        <f>'2011Y'!N13/'2011S'!N13</f>
        <v>1.7318983633700566</v>
      </c>
      <c r="O13" s="25">
        <f>'2011Y'!O13/'2011S'!O13</f>
        <v>1.6316375198728139</v>
      </c>
      <c r="P13" s="25"/>
    </row>
    <row r="14" spans="1:16" x14ac:dyDescent="0.2">
      <c r="B14" s="1" t="s">
        <v>25</v>
      </c>
      <c r="C14" s="24">
        <f>'2011Y'!C14/'2011S'!C14</f>
        <v>1.608087110636335</v>
      </c>
      <c r="D14" s="24">
        <f>'2011Y'!D14/'2011S'!D14</f>
        <v>1.5248894868345186</v>
      </c>
      <c r="E14" s="24">
        <f>'2011Y'!E14/'2011S'!E14</f>
        <v>1.5440452307131132</v>
      </c>
      <c r="F14" s="24">
        <f>'2011Y'!F14/'2011S'!F14</f>
        <v>1.564843634207796</v>
      </c>
      <c r="G14" s="24">
        <f>'2011Y'!G14/'2011S'!G14</f>
        <v>1.6572176860268064</v>
      </c>
      <c r="H14" s="24">
        <f>'2011Y'!H14/'2011S'!H14</f>
        <v>1.5936906119346257</v>
      </c>
      <c r="I14" s="24">
        <f>'2011Y'!I14/'2011S'!I14</f>
        <v>1.6519034217153015</v>
      </c>
      <c r="J14" s="24">
        <f>'2011Y'!J14/'2011S'!J14</f>
        <v>1.744291569086651</v>
      </c>
      <c r="K14" s="24">
        <f>'2011Y'!K14/'2011S'!K14</f>
        <v>1.9299123904881101</v>
      </c>
      <c r="L14" s="24">
        <f>'2011Y'!L14/'2011S'!L14</f>
        <v>1.5868826461259629</v>
      </c>
      <c r="M14" s="24">
        <f>'2011Y'!M14/'2011S'!M14</f>
        <v>1.4890254609306408</v>
      </c>
      <c r="N14" s="24">
        <f>'2011Y'!N14/'2011S'!N14</f>
        <v>1.5211043654235328</v>
      </c>
      <c r="O14" s="24">
        <f>'2011Y'!O14/'2011S'!O14</f>
        <v>1.5201568969274353</v>
      </c>
      <c r="P14" s="24"/>
    </row>
    <row r="15" spans="1:16" s="14" customFormat="1" x14ac:dyDescent="0.2">
      <c r="B15" s="16" t="s">
        <v>1</v>
      </c>
      <c r="C15" s="25">
        <f>'2011Y'!C15/'2011S'!C15</f>
        <v>2.2753548139624087</v>
      </c>
      <c r="D15" s="25">
        <f>'2011Y'!D15/'2011S'!D15</f>
        <v>2.4347826086956523</v>
      </c>
      <c r="E15" s="25">
        <f>'2011Y'!E15/'2011S'!E15</f>
        <v>2.9099639855942376</v>
      </c>
      <c r="F15" s="25">
        <f>'2011Y'!F15/'2011S'!F15</f>
        <v>2.6051791415395531</v>
      </c>
      <c r="G15" s="25">
        <f>'2011Y'!G15/'2011S'!G15</f>
        <v>2.5417763157894737</v>
      </c>
      <c r="H15" s="25">
        <f>'2011Y'!H15/'2011S'!H15</f>
        <v>2.5232606873428334</v>
      </c>
      <c r="I15" s="25">
        <f>'2011Y'!I15/'2011S'!I15</f>
        <v>2.1815081967213117</v>
      </c>
      <c r="J15" s="25">
        <f>'2011Y'!J15/'2011S'!J15</f>
        <v>2.1576757917337628</v>
      </c>
      <c r="K15" s="25">
        <f>'2011Y'!K15/'2011S'!K15</f>
        <v>2.048473520249221</v>
      </c>
      <c r="L15" s="25">
        <f>'2011Y'!L15/'2011S'!L15</f>
        <v>2.067981072555205</v>
      </c>
      <c r="M15" s="25">
        <f>'2011Y'!M15/'2011S'!M15</f>
        <v>2.1835928422031139</v>
      </c>
      <c r="N15" s="25">
        <f>'2011Y'!N15/'2011S'!N15</f>
        <v>2.5238720981165135</v>
      </c>
      <c r="O15" s="25">
        <f>'2011Y'!O15/'2011S'!O15</f>
        <v>2.4165270798436627</v>
      </c>
      <c r="P15" s="25"/>
    </row>
    <row r="16" spans="1:16" s="19" customFormat="1" x14ac:dyDescent="0.2">
      <c r="B16" s="1" t="s">
        <v>26</v>
      </c>
      <c r="C16" s="24">
        <f>'2011Y'!C16/'2011S'!C16</f>
        <v>2.0475336531743444</v>
      </c>
      <c r="D16" s="24">
        <f>'2011Y'!D16/'2011S'!D16</f>
        <v>2.0234281616065024</v>
      </c>
      <c r="E16" s="24">
        <f>'2011Y'!E16/'2011S'!E16</f>
        <v>1.9995443153337891</v>
      </c>
      <c r="F16" s="24">
        <f>'2011Y'!F16/'2011S'!F16</f>
        <v>2.053729100131505</v>
      </c>
      <c r="G16" s="24">
        <f>'2011Y'!G16/'2011S'!G16</f>
        <v>2.098149091526575</v>
      </c>
      <c r="H16" s="24">
        <f>'2011Y'!H16/'2011S'!H16</f>
        <v>2.0922202797202796</v>
      </c>
      <c r="I16" s="24">
        <f>'2011Y'!I16/'2011S'!I16</f>
        <v>2.0844452247191012</v>
      </c>
      <c r="J16" s="24">
        <f>'2011Y'!J16/'2011S'!J16</f>
        <v>2.068083540344098</v>
      </c>
      <c r="K16" s="24">
        <f>'2011Y'!K16/'2011S'!K16</f>
        <v>2.1509966911467999</v>
      </c>
      <c r="L16" s="24">
        <f>'2011Y'!L16/'2011S'!L16</f>
        <v>2.0306630893062474</v>
      </c>
      <c r="M16" s="24">
        <f>'2011Y'!M16/'2011S'!M16</f>
        <v>2.015422578655151</v>
      </c>
      <c r="N16" s="24">
        <f>'2011Y'!N16/'2011S'!N16</f>
        <v>1.8131931166347992</v>
      </c>
      <c r="O16" s="24">
        <f>'2011Y'!O16/'2011S'!O16</f>
        <v>1.9112214498510427</v>
      </c>
      <c r="P16" s="24"/>
    </row>
    <row r="17" spans="2:18" s="14" customFormat="1" x14ac:dyDescent="0.2">
      <c r="B17" s="16" t="s">
        <v>27</v>
      </c>
      <c r="C17" s="25">
        <f>'2011Y'!C17/'2011S'!C17</f>
        <v>1.8940984536813732</v>
      </c>
      <c r="D17" s="25">
        <f>'2011Y'!D17/'2011S'!D17</f>
        <v>1.6972748815165877</v>
      </c>
      <c r="E17" s="25">
        <f>'2011Y'!E17/'2011S'!E17</f>
        <v>1.8385395537525355</v>
      </c>
      <c r="F17" s="25">
        <f>'2011Y'!F17/'2011S'!F17</f>
        <v>1.9667449139280124</v>
      </c>
      <c r="G17" s="25">
        <f>'2011Y'!G17/'2011S'!G17</f>
        <v>2.015015015015015</v>
      </c>
      <c r="H17" s="25">
        <f>'2011Y'!H17/'2011S'!H17</f>
        <v>1.9572039942938659</v>
      </c>
      <c r="I17" s="25">
        <f>'2011Y'!I17/'2011S'!I17</f>
        <v>1.8600493218249075</v>
      </c>
      <c r="J17" s="25">
        <f>'2011Y'!J17/'2011S'!J17</f>
        <v>1.9055738907224056</v>
      </c>
      <c r="K17" s="25">
        <f>'2011Y'!K17/'2011S'!K17</f>
        <v>1.9411312043093498</v>
      </c>
      <c r="L17" s="25">
        <f>'2011Y'!L17/'2011S'!L17</f>
        <v>1.9955752212389382</v>
      </c>
      <c r="M17" s="25">
        <f>'2011Y'!M17/'2011S'!M17</f>
        <v>1.8343118069145465</v>
      </c>
      <c r="N17" s="25">
        <f>'2011Y'!N17/'2011S'!N17</f>
        <v>1.8558252427184465</v>
      </c>
      <c r="O17" s="25">
        <f>'2011Y'!O17/'2011S'!O17</f>
        <v>1.6870044812133747</v>
      </c>
      <c r="P17" s="25"/>
    </row>
    <row r="18" spans="2:18" x14ac:dyDescent="0.2">
      <c r="B18" s="1" t="s">
        <v>28</v>
      </c>
      <c r="C18" s="24">
        <f>'2011Y'!C18/'2011S'!C18</f>
        <v>2.2121319240694262</v>
      </c>
      <c r="D18" s="24">
        <f>'2011Y'!D18/'2011S'!D18</f>
        <v>2.653950953678474</v>
      </c>
      <c r="E18" s="24">
        <f>'2011Y'!E18/'2011S'!E18</f>
        <v>2.5572033898305087</v>
      </c>
      <c r="F18" s="24">
        <f>'2011Y'!F18/'2011S'!F18</f>
        <v>2.3922178988326848</v>
      </c>
      <c r="G18" s="24">
        <f>'2011Y'!G18/'2011S'!G18</f>
        <v>2.5254461335095835</v>
      </c>
      <c r="H18" s="24">
        <f>'2011Y'!H18/'2011S'!H18</f>
        <v>2.2812698412698413</v>
      </c>
      <c r="I18" s="24">
        <f>'2011Y'!I18/'2011S'!I18</f>
        <v>2.0708967303334411</v>
      </c>
      <c r="J18" s="24">
        <f>'2011Y'!J18/'2011S'!J18</f>
        <v>2.0299188640973629</v>
      </c>
      <c r="K18" s="24">
        <f>'2011Y'!K18/'2011S'!K18</f>
        <v>2.1877339128335143</v>
      </c>
      <c r="L18" s="24">
        <f>'2011Y'!L18/'2011S'!L18</f>
        <v>2.1189663578742075</v>
      </c>
      <c r="M18" s="24">
        <f>'2011Y'!M18/'2011S'!M18</f>
        <v>2.1451612903225805</v>
      </c>
      <c r="N18" s="24">
        <f>'2011Y'!N18/'2011S'!N18</f>
        <v>2.2108285479901557</v>
      </c>
      <c r="O18" s="24">
        <f>'2011Y'!O18/'2011S'!O18</f>
        <v>2.2340161390440718</v>
      </c>
      <c r="P18" s="24"/>
    </row>
    <row r="19" spans="2:18" s="14" customFormat="1" x14ac:dyDescent="0.2">
      <c r="B19" s="16" t="s">
        <v>29</v>
      </c>
      <c r="C19" s="25">
        <f>'2011Y'!C19/'2011S'!C19</f>
        <v>2.1120420286371595</v>
      </c>
      <c r="D19" s="25">
        <f>'2011Y'!D19/'2011S'!D19</f>
        <v>2.0018903591682418</v>
      </c>
      <c r="E19" s="25">
        <f>'2011Y'!E19/'2011S'!E19</f>
        <v>2.1086294416243656</v>
      </c>
      <c r="F19" s="25">
        <f>'2011Y'!F19/'2011S'!F19</f>
        <v>2.137505509034817</v>
      </c>
      <c r="G19" s="25">
        <f>'2011Y'!G19/'2011S'!G19</f>
        <v>2.1312849162011172</v>
      </c>
      <c r="H19" s="25">
        <f>'2011Y'!H19/'2011S'!H19</f>
        <v>2.2951492537313434</v>
      </c>
      <c r="I19" s="25">
        <f>'2011Y'!I19/'2011S'!I19</f>
        <v>1.9601593625498008</v>
      </c>
      <c r="J19" s="25">
        <f>'2011Y'!J19/'2011S'!J19</f>
        <v>2.2844302696433747</v>
      </c>
      <c r="K19" s="25">
        <f>'2011Y'!K19/'2011S'!K19</f>
        <v>2.1610657705232836</v>
      </c>
      <c r="L19" s="25">
        <f>'2011Y'!L19/'2011S'!L19</f>
        <v>1.9847405900305188</v>
      </c>
      <c r="M19" s="25">
        <f>'2011Y'!M19/'2011S'!M19</f>
        <v>1.9908172635445363</v>
      </c>
      <c r="N19" s="25">
        <f>'2011Y'!N19/'2011S'!N19</f>
        <v>2.0037735849056606</v>
      </c>
      <c r="O19" s="25">
        <f>'2011Y'!O19/'2011S'!O19</f>
        <v>2.0985460420032309</v>
      </c>
      <c r="P19" s="25"/>
    </row>
    <row r="20" spans="2:18" x14ac:dyDescent="0.2">
      <c r="B20" s="1" t="s">
        <v>30</v>
      </c>
      <c r="C20" s="24">
        <f>'2011Y'!C20/'2011S'!C20</f>
        <v>1.9371152530779754</v>
      </c>
      <c r="D20" s="24">
        <f>'2011Y'!D20/'2011S'!D20</f>
        <v>1.8023809523809524</v>
      </c>
      <c r="E20" s="24">
        <f>'2011Y'!E20/'2011S'!E20</f>
        <v>1.8546712802768166</v>
      </c>
      <c r="F20" s="24">
        <f>'2011Y'!F20/'2011S'!F20</f>
        <v>1.8375366568914957</v>
      </c>
      <c r="G20" s="24">
        <f>'2011Y'!G20/'2011S'!G20</f>
        <v>1.9853658536585366</v>
      </c>
      <c r="H20" s="24">
        <f>'2011Y'!H20/'2011S'!H20</f>
        <v>2.0583090379008748</v>
      </c>
      <c r="I20" s="24">
        <f>'2011Y'!I20/'2011S'!I20</f>
        <v>1.9013028030003949</v>
      </c>
      <c r="J20" s="24">
        <f>'2011Y'!J20/'2011S'!J20</f>
        <v>2.3835497835497836</v>
      </c>
      <c r="K20" s="24">
        <f>'2011Y'!K20/'2011S'!K20</f>
        <v>2.1037560431387132</v>
      </c>
      <c r="L20" s="24">
        <f>'2011Y'!L20/'2011S'!L20</f>
        <v>1.9056152927120669</v>
      </c>
      <c r="M20" s="24">
        <f>'2011Y'!M20/'2011S'!M20</f>
        <v>1.7106575963718822</v>
      </c>
      <c r="N20" s="24">
        <f>'2011Y'!N20/'2011S'!N20</f>
        <v>1.7079905992949471</v>
      </c>
      <c r="O20" s="24">
        <f>'2011Y'!O20/'2011S'!O20</f>
        <v>1.7196401799100449</v>
      </c>
      <c r="P20" s="24"/>
    </row>
    <row r="21" spans="2:18" s="14" customFormat="1" x14ac:dyDescent="0.2">
      <c r="B21" s="16" t="s">
        <v>31</v>
      </c>
      <c r="C21" s="25">
        <f>'2011Y'!C21/'2011S'!C21</f>
        <v>1.9315018758320224</v>
      </c>
      <c r="D21" s="25">
        <f>'2011Y'!D21/'2011S'!D21</f>
        <v>1.7503242542153048</v>
      </c>
      <c r="E21" s="25">
        <f>'2011Y'!E21/'2011S'!E21</f>
        <v>1.8349660889223813</v>
      </c>
      <c r="F21" s="25">
        <f>'2011Y'!F21/'2011S'!F21</f>
        <v>1.7903494176372712</v>
      </c>
      <c r="G21" s="25">
        <f>'2011Y'!G21/'2011S'!G21</f>
        <v>1.9297935103244839</v>
      </c>
      <c r="H21" s="25">
        <f>'2011Y'!H21/'2011S'!H21</f>
        <v>1.9529465509365007</v>
      </c>
      <c r="I21" s="25">
        <f>'2011Y'!I21/'2011S'!I21</f>
        <v>2.0411124546553809</v>
      </c>
      <c r="J21" s="25">
        <f>'2011Y'!J21/'2011S'!J21</f>
        <v>2.5897138437741685</v>
      </c>
      <c r="K21" s="25">
        <f>'2011Y'!K21/'2011S'!K21</f>
        <v>2.0720496894409939</v>
      </c>
      <c r="L21" s="25">
        <f>'2011Y'!L21/'2011S'!L21</f>
        <v>1.7315720808871493</v>
      </c>
      <c r="M21" s="25">
        <f>'2011Y'!M21/'2011S'!M21</f>
        <v>1.7344658024139472</v>
      </c>
      <c r="N21" s="25">
        <f>'2011Y'!N21/'2011S'!N21</f>
        <v>1.6643321660830415</v>
      </c>
      <c r="O21" s="25">
        <f>'2011Y'!O21/'2011S'!O21</f>
        <v>1.8571428571428572</v>
      </c>
      <c r="P21" s="25"/>
    </row>
    <row r="22" spans="2:18" x14ac:dyDescent="0.2">
      <c r="B22" s="1" t="s">
        <v>32</v>
      </c>
      <c r="C22" s="24">
        <f>'2011Y'!C22/'2011S'!C22</f>
        <v>1.741992444152431</v>
      </c>
      <c r="D22" s="24">
        <f>'2011Y'!D22/'2011S'!D22</f>
        <v>1.5564368517388651</v>
      </c>
      <c r="E22" s="24">
        <f>'2011Y'!E22/'2011S'!E22</f>
        <v>1.6765447667087012</v>
      </c>
      <c r="F22" s="24">
        <f>'2011Y'!F22/'2011S'!F22</f>
        <v>1.5571428571428572</v>
      </c>
      <c r="G22" s="24">
        <f>'2011Y'!G22/'2011S'!G22</f>
        <v>1.7506631299734747</v>
      </c>
      <c r="H22" s="24">
        <f>'2011Y'!H22/'2011S'!H22</f>
        <v>1.7787270397266126</v>
      </c>
      <c r="I22" s="24">
        <f>'2011Y'!I22/'2011S'!I22</f>
        <v>1.6290766208251473</v>
      </c>
      <c r="J22" s="24">
        <f>'2011Y'!J22/'2011S'!J22</f>
        <v>2.2951167728237793</v>
      </c>
      <c r="K22" s="24">
        <f>'2011Y'!K22/'2011S'!K22</f>
        <v>1.8085106382978724</v>
      </c>
      <c r="L22" s="24">
        <f>'2011Y'!L22/'2011S'!L22</f>
        <v>1.8214971209213051</v>
      </c>
      <c r="M22" s="24">
        <f>'2011Y'!M22/'2011S'!M22</f>
        <v>1.6793551276309897</v>
      </c>
      <c r="N22" s="24">
        <f>'2011Y'!N22/'2011S'!N22</f>
        <v>1.6267918932278793</v>
      </c>
      <c r="O22" s="24">
        <f>'2011Y'!O22/'2011S'!O22</f>
        <v>1.6886942675159236</v>
      </c>
      <c r="P22" s="24"/>
    </row>
    <row r="23" spans="2:18" s="14" customFormat="1" x14ac:dyDescent="0.2">
      <c r="B23" s="16" t="s">
        <v>33</v>
      </c>
      <c r="C23" s="25">
        <f>'2011Y'!C23/'2011S'!C23</f>
        <v>2.1020022284498769</v>
      </c>
      <c r="D23" s="25">
        <f>'2011Y'!D23/'2011S'!D23</f>
        <v>2.6878850102669403</v>
      </c>
      <c r="E23" s="25">
        <f>'2011Y'!E23/'2011S'!E23</f>
        <v>2.8012684989429175</v>
      </c>
      <c r="F23" s="25">
        <f>'2011Y'!F23/'2011S'!F23</f>
        <v>2.5874901029295327</v>
      </c>
      <c r="G23" s="25">
        <f>'2011Y'!G23/'2011S'!G23</f>
        <v>2.441860465116279</v>
      </c>
      <c r="H23" s="25">
        <f>'2011Y'!H23/'2011S'!H23</f>
        <v>2.3019928461931527</v>
      </c>
      <c r="I23" s="25">
        <f>'2011Y'!I23/'2011S'!I23</f>
        <v>1.878579952267303</v>
      </c>
      <c r="J23" s="25">
        <f>'2011Y'!J23/'2011S'!J23</f>
        <v>1.8320540935672514</v>
      </c>
      <c r="K23" s="25">
        <f>'2011Y'!K23/'2011S'!K23</f>
        <v>2.0553393860786855</v>
      </c>
      <c r="L23" s="25">
        <f>'2011Y'!L23/'2011S'!L23</f>
        <v>1.846338948092128</v>
      </c>
      <c r="M23" s="25">
        <f>'2011Y'!M23/'2011S'!M23</f>
        <v>2.3630343166767007</v>
      </c>
      <c r="N23" s="25">
        <f>'2011Y'!N23/'2011S'!N23</f>
        <v>2.1993927125506074</v>
      </c>
      <c r="O23" s="25">
        <f>'2011Y'!O23/'2011S'!O23</f>
        <v>1.9787775891341257</v>
      </c>
      <c r="P23" s="25"/>
    </row>
    <row r="24" spans="2:18" x14ac:dyDescent="0.2">
      <c r="B24" s="1" t="s">
        <v>34</v>
      </c>
      <c r="C24" s="24">
        <f>'2011Y'!C24/'2011S'!C24</f>
        <v>2.023573251245494</v>
      </c>
      <c r="D24" s="24">
        <f>'2011Y'!D24/'2011S'!D24</f>
        <v>2.0713943459511261</v>
      </c>
      <c r="E24" s="24">
        <f>'2011Y'!E24/'2011S'!E24</f>
        <v>2.0217917675544794</v>
      </c>
      <c r="F24" s="24">
        <f>'2011Y'!F24/'2011S'!F24</f>
        <v>2.0046753246753246</v>
      </c>
      <c r="G24" s="24">
        <f>'2011Y'!G24/'2011S'!G24</f>
        <v>2.0042143287176399</v>
      </c>
      <c r="H24" s="24">
        <f>'2011Y'!H24/'2011S'!H24</f>
        <v>2.0861618798955615</v>
      </c>
      <c r="I24" s="24">
        <f>'2011Y'!I24/'2011S'!I24</f>
        <v>1.8036053130929792</v>
      </c>
      <c r="J24" s="24">
        <f>'2011Y'!J24/'2011S'!J24</f>
        <v>2.0022999080036801</v>
      </c>
      <c r="K24" s="24">
        <f>'2011Y'!K24/'2011S'!K24</f>
        <v>1.9453744493392071</v>
      </c>
      <c r="L24" s="24">
        <f>'2011Y'!L24/'2011S'!L24</f>
        <v>2.0510009532888467</v>
      </c>
      <c r="M24" s="24">
        <f>'2011Y'!M24/'2011S'!M24</f>
        <v>2.1135199054000786</v>
      </c>
      <c r="N24" s="24">
        <f>'2011Y'!N24/'2011S'!N24</f>
        <v>2.0546404178384892</v>
      </c>
      <c r="O24" s="24">
        <f>'2011Y'!O24/'2011S'!O24</f>
        <v>2.1229554427523971</v>
      </c>
      <c r="P24" s="24"/>
    </row>
    <row r="25" spans="2:18" s="14" customFormat="1" x14ac:dyDescent="0.2">
      <c r="B25" s="16" t="s">
        <v>35</v>
      </c>
      <c r="C25" s="25">
        <f>'2011Y'!C25/'2011S'!C25</f>
        <v>2.1945859872611466</v>
      </c>
      <c r="D25" s="25">
        <f>'2011Y'!D25/'2011S'!D25</f>
        <v>2.4521126760563381</v>
      </c>
      <c r="E25" s="25">
        <f>'2011Y'!E25/'2011S'!E25</f>
        <v>2.3034055727554179</v>
      </c>
      <c r="F25" s="25">
        <f>'2011Y'!F25/'2011S'!F25</f>
        <v>2.1648793565683646</v>
      </c>
      <c r="G25" s="25">
        <f>'2011Y'!G25/'2011S'!G25</f>
        <v>2.3270735524256652</v>
      </c>
      <c r="H25" s="25">
        <f>'2011Y'!H25/'2011S'!H25</f>
        <v>2.2999999999999998</v>
      </c>
      <c r="I25" s="25">
        <f>'2011Y'!I25/'2011S'!I25</f>
        <v>2.0920647149460709</v>
      </c>
      <c r="J25" s="25">
        <f>'2011Y'!J25/'2011S'!J25</f>
        <v>2.1806108897742362</v>
      </c>
      <c r="K25" s="25">
        <f>'2011Y'!K25/'2011S'!K25</f>
        <v>2.2290558510638299</v>
      </c>
      <c r="L25" s="25">
        <f>'2011Y'!L25/'2011S'!L25</f>
        <v>2.0634812286689419</v>
      </c>
      <c r="M25" s="25">
        <f>'2011Y'!M25/'2011S'!M25</f>
        <v>2.1673605328892589</v>
      </c>
      <c r="N25" s="25">
        <f>'2011Y'!N25/'2011S'!N25</f>
        <v>2.1261261261261262</v>
      </c>
      <c r="O25" s="25">
        <f>'2011Y'!O25/'2011S'!O25</f>
        <v>2.1764214046822743</v>
      </c>
      <c r="P25" s="25"/>
    </row>
    <row r="26" spans="2:18" x14ac:dyDescent="0.2">
      <c r="B26" s="1" t="s">
        <v>36</v>
      </c>
      <c r="C26" s="24">
        <f>'2011Y'!C26/'2011S'!C26</f>
        <v>2.0735174654752235</v>
      </c>
      <c r="D26" s="24">
        <f>'2011Y'!D26/'2011S'!D26</f>
        <v>1.9004424778761062</v>
      </c>
      <c r="E26" s="24">
        <f>'2011Y'!E26/'2011S'!E26</f>
        <v>2.0596546310832027</v>
      </c>
      <c r="F26" s="24">
        <f>'2011Y'!F26/'2011S'!F26</f>
        <v>1.8779149519890261</v>
      </c>
      <c r="G26" s="24">
        <f>'2011Y'!G26/'2011S'!G26</f>
        <v>2.4108040201005023</v>
      </c>
      <c r="H26" s="24">
        <f>'2011Y'!H26/'2011S'!H26</f>
        <v>2.0665873959571939</v>
      </c>
      <c r="I26" s="24">
        <f>'2011Y'!I26/'2011S'!I26</f>
        <v>1.9933774834437086</v>
      </c>
      <c r="J26" s="24">
        <f>'2011Y'!J26/'2011S'!J26</f>
        <v>2.3716153127917834</v>
      </c>
      <c r="K26" s="24">
        <f>'2011Y'!K26/'2011S'!K26</f>
        <v>2.2449869224062771</v>
      </c>
      <c r="L26" s="24">
        <f>'2011Y'!L26/'2011S'!L26</f>
        <v>1.9505154639175257</v>
      </c>
      <c r="M26" s="24">
        <f>'2011Y'!M26/'2011S'!M26</f>
        <v>1.8511404561824729</v>
      </c>
      <c r="N26" s="24">
        <f>'2011Y'!N26/'2011S'!N26</f>
        <v>1.9314516129032258</v>
      </c>
      <c r="O26" s="24">
        <f>'2011Y'!O26/'2011S'!O26</f>
        <v>1.978984238178634</v>
      </c>
      <c r="P26" s="24"/>
      <c r="Q26" s="24"/>
      <c r="R26" s="24"/>
    </row>
    <row r="27" spans="2:18" s="14" customFormat="1" x14ac:dyDescent="0.2">
      <c r="B27" s="16" t="s">
        <v>37</v>
      </c>
      <c r="C27" s="25">
        <f>'2011Y'!C27/'2011S'!C27</f>
        <v>1.7726350446001302</v>
      </c>
      <c r="D27" s="25">
        <f>'2011Y'!D27/'2011S'!D27</f>
        <v>1.9399038461538463</v>
      </c>
      <c r="E27" s="25">
        <f>'2011Y'!E27/'2011S'!E27</f>
        <v>1.9148936170212767</v>
      </c>
      <c r="F27" s="25">
        <f>'2011Y'!F27/'2011S'!F27</f>
        <v>2.2347107438016529</v>
      </c>
      <c r="G27" s="25">
        <f>'2011Y'!G27/'2011S'!G27</f>
        <v>1.8190630048465266</v>
      </c>
      <c r="H27" s="25">
        <f>'2011Y'!H27/'2011S'!H27</f>
        <v>2.1494192185850052</v>
      </c>
      <c r="I27" s="25">
        <f>'2011Y'!I27/'2011S'!I27</f>
        <v>1.8046672428694901</v>
      </c>
      <c r="J27" s="25">
        <f>'2011Y'!J27/'2011S'!J27</f>
        <v>1.4829084588644263</v>
      </c>
      <c r="K27" s="25">
        <f>'2011Y'!K27/'2011S'!K27</f>
        <v>1.6422725084256138</v>
      </c>
      <c r="L27" s="25">
        <f>'2011Y'!L27/'2011S'!L27</f>
        <v>1.6865025696510685</v>
      </c>
      <c r="M27" s="25">
        <f>'2011Y'!M27/'2011S'!M27</f>
        <v>1.8007846556233653</v>
      </c>
      <c r="N27" s="25">
        <f>'2011Y'!N27/'2011S'!N27</f>
        <v>1.8272401433691756</v>
      </c>
      <c r="O27" s="25">
        <f>'2011Y'!O27/'2011S'!O27</f>
        <v>1.7973713033953997</v>
      </c>
      <c r="P27" s="25"/>
      <c r="Q27" s="25"/>
      <c r="R27" s="25"/>
    </row>
    <row r="28" spans="2:18" x14ac:dyDescent="0.2">
      <c r="B28" s="1" t="s">
        <v>38</v>
      </c>
      <c r="C28" s="24">
        <f>'2011Y'!C28/'2011S'!C28</f>
        <v>2.1406588643259643</v>
      </c>
      <c r="D28" s="24">
        <f>'2011Y'!D28/'2011S'!D28</f>
        <v>1.6591549295774648</v>
      </c>
      <c r="E28" s="24">
        <f>'2011Y'!E28/'2011S'!E28</f>
        <v>2.1764705882352939</v>
      </c>
      <c r="F28" s="24">
        <f>'2011Y'!F28/'2011S'!F28</f>
        <v>2.2007299270072993</v>
      </c>
      <c r="G28" s="24">
        <f>'2011Y'!G28/'2011S'!G28</f>
        <v>2.0170212765957447</v>
      </c>
      <c r="H28" s="24">
        <f>'2011Y'!H28/'2011S'!H28</f>
        <v>2.1654676258992804</v>
      </c>
      <c r="I28" s="24">
        <f>'2011Y'!I28/'2011S'!I28</f>
        <v>2.7272727272727271</v>
      </c>
      <c r="J28" s="24">
        <f>'2011Y'!J28/'2011S'!J28</f>
        <v>1.6897637795275591</v>
      </c>
      <c r="K28" s="24">
        <f>'2011Y'!K28/'2011S'!K28</f>
        <v>1.9935483870967743</v>
      </c>
      <c r="L28" s="24">
        <f>'2011Y'!L28/'2011S'!L28</f>
        <v>2.4212328767123288</v>
      </c>
      <c r="M28" s="24">
        <f>'2011Y'!M28/'2011S'!M28</f>
        <v>2.8617021276595747</v>
      </c>
      <c r="N28" s="24">
        <f>'2011Y'!N28/'2011S'!N28</f>
        <v>2.8333333333333335</v>
      </c>
      <c r="O28" s="24">
        <f>'2011Y'!O28/'2011S'!O28</f>
        <v>2.1234177215189876</v>
      </c>
      <c r="P28" s="24"/>
      <c r="Q28" s="24"/>
      <c r="R28" s="24"/>
    </row>
    <row r="29" spans="2:18" s="14" customFormat="1" x14ac:dyDescent="0.2">
      <c r="B29" s="16" t="s">
        <v>39</v>
      </c>
      <c r="C29" s="25">
        <f>'2011Y'!C29/'2011S'!C29</f>
        <v>2.5093890505157366</v>
      </c>
      <c r="D29" s="25">
        <f>'2011Y'!D29/'2011S'!D29</f>
        <v>2.7567567567567566</v>
      </c>
      <c r="E29" s="25">
        <f>'2011Y'!E29/'2011S'!E29</f>
        <v>2.7535545023696684</v>
      </c>
      <c r="F29" s="25">
        <f>'2011Y'!F29/'2011S'!F29</f>
        <v>2.3104477611940299</v>
      </c>
      <c r="G29" s="25">
        <f>'2011Y'!G29/'2011S'!G29</f>
        <v>3.3336755646817249</v>
      </c>
      <c r="H29" s="25">
        <f>'2011Y'!H29/'2011S'!H29</f>
        <v>2.8685376661742983</v>
      </c>
      <c r="I29" s="25">
        <f>'2011Y'!I29/'2011S'!I29</f>
        <v>2.1633428300094968</v>
      </c>
      <c r="J29" s="25">
        <f>'2011Y'!J29/'2011S'!J29</f>
        <v>2.3214285714285716</v>
      </c>
      <c r="K29" s="25">
        <f>'2011Y'!K29/'2011S'!K29</f>
        <v>2.3750943396226414</v>
      </c>
      <c r="L29" s="25">
        <f>'2011Y'!L29/'2011S'!L29</f>
        <v>2.2183288409703503</v>
      </c>
      <c r="M29" s="25">
        <f>'2011Y'!M29/'2011S'!M29</f>
        <v>2.336909871244635</v>
      </c>
      <c r="N29" s="25">
        <f>'2011Y'!N29/'2011S'!N29</f>
        <v>2.3736263736263736</v>
      </c>
      <c r="O29" s="25">
        <f>'2011Y'!O29/'2011S'!O29</f>
        <v>2.3918918918918921</v>
      </c>
      <c r="P29" s="25"/>
      <c r="Q29" s="25"/>
      <c r="R29" s="25"/>
    </row>
    <row r="30" spans="2:18" x14ac:dyDescent="0.2">
      <c r="B30" s="1" t="s">
        <v>40</v>
      </c>
      <c r="C30" s="24">
        <f>'2011Y'!C30/'2011S'!C30</f>
        <v>2.1082879053866765</v>
      </c>
      <c r="D30" s="24">
        <f>'2011Y'!D30/'2011S'!D30</f>
        <v>1.8620689655172413</v>
      </c>
      <c r="E30" s="24">
        <f>'2011Y'!E30/'2011S'!E30</f>
        <v>2.6</v>
      </c>
      <c r="F30" s="24">
        <f>'2011Y'!F30/'2011S'!F30</f>
        <v>2.0835777126099706</v>
      </c>
      <c r="G30" s="24">
        <f>'2011Y'!G30/'2011S'!G30</f>
        <v>2.1456953642384105</v>
      </c>
      <c r="H30" s="24">
        <f>'2011Y'!H30/'2011S'!H30</f>
        <v>2.0069605568445477</v>
      </c>
      <c r="I30" s="24">
        <f>'2011Y'!I30/'2011S'!I30</f>
        <v>2.1108471892319876</v>
      </c>
      <c r="J30" s="24">
        <f>'2011Y'!J30/'2011S'!J30</f>
        <v>2.1209003215434086</v>
      </c>
      <c r="K30" s="24">
        <f>'2011Y'!K30/'2011S'!K30</f>
        <v>1.9954291518537328</v>
      </c>
      <c r="L30" s="24">
        <f>'2011Y'!L30/'2011S'!L30</f>
        <v>2.1053740779768177</v>
      </c>
      <c r="M30" s="24">
        <f>'2011Y'!M30/'2011S'!M30</f>
        <v>2.1207115628970774</v>
      </c>
      <c r="N30" s="24">
        <f>'2011Y'!N30/'2011S'!N30</f>
        <v>2.1028880866425994</v>
      </c>
      <c r="O30" s="24">
        <f>'2011Y'!O30/'2011S'!O30</f>
        <v>2.3268156424581004</v>
      </c>
      <c r="P30" s="24"/>
      <c r="Q30" s="24"/>
      <c r="R30" s="24"/>
    </row>
    <row r="31" spans="2:18" s="14" customFormat="1" x14ac:dyDescent="0.2">
      <c r="B31" s="16" t="s">
        <v>2</v>
      </c>
      <c r="C31" s="25">
        <f>'2011Y'!C31/'2011S'!C31</f>
        <v>2.2451931880607949</v>
      </c>
      <c r="D31" s="25">
        <f>'2011Y'!D31/'2011S'!D31</f>
        <v>2.0423728813559321</v>
      </c>
      <c r="E31" s="25">
        <f>'2011Y'!E31/'2011S'!E31</f>
        <v>2.2578125</v>
      </c>
      <c r="F31" s="25">
        <f>'2011Y'!F31/'2011S'!F31</f>
        <v>2.3233333333333333</v>
      </c>
      <c r="G31" s="25">
        <f>'2011Y'!G31/'2011S'!G31</f>
        <v>2.5717171717171716</v>
      </c>
      <c r="H31" s="25">
        <f>'2011Y'!H31/'2011S'!H31</f>
        <v>2.2465897166841553</v>
      </c>
      <c r="I31" s="25">
        <f>'2011Y'!I31/'2011S'!I31</f>
        <v>2.365227537922987</v>
      </c>
      <c r="J31" s="25">
        <f>'2011Y'!J31/'2011S'!J31</f>
        <v>2.2701548318206086</v>
      </c>
      <c r="K31" s="25">
        <f>'2011Y'!K31/'2011S'!K31</f>
        <v>2.2571067593177512</v>
      </c>
      <c r="L31" s="25">
        <f>'2011Y'!L31/'2011S'!L31</f>
        <v>2.1532697547683926</v>
      </c>
      <c r="M31" s="25">
        <f>'2011Y'!M31/'2011S'!M31</f>
        <v>2.2021604938271606</v>
      </c>
      <c r="N31" s="25">
        <f>'2011Y'!N31/'2011S'!N31</f>
        <v>2.0022831050228311</v>
      </c>
      <c r="O31" s="25">
        <f>'2011Y'!O31/'2011S'!O31</f>
        <v>2.1121883656509697</v>
      </c>
      <c r="P31" s="25"/>
      <c r="Q31" s="25"/>
      <c r="R31" s="25"/>
    </row>
    <row r="32" spans="2:18" x14ac:dyDescent="0.2">
      <c r="B32" s="1" t="s">
        <v>41</v>
      </c>
      <c r="C32" s="24">
        <f>'2011Y'!C32/'2011S'!C32</f>
        <v>2.4409982174688056</v>
      </c>
      <c r="D32" s="24">
        <f>'2011Y'!D32/'2011S'!D32</f>
        <v>2.5037453183520597</v>
      </c>
      <c r="E32" s="24">
        <f>'2011Y'!E32/'2011S'!E32</f>
        <v>2.8172268907563027</v>
      </c>
      <c r="F32" s="24">
        <f>'2011Y'!F32/'2011S'!F32</f>
        <v>2.4381679389312976</v>
      </c>
      <c r="G32" s="24">
        <f>'2011Y'!G32/'2011S'!G32</f>
        <v>2.386321626617375</v>
      </c>
      <c r="H32" s="24">
        <f>'2011Y'!H32/'2011S'!H32</f>
        <v>2.533715925394548</v>
      </c>
      <c r="I32" s="24">
        <f>'2011Y'!I32/'2011S'!I32</f>
        <v>2.2403240324032403</v>
      </c>
      <c r="J32" s="24">
        <f>'2011Y'!J32/'2011S'!J32</f>
        <v>2.312280701754386</v>
      </c>
      <c r="K32" s="24">
        <f>'2011Y'!K32/'2011S'!K32</f>
        <v>2.5404255319148934</v>
      </c>
      <c r="L32" s="24">
        <f>'2011Y'!L32/'2011S'!L32</f>
        <v>2.2441700960219477</v>
      </c>
      <c r="M32" s="24">
        <f>'2011Y'!M32/'2011S'!M32</f>
        <v>2.3424124513618678</v>
      </c>
      <c r="N32" s="24">
        <f>'2011Y'!N32/'2011S'!N32</f>
        <v>2.4260614934114204</v>
      </c>
      <c r="O32" s="24">
        <f>'2011Y'!O32/'2011S'!O32</f>
        <v>2.9692671394799053</v>
      </c>
      <c r="P32" s="24"/>
    </row>
    <row r="33" spans="2:16" s="14" customFormat="1" x14ac:dyDescent="0.2">
      <c r="B33" s="16" t="s">
        <v>42</v>
      </c>
      <c r="C33" s="25">
        <f>'2011Y'!C33/'2011S'!C33</f>
        <v>2.3559560687130388</v>
      </c>
      <c r="D33" s="25">
        <f>'2011Y'!D33/'2011S'!D33</f>
        <v>2.6440677966101696</v>
      </c>
      <c r="E33" s="25">
        <f>'2011Y'!E33/'2011S'!E33</f>
        <v>2.7379679144385025</v>
      </c>
      <c r="F33" s="25">
        <f>'2011Y'!F33/'2011S'!F33</f>
        <v>2.3442622950819674</v>
      </c>
      <c r="G33" s="25">
        <f>'2011Y'!G33/'2011S'!G33</f>
        <v>2.4117647058823528</v>
      </c>
      <c r="H33" s="25">
        <f>'2011Y'!H33/'2011S'!H33</f>
        <v>2.4748427672955975</v>
      </c>
      <c r="I33" s="25">
        <f>'2011Y'!I33/'2011S'!I33</f>
        <v>2.0662460567823344</v>
      </c>
      <c r="J33" s="25">
        <f>'2011Y'!J33/'2011S'!J33</f>
        <v>1.9832134292565948</v>
      </c>
      <c r="K33" s="25">
        <f>'2011Y'!K33/'2011S'!K33</f>
        <v>2.3019607843137253</v>
      </c>
      <c r="L33" s="25">
        <f>'2011Y'!L33/'2011S'!L33</f>
        <v>1.9915966386554622</v>
      </c>
      <c r="M33" s="25">
        <f>'2011Y'!M33/'2011S'!M33</f>
        <v>2.7194244604316546</v>
      </c>
      <c r="N33" s="25">
        <f>'2011Y'!N33/'2011S'!N33</f>
        <v>2.6254980079681274</v>
      </c>
      <c r="O33" s="25">
        <f>'2011Y'!O33/'2011S'!O33</f>
        <v>2.6187845303867405</v>
      </c>
      <c r="P33" s="25"/>
    </row>
    <row r="34" spans="2:16" x14ac:dyDescent="0.2">
      <c r="B34" s="1" t="s">
        <v>3</v>
      </c>
      <c r="C34" s="24">
        <f>'2011Y'!C34/'2011S'!C34</f>
        <v>1.8314911366006257</v>
      </c>
      <c r="D34" s="24">
        <f>'2011Y'!D34/'2011S'!D34</f>
        <v>1.7678100263852243</v>
      </c>
      <c r="E34" s="24">
        <f>'2011Y'!E34/'2011S'!E34</f>
        <v>1.8392156862745097</v>
      </c>
      <c r="F34" s="24">
        <f>'2011Y'!F34/'2011S'!F34</f>
        <v>2.0036231884057969</v>
      </c>
      <c r="G34" s="24">
        <f>'2011Y'!G34/'2011S'!G34</f>
        <v>2.1076115485564304</v>
      </c>
      <c r="H34" s="24">
        <f>'2011Y'!H34/'2011S'!H34</f>
        <v>1.696</v>
      </c>
      <c r="I34" s="24">
        <f>'2011Y'!I34/'2011S'!I34</f>
        <v>1.7770419426048565</v>
      </c>
      <c r="J34" s="24">
        <f>'2011Y'!J34/'2011S'!J34</f>
        <v>1.8164251207729469</v>
      </c>
      <c r="K34" s="24">
        <f>'2011Y'!K34/'2011S'!K34</f>
        <v>1.7781954887218046</v>
      </c>
      <c r="L34" s="24">
        <f>'2011Y'!L34/'2011S'!L34</f>
        <v>2</v>
      </c>
      <c r="M34" s="24">
        <f>'2011Y'!M34/'2011S'!M34</f>
        <v>1.8133704735376044</v>
      </c>
      <c r="N34" s="24">
        <f>'2011Y'!N34/'2011S'!N34</f>
        <v>1.5513784461152882</v>
      </c>
      <c r="O34" s="24">
        <f>'2011Y'!O34/'2011S'!O34</f>
        <v>1.9802259887005649</v>
      </c>
      <c r="P34" s="24"/>
    </row>
    <row r="35" spans="2:16" s="14" customFormat="1" x14ac:dyDescent="0.2">
      <c r="B35" s="16" t="s">
        <v>43</v>
      </c>
      <c r="C35" s="25">
        <f>'2011Y'!C35/'2011S'!C35</f>
        <v>2.1642957323181728</v>
      </c>
      <c r="D35" s="25">
        <f>'2011Y'!D35/'2011S'!D35</f>
        <v>2.5215686274509803</v>
      </c>
      <c r="E35" s="25">
        <f>'2011Y'!E35/'2011S'!E35</f>
        <v>2.3241106719367588</v>
      </c>
      <c r="F35" s="25">
        <f>'2011Y'!F35/'2011S'!F35</f>
        <v>2.1230068337129842</v>
      </c>
      <c r="G35" s="25">
        <f>'2011Y'!G35/'2011S'!G35</f>
        <v>2.288095238095238</v>
      </c>
      <c r="H35" s="25">
        <f>'2011Y'!H35/'2011S'!H35</f>
        <v>2.462829736211031</v>
      </c>
      <c r="I35" s="25">
        <f>'2011Y'!I35/'2011S'!I35</f>
        <v>1.7064748201438849</v>
      </c>
      <c r="J35" s="25">
        <f>'2011Y'!J35/'2011S'!J35</f>
        <v>1.75</v>
      </c>
      <c r="K35" s="25">
        <f>'2011Y'!K35/'2011S'!K35</f>
        <v>2.1032186459489455</v>
      </c>
      <c r="L35" s="25">
        <f>'2011Y'!L35/'2011S'!L35</f>
        <v>2.0732758620689653</v>
      </c>
      <c r="M35" s="25">
        <f>'2011Y'!M35/'2011S'!M35</f>
        <v>2.5397923875432524</v>
      </c>
      <c r="N35" s="25">
        <f>'2011Y'!N35/'2011S'!N35</f>
        <v>2.6318407960199006</v>
      </c>
      <c r="O35" s="25">
        <f>'2011Y'!O35/'2011S'!O35</f>
        <v>2.546938775510204</v>
      </c>
      <c r="P35" s="25"/>
    </row>
    <row r="36" spans="2:16" x14ac:dyDescent="0.2">
      <c r="B36" s="1" t="s">
        <v>44</v>
      </c>
      <c r="C36" s="24">
        <f>'2011Y'!C36/'2011S'!C36</f>
        <v>2.1885604816639299</v>
      </c>
      <c r="D36" s="24">
        <f>'2011Y'!D36/'2011S'!D36</f>
        <v>2</v>
      </c>
      <c r="E36" s="24">
        <f>'2011Y'!E36/'2011S'!E36</f>
        <v>2.0687830687830688</v>
      </c>
      <c r="F36" s="24">
        <f>'2011Y'!F36/'2011S'!F36</f>
        <v>2.7489177489177488</v>
      </c>
      <c r="G36" s="24">
        <f>'2011Y'!G36/'2011S'!G36</f>
        <v>2.7106741573033708</v>
      </c>
      <c r="H36" s="24">
        <f>'2011Y'!H36/'2011S'!H36</f>
        <v>2.0948275862068964</v>
      </c>
      <c r="I36" s="24">
        <f>'2011Y'!I36/'2011S'!I36</f>
        <v>2.2058823529411766</v>
      </c>
      <c r="J36" s="24">
        <f>'2011Y'!J36/'2011S'!J36</f>
        <v>1.971502590673575</v>
      </c>
      <c r="K36" s="24">
        <f>'2011Y'!K36/'2011S'!K36</f>
        <v>2.3390557939914163</v>
      </c>
      <c r="L36" s="24">
        <f>'2011Y'!L36/'2011S'!L36</f>
        <v>2.2551928783382791</v>
      </c>
      <c r="M36" s="24">
        <f>'2011Y'!M36/'2011S'!M36</f>
        <v>1.8790560471976401</v>
      </c>
      <c r="N36" s="24">
        <f>'2011Y'!N36/'2011S'!N36</f>
        <v>1.8188679245283019</v>
      </c>
      <c r="O36" s="24">
        <f>'2011Y'!O36/'2011S'!O36</f>
        <v>1.9214285714285715</v>
      </c>
      <c r="P36" s="24"/>
    </row>
    <row r="37" spans="2:16" s="14" customFormat="1" x14ac:dyDescent="0.2">
      <c r="B37" s="16" t="s">
        <v>4</v>
      </c>
      <c r="C37" s="25">
        <f>'2011Y'!C37/'2011S'!C37</f>
        <v>2.1441223832528182</v>
      </c>
      <c r="D37" s="25">
        <f>'2011Y'!D37/'2011S'!D37</f>
        <v>1.952</v>
      </c>
      <c r="E37" s="25">
        <f>'2011Y'!E37/'2011S'!E37</f>
        <v>2.4318181818181817</v>
      </c>
      <c r="F37" s="25">
        <f>'2011Y'!F37/'2011S'!F37</f>
        <v>1.9634146341463414</v>
      </c>
      <c r="G37" s="25">
        <f>'2011Y'!G37/'2011S'!G37</f>
        <v>2.1212121212121211</v>
      </c>
      <c r="H37" s="25">
        <f>'2011Y'!H37/'2011S'!H37</f>
        <v>2.1258278145695364</v>
      </c>
      <c r="I37" s="25">
        <f>'2011Y'!I37/'2011S'!I37</f>
        <v>2.2805280528052805</v>
      </c>
      <c r="J37" s="25">
        <f>'2011Y'!J37/'2011S'!J37</f>
        <v>2.0795847750865053</v>
      </c>
      <c r="K37" s="25">
        <f>'2011Y'!K37/'2011S'!K37</f>
        <v>2.0751879699248121</v>
      </c>
      <c r="L37" s="25">
        <f>'2011Y'!L37/'2011S'!L37</f>
        <v>1.9581749049429658</v>
      </c>
      <c r="M37" s="25">
        <f>'2011Y'!M37/'2011S'!M37</f>
        <v>2.1813186813186811</v>
      </c>
      <c r="N37" s="25">
        <f>'2011Y'!N37/'2011S'!N37</f>
        <v>2.4150943396226414</v>
      </c>
      <c r="O37" s="25">
        <f>'2011Y'!O37/'2011S'!O37</f>
        <v>2.6354166666666665</v>
      </c>
      <c r="P37" s="25"/>
    </row>
    <row r="38" spans="2:16" x14ac:dyDescent="0.2">
      <c r="B38" s="1" t="s">
        <v>45</v>
      </c>
      <c r="C38" s="24">
        <f>'2011Y'!C38/'2011S'!C38</f>
        <v>1.9745139876718825</v>
      </c>
      <c r="D38" s="24">
        <f>'2011Y'!D38/'2011S'!D38</f>
        <v>2.5063613231552164</v>
      </c>
      <c r="E38" s="24">
        <f>'2011Y'!E38/'2011S'!E38</f>
        <v>2.5217391304347827</v>
      </c>
      <c r="F38" s="24">
        <f>'2011Y'!F38/'2011S'!F38</f>
        <v>2.0466666666666669</v>
      </c>
      <c r="G38" s="24">
        <f>'2011Y'!G38/'2011S'!G38</f>
        <v>1.7983706720977597</v>
      </c>
      <c r="H38" s="24">
        <f>'2011Y'!H38/'2011S'!H38</f>
        <v>2.2749999999999999</v>
      </c>
      <c r="I38" s="24">
        <f>'2011Y'!I38/'2011S'!I38</f>
        <v>1.7099697885196374</v>
      </c>
      <c r="J38" s="24">
        <f>'2011Y'!J38/'2011S'!J38</f>
        <v>1.6724782067247821</v>
      </c>
      <c r="K38" s="24">
        <f>'2011Y'!K38/'2011S'!K38</f>
        <v>2.0189573459715642</v>
      </c>
      <c r="L38" s="24">
        <f>'2011Y'!L38/'2011S'!L38</f>
        <v>2.0961070559610704</v>
      </c>
      <c r="M38" s="24">
        <f>'2011Y'!M38/'2011S'!M38</f>
        <v>2.0783898305084745</v>
      </c>
      <c r="N38" s="24">
        <f>'2011Y'!N38/'2011S'!N38</f>
        <v>2.1441647597254003</v>
      </c>
      <c r="O38" s="24">
        <f>'2011Y'!O38/'2011S'!O38</f>
        <v>1.8033898305084746</v>
      </c>
      <c r="P38" s="24"/>
    </row>
    <row r="39" spans="2:16" s="14" customFormat="1" x14ac:dyDescent="0.2">
      <c r="B39" s="16" t="s">
        <v>46</v>
      </c>
      <c r="C39" s="25">
        <f>'2011Y'!C39/'2011S'!C39</f>
        <v>2.3130402104472001</v>
      </c>
      <c r="D39" s="25">
        <f>'2011Y'!D39/'2011S'!D39</f>
        <v>2.5714285714285716</v>
      </c>
      <c r="E39" s="25">
        <f>'2011Y'!E39/'2011S'!E39</f>
        <v>2.4434782608695653</v>
      </c>
      <c r="F39" s="25">
        <f>'2011Y'!F39/'2011S'!F39</f>
        <v>2.4107648725212463</v>
      </c>
      <c r="G39" s="25">
        <f>'2011Y'!G39/'2011S'!G39</f>
        <v>2.9927007299270074</v>
      </c>
      <c r="H39" s="25">
        <f>'2011Y'!H39/'2011S'!H39</f>
        <v>2.6012269938650308</v>
      </c>
      <c r="I39" s="25">
        <f>'2011Y'!I39/'2011S'!I39</f>
        <v>1.731638418079096</v>
      </c>
      <c r="J39" s="25">
        <f>'2011Y'!J39/'2011S'!J39</f>
        <v>1.8401639344262295</v>
      </c>
      <c r="K39" s="25">
        <f>'2011Y'!K39/'2011S'!K39</f>
        <v>2.2282913165266107</v>
      </c>
      <c r="L39" s="25">
        <f>'2011Y'!L39/'2011S'!L39</f>
        <v>2.418181818181818</v>
      </c>
      <c r="M39" s="25">
        <f>'2011Y'!M39/'2011S'!M39</f>
        <v>2.8415584415584414</v>
      </c>
      <c r="N39" s="25">
        <f>'2011Y'!N39/'2011S'!N39</f>
        <v>2.4018912529550827</v>
      </c>
      <c r="O39" s="25">
        <f>'2011Y'!O39/'2011S'!O39</f>
        <v>2.2775330396475773</v>
      </c>
      <c r="P39" s="25"/>
    </row>
    <row r="40" spans="2:16" x14ac:dyDescent="0.2">
      <c r="B40" s="1" t="s">
        <v>47</v>
      </c>
      <c r="C40" s="24">
        <f>'2011Y'!C40/'2011S'!C40</f>
        <v>1.8723294723294723</v>
      </c>
      <c r="D40" s="24">
        <f>'2011Y'!D40/'2011S'!D40</f>
        <v>1.687732342007435</v>
      </c>
      <c r="E40" s="24">
        <f>'2011Y'!E40/'2011S'!E40</f>
        <v>1.9090909090909092</v>
      </c>
      <c r="F40" s="24">
        <f>'2011Y'!F40/'2011S'!F40</f>
        <v>1.7333333333333334</v>
      </c>
      <c r="G40" s="24">
        <f>'2011Y'!G40/'2011S'!G40</f>
        <v>1.9375</v>
      </c>
      <c r="H40" s="24">
        <f>'2011Y'!H40/'2011S'!H40</f>
        <v>1.9393939393939394</v>
      </c>
      <c r="I40" s="24">
        <f>'2011Y'!I40/'2011S'!I40</f>
        <v>1.9197860962566844</v>
      </c>
      <c r="J40" s="24">
        <f>'2011Y'!J40/'2011S'!J40</f>
        <v>1.7148148148148148</v>
      </c>
      <c r="K40" s="24">
        <f>'2011Y'!K40/'2011S'!K40</f>
        <v>2.056122448979592</v>
      </c>
      <c r="L40" s="24">
        <f>'2011Y'!L40/'2011S'!L40</f>
        <v>1.8301435406698565</v>
      </c>
      <c r="M40" s="24">
        <f>'2011Y'!M40/'2011S'!M40</f>
        <v>2.2720403022670026</v>
      </c>
      <c r="N40" s="24">
        <f>'2011Y'!N40/'2011S'!N40</f>
        <v>1.6417910447761195</v>
      </c>
      <c r="O40" s="24">
        <f>'2011Y'!O40/'2011S'!O40</f>
        <v>1.745819397993311</v>
      </c>
      <c r="P40" s="24"/>
    </row>
    <row r="41" spans="2:16" s="14" customFormat="1" x14ac:dyDescent="0.2">
      <c r="B41" s="65" t="s">
        <v>65</v>
      </c>
      <c r="C41" s="25">
        <f>'2011Y'!C41/'2011S'!C41</f>
        <v>2.0566590006272216</v>
      </c>
      <c r="D41" s="25">
        <f>'2011Y'!D41/'2011S'!D41</f>
        <v>2.098901098901099</v>
      </c>
      <c r="E41" s="25">
        <f>'2011Y'!E41/'2011S'!E41</f>
        <v>1.9903846153846154</v>
      </c>
      <c r="F41" s="25">
        <f>'2011Y'!F41/'2011S'!F41</f>
        <v>2.3486590038314175</v>
      </c>
      <c r="G41" s="25">
        <f>'2011Y'!G41/'2011S'!G41</f>
        <v>2.0954198473282442</v>
      </c>
      <c r="H41" s="25">
        <f>'2011Y'!H41/'2011S'!H41</f>
        <v>2.489795918367347</v>
      </c>
      <c r="I41" s="25">
        <f>'2011Y'!I41/'2011S'!I41</f>
        <v>1.9534050179211468</v>
      </c>
      <c r="J41" s="25">
        <f>'2011Y'!J41/'2011S'!J41</f>
        <v>1.7740029542097489</v>
      </c>
      <c r="K41" s="25">
        <f>'2011Y'!K41/'2011S'!K41</f>
        <v>2.0571428571428569</v>
      </c>
      <c r="L41" s="25">
        <f>'2011Y'!L41/'2011S'!L41</f>
        <v>1.8588957055214723</v>
      </c>
      <c r="M41" s="25">
        <f>'2011Y'!M41/'2011S'!M41</f>
        <v>2.8167202572347265</v>
      </c>
      <c r="N41" s="25">
        <f>'2011Y'!N41/'2011S'!N41</f>
        <v>1.9072847682119205</v>
      </c>
      <c r="O41" s="25">
        <f>'2011Y'!O41/'2011S'!O41</f>
        <v>1.8324607329842932</v>
      </c>
      <c r="P41" s="25"/>
    </row>
    <row r="42" spans="2:16" x14ac:dyDescent="0.2">
      <c r="B42" s="1" t="s">
        <v>49</v>
      </c>
      <c r="C42" s="24">
        <f>'2011Y'!C42/'2011S'!C42</f>
        <v>2.8611202455332676</v>
      </c>
      <c r="D42" s="24">
        <f>'2011Y'!D42/'2011S'!D42</f>
        <v>3.7451456310679609</v>
      </c>
      <c r="E42" s="24">
        <f>'2011Y'!E42/'2011S'!E42</f>
        <v>5.2764505119453924</v>
      </c>
      <c r="F42" s="24">
        <f>'2011Y'!F42/'2011S'!F42</f>
        <v>4.1628959276018103</v>
      </c>
      <c r="G42" s="24">
        <f>'2011Y'!G42/'2011S'!G42</f>
        <v>4.071138211382114</v>
      </c>
      <c r="H42" s="24">
        <f>'2011Y'!H42/'2011S'!H42</f>
        <v>2.3551542513167796</v>
      </c>
      <c r="I42" s="24">
        <f>'2011Y'!I42/'2011S'!I42</f>
        <v>1.9725877192982457</v>
      </c>
      <c r="J42" s="24">
        <f>'2011Y'!J42/'2011S'!J42</f>
        <v>1.9460694698354661</v>
      </c>
      <c r="K42" s="24">
        <f>'2011Y'!K42/'2011S'!K42</f>
        <v>2.1984877126654063</v>
      </c>
      <c r="L42" s="24">
        <f>'2011Y'!L42/'2011S'!L42</f>
        <v>3.3957816377171217</v>
      </c>
      <c r="M42" s="24">
        <f>'2011Y'!M42/'2011S'!M42</f>
        <v>3.5408695652173914</v>
      </c>
      <c r="N42" s="24">
        <f>'2011Y'!N42/'2011S'!N42</f>
        <v>3.8997867803837951</v>
      </c>
      <c r="O42" s="24">
        <f>'2011Y'!O42/'2011S'!O42</f>
        <v>4.2097264437689965</v>
      </c>
      <c r="P42" s="24"/>
    </row>
    <row r="43" spans="2:16" s="14" customFormat="1" x14ac:dyDescent="0.2">
      <c r="B43" s="16" t="s">
        <v>5</v>
      </c>
      <c r="C43" s="25">
        <f>'2011Y'!C43/'2011S'!C43</f>
        <v>1.7657905060808161</v>
      </c>
      <c r="D43" s="25">
        <f>'2011Y'!D43/'2011S'!D43</f>
        <v>1.6153846153846154</v>
      </c>
      <c r="E43" s="25">
        <f>'2011Y'!E43/'2011S'!E43</f>
        <v>1.6</v>
      </c>
      <c r="F43" s="25">
        <f>'2011Y'!F43/'2011S'!F43</f>
        <v>2.2678571428571428</v>
      </c>
      <c r="G43" s="25">
        <f>'2011Y'!G43/'2011S'!G43</f>
        <v>1.58125</v>
      </c>
      <c r="H43" s="25">
        <f>'2011Y'!H43/'2011S'!H43</f>
        <v>1.8160919540229885</v>
      </c>
      <c r="I43" s="25">
        <f>'2011Y'!I43/'2011S'!I43</f>
        <v>1.673913043478261</v>
      </c>
      <c r="J43" s="25">
        <f>'2011Y'!J43/'2011S'!J43</f>
        <v>1.5186915887850467</v>
      </c>
      <c r="K43" s="25">
        <f>'2011Y'!K43/'2011S'!K43</f>
        <v>1.7146974063400577</v>
      </c>
      <c r="L43" s="25">
        <f>'2011Y'!L43/'2011S'!L43</f>
        <v>2.4394904458598727</v>
      </c>
      <c r="M43" s="25">
        <f>'2011Y'!M43/'2011S'!M43</f>
        <v>2.2960893854748603</v>
      </c>
      <c r="N43" s="25">
        <f>'2011Y'!N43/'2011S'!N43</f>
        <v>1.8805970149253732</v>
      </c>
      <c r="O43" s="25">
        <f>'2011Y'!O43/'2011S'!O43</f>
        <v>1.9915254237288136</v>
      </c>
      <c r="P43" s="25"/>
    </row>
    <row r="44" spans="2:16" x14ac:dyDescent="0.2">
      <c r="B44" s="1" t="s">
        <v>6</v>
      </c>
      <c r="C44" s="24">
        <f>'2011Y'!C44/'2011S'!C44</f>
        <v>2.4192708333333335</v>
      </c>
      <c r="D44" s="24">
        <f>'2011Y'!D44/'2011S'!D44</f>
        <v>2.869281045751634</v>
      </c>
      <c r="E44" s="24">
        <f>'2011Y'!E44/'2011S'!E44</f>
        <v>2.6476190476190475</v>
      </c>
      <c r="F44" s="24">
        <f>'2011Y'!F44/'2011S'!F44</f>
        <v>3.0139860139860142</v>
      </c>
      <c r="G44" s="24">
        <f>'2011Y'!G44/'2011S'!G44</f>
        <v>2.4549763033175354</v>
      </c>
      <c r="H44" s="24">
        <f>'2011Y'!H44/'2011S'!H44</f>
        <v>2.84</v>
      </c>
      <c r="I44" s="24">
        <f>'2011Y'!I44/'2011S'!I44</f>
        <v>2.1136363636363638</v>
      </c>
      <c r="J44" s="24">
        <f>'2011Y'!J44/'2011S'!J44</f>
        <v>2.778642936596218</v>
      </c>
      <c r="K44" s="24">
        <f>'2011Y'!K44/'2011S'!K44</f>
        <v>2.2728635682158922</v>
      </c>
      <c r="L44" s="24">
        <f>'2011Y'!L44/'2011S'!L44</f>
        <v>2.0453857791225416</v>
      </c>
      <c r="M44" s="24">
        <f>'2011Y'!M44/'2011S'!M44</f>
        <v>2.1740412979351031</v>
      </c>
      <c r="N44" s="24">
        <f>'2011Y'!N44/'2011S'!N44</f>
        <v>2.1279069767441858</v>
      </c>
      <c r="O44" s="24">
        <f>'2011Y'!O44/'2011S'!O44</f>
        <v>2.569832402234637</v>
      </c>
      <c r="P44" s="24"/>
    </row>
    <row r="45" spans="2:16" s="14" customFormat="1" x14ac:dyDescent="0.2">
      <c r="B45" s="16" t="s">
        <v>50</v>
      </c>
      <c r="C45" s="25">
        <f>'2011Y'!C45/'2011S'!C45</f>
        <v>2.4372745490981962</v>
      </c>
      <c r="D45" s="25">
        <f>'2011Y'!D45/'2011S'!D45</f>
        <v>1.8703703703703705</v>
      </c>
      <c r="E45" s="25">
        <f>'2011Y'!E45/'2011S'!E45</f>
        <v>1.7303370786516854</v>
      </c>
      <c r="F45" s="25">
        <f>'2011Y'!F45/'2011S'!F45</f>
        <v>1.712962962962963</v>
      </c>
      <c r="G45" s="25">
        <f>'2011Y'!G45/'2011S'!G45</f>
        <v>2.103448275862069</v>
      </c>
      <c r="H45" s="25">
        <f>'2011Y'!H45/'2011S'!H45</f>
        <v>2.8032786885245899</v>
      </c>
      <c r="I45" s="25">
        <f>'2011Y'!I45/'2011S'!I45</f>
        <v>3.007434944237918</v>
      </c>
      <c r="J45" s="25">
        <f>'2011Y'!J45/'2011S'!J45</f>
        <v>2.1494252873563218</v>
      </c>
      <c r="K45" s="25">
        <f>'2011Y'!K45/'2011S'!K45</f>
        <v>2.3949579831932772</v>
      </c>
      <c r="L45" s="25">
        <f>'2011Y'!L45/'2011S'!L45</f>
        <v>1.9659090909090908</v>
      </c>
      <c r="M45" s="25">
        <f>'2011Y'!M45/'2011S'!M45</f>
        <v>2.6588235294117646</v>
      </c>
      <c r="N45" s="25">
        <f>'2011Y'!N45/'2011S'!N45</f>
        <v>2.3286713286713288</v>
      </c>
      <c r="O45" s="25">
        <f>'2011Y'!O45/'2011S'!O45</f>
        <v>1.875</v>
      </c>
      <c r="P45" s="25"/>
    </row>
    <row r="46" spans="2:16" x14ac:dyDescent="0.2">
      <c r="B46" s="1" t="s">
        <v>51</v>
      </c>
      <c r="C46" s="24">
        <f>'2011Y'!C46/'2011S'!C46</f>
        <v>2.339764201500536</v>
      </c>
      <c r="D46" s="24">
        <f>'2011Y'!D46/'2011S'!D46</f>
        <v>1.3636363636363635</v>
      </c>
      <c r="E46" s="24">
        <f>'2011Y'!E46/'2011S'!E46</f>
        <v>3.1142857142857143</v>
      </c>
      <c r="F46" s="24">
        <f>'2011Y'!F46/'2011S'!F46</f>
        <v>3.096774193548387</v>
      </c>
      <c r="G46" s="24">
        <f>'2011Y'!G46/'2011S'!G46</f>
        <v>2.204081632653061</v>
      </c>
      <c r="H46" s="24">
        <f>'2011Y'!H46/'2011S'!H46</f>
        <v>2.1546391752577319</v>
      </c>
      <c r="I46" s="24">
        <f>'2011Y'!I46/'2011S'!I46</f>
        <v>2.4551282051282053</v>
      </c>
      <c r="J46" s="24">
        <f>'2011Y'!J46/'2011S'!J46</f>
        <v>2.1641791044776117</v>
      </c>
      <c r="K46" s="24">
        <f>'2011Y'!K46/'2011S'!K46</f>
        <v>2.3666666666666667</v>
      </c>
      <c r="L46" s="24">
        <f>'2011Y'!L46/'2011S'!L46</f>
        <v>2.3445378151260505</v>
      </c>
      <c r="M46" s="24">
        <f>'2011Y'!M46/'2011S'!M46</f>
        <v>3.0227272727272729</v>
      </c>
      <c r="N46" s="24">
        <f>'2011Y'!N46/'2011S'!N46</f>
        <v>2.5499999999999998</v>
      </c>
      <c r="O46" s="24">
        <f>'2011Y'!O46/'2011S'!O46</f>
        <v>2.0370370370370372</v>
      </c>
      <c r="P46" s="8"/>
    </row>
    <row r="47" spans="2:16" x14ac:dyDescent="0.2">
      <c r="B47" s="46" t="s">
        <v>111</v>
      </c>
      <c r="C47" s="25">
        <f>'2011Y'!C47/'2011S'!C47</f>
        <v>1.9336356141797197</v>
      </c>
      <c r="D47" s="25">
        <f>'2011Y'!D47/'2011S'!D47</f>
        <v>1.85</v>
      </c>
      <c r="E47" s="25">
        <f>'2011Y'!E47/'2011S'!E47</f>
        <v>2.1894736842105265</v>
      </c>
      <c r="F47" s="25">
        <f>'2011Y'!F47/'2011S'!F47</f>
        <v>1.7697594501718212</v>
      </c>
      <c r="G47" s="25">
        <f>'2011Y'!G47/'2011S'!G47</f>
        <v>2.4031007751937983</v>
      </c>
      <c r="H47" s="25">
        <f>'2011Y'!H47/'2011S'!H47</f>
        <v>1.7717041800643087</v>
      </c>
      <c r="I47" s="25">
        <f>'2011Y'!I47/'2011S'!I47</f>
        <v>1.8384279475982532</v>
      </c>
      <c r="J47" s="25">
        <f>'2011Y'!J47/'2011S'!J47</f>
        <v>2.1483516483516483</v>
      </c>
      <c r="K47" s="25">
        <f>'2011Y'!K47/'2011S'!K47</f>
        <v>2.1657754010695189</v>
      </c>
      <c r="L47" s="25">
        <f>'2011Y'!L47/'2011S'!L47</f>
        <v>1.6990291262135921</v>
      </c>
      <c r="M47" s="25">
        <f>'2011Y'!M47/'2011S'!M47</f>
        <v>1.9541666666666666</v>
      </c>
      <c r="N47" s="25">
        <f>'2011Y'!N47/'2011S'!N47</f>
        <v>1.9802955665024631</v>
      </c>
      <c r="O47" s="25">
        <f>'2011Y'!O47/'2011S'!O47</f>
        <v>1.9421965317919074</v>
      </c>
      <c r="P47" s="8"/>
    </row>
    <row r="48" spans="2:16" s="19" customFormat="1" x14ac:dyDescent="0.2">
      <c r="B48" s="18" t="s">
        <v>91</v>
      </c>
      <c r="C48" s="24">
        <f>'2011Y'!C48/'2011S'!C48</f>
        <v>1.9253953372085755</v>
      </c>
      <c r="D48" s="24">
        <f>'2011Y'!D48/'2011S'!D48</f>
        <v>1.9448088667722234</v>
      </c>
      <c r="E48" s="24">
        <f>'2011Y'!E48/'2011S'!E48</f>
        <v>1.9230614300100706</v>
      </c>
      <c r="F48" s="24">
        <f>'2011Y'!F48/'2011S'!F48</f>
        <v>2.3185993111366248</v>
      </c>
      <c r="G48" s="24">
        <f>'2011Y'!G48/'2011S'!G48</f>
        <v>2.1455205811138014</v>
      </c>
      <c r="H48" s="24">
        <f>'2011Y'!H48/'2011S'!H48</f>
        <v>1.9738433413022078</v>
      </c>
      <c r="I48" s="24">
        <f>'2011Y'!I48/'2011S'!I48</f>
        <v>2.0227916717999261</v>
      </c>
      <c r="J48" s="24">
        <f>'2011Y'!J48/'2011S'!J48</f>
        <v>2.0004214075010536</v>
      </c>
      <c r="K48" s="24">
        <f>'2011Y'!K48/'2011S'!K48</f>
        <v>2.1041249999999998</v>
      </c>
      <c r="L48" s="24">
        <f>'2011Y'!L48/'2011S'!L48</f>
        <v>1.7624363493928712</v>
      </c>
      <c r="M48" s="24">
        <f>'2011Y'!M48/'2011S'!M48</f>
        <v>1.8161108501643963</v>
      </c>
      <c r="N48" s="24">
        <f>'2011Y'!N48/'2011S'!N48</f>
        <v>1.7937542896362388</v>
      </c>
      <c r="O48" s="24">
        <f>'2011Y'!O48/'2011S'!O48</f>
        <v>1.6670785961443402</v>
      </c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conditionalFormatting sqref="Q1:IV1048576 C1:P6 A1 A2:B1048576 C8:P65536">
    <cfRule type="cellIs" dxfId="66" priority="1" stopIfTrue="1" operator="lessThan">
      <formula>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C9" sqref="C9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1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1"/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1:16" ht="15.75" thickBot="1" x14ac:dyDescent="0.3">
      <c r="B5" s="5" t="s">
        <v>0</v>
      </c>
    </row>
    <row r="6" spans="1:16" ht="13.5" thickBot="1" x14ac:dyDescent="0.25">
      <c r="B6" s="6" t="s">
        <v>112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1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1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14" customFormat="1" x14ac:dyDescent="0.2">
      <c r="B9" s="13" t="s">
        <v>20</v>
      </c>
      <c r="C9" s="21">
        <f>'2010Y'!C9/'2010S'!C9</f>
        <v>1.7494443679022769</v>
      </c>
      <c r="D9" s="21">
        <f>'2010Y'!D9/'2010S'!D9</f>
        <v>1.7173216651278551</v>
      </c>
      <c r="E9" s="21">
        <f>'2010Y'!E9/'2010S'!E9</f>
        <v>1.6631088091967698</v>
      </c>
      <c r="F9" s="21">
        <f>'2010Y'!F9/'2010S'!F9</f>
        <v>1.6813373922914194</v>
      </c>
      <c r="G9" s="21">
        <f>'2010Y'!G9/'2010S'!G9</f>
        <v>1.7177919263527475</v>
      </c>
      <c r="H9" s="21">
        <f>'2010Y'!H9/'2010S'!H9</f>
        <v>1.7455461448598131</v>
      </c>
      <c r="I9" s="21">
        <f>'2010Y'!I9/'2010S'!I9</f>
        <v>1.8862972487142358</v>
      </c>
      <c r="J9" s="21">
        <f>'2010Y'!J9/'2010S'!J9</f>
        <v>1.8942352865542769</v>
      </c>
      <c r="K9" s="21">
        <f>'2010Y'!K9/'2010S'!K9</f>
        <v>1.8400641621267397</v>
      </c>
      <c r="L9" s="21">
        <f>'2010Y'!L9/'2010S'!L9</f>
        <v>1.745129393540005</v>
      </c>
      <c r="M9" s="21">
        <f>'2010Y'!M9/'2010S'!M9</f>
        <v>1.6840236974615952</v>
      </c>
      <c r="N9" s="21">
        <f>'2010Y'!N9/'2010S'!N9</f>
        <v>1.631611016329515</v>
      </c>
      <c r="O9" s="21">
        <f>'2010Y'!O9/'2010S'!O9</f>
        <v>1.6538788905843833</v>
      </c>
      <c r="P9" s="21"/>
    </row>
    <row r="10" spans="1:16" s="19" customFormat="1" x14ac:dyDescent="0.2">
      <c r="B10" s="47" t="s">
        <v>21</v>
      </c>
      <c r="C10" s="22">
        <f>'2010Y'!C10/'2010S'!C10</f>
        <v>2.0584409876786998</v>
      </c>
      <c r="D10" s="22">
        <f>'2010Y'!D10/'2010S'!D10</f>
        <v>2.0249688100617056</v>
      </c>
      <c r="E10" s="22">
        <f>'2010Y'!E10/'2010S'!E10</f>
        <v>1.9851118706619975</v>
      </c>
      <c r="F10" s="22">
        <f>'2010Y'!F10/'2010S'!F10</f>
        <v>2.0208752689664746</v>
      </c>
      <c r="G10" s="22">
        <f>'2010Y'!G10/'2010S'!G10</f>
        <v>2.1153152422836068</v>
      </c>
      <c r="H10" s="22">
        <f>'2010Y'!H10/'2010S'!H10</f>
        <v>2.0507770993015315</v>
      </c>
      <c r="I10" s="22">
        <f>'2010Y'!I10/'2010S'!I10</f>
        <v>2.1155269320843093</v>
      </c>
      <c r="J10" s="22">
        <f>'2010Y'!J10/'2010S'!J10</f>
        <v>2.1334176480345</v>
      </c>
      <c r="K10" s="22">
        <f>'2010Y'!K10/'2010S'!K10</f>
        <v>2.0794878213865169</v>
      </c>
      <c r="L10" s="22">
        <f>'2010Y'!L10/'2010S'!L10</f>
        <v>2.0686694151939289</v>
      </c>
      <c r="M10" s="22">
        <f>'2010Y'!M10/'2010S'!M10</f>
        <v>2.0586324257425743</v>
      </c>
      <c r="N10" s="22">
        <f>'2010Y'!N10/'2010S'!N10</f>
        <v>1.9780093172368882</v>
      </c>
      <c r="O10" s="22">
        <f>'2010Y'!O10/'2010S'!O10</f>
        <v>1.968963779073954</v>
      </c>
      <c r="P10" s="22"/>
    </row>
    <row r="11" spans="1:16" s="14" customFormat="1" x14ac:dyDescent="0.2">
      <c r="B11" s="15" t="s">
        <v>22</v>
      </c>
      <c r="C11" s="21">
        <f>'2010Y'!C11/'2010S'!C11</f>
        <v>1.4905627639248411</v>
      </c>
      <c r="D11" s="21">
        <f>'2010Y'!D11/'2010S'!D11</f>
        <v>1.4376235802639445</v>
      </c>
      <c r="E11" s="21">
        <f>'2010Y'!E11/'2010S'!E11</f>
        <v>1.4325797153666007</v>
      </c>
      <c r="F11" s="21">
        <f>'2010Y'!F11/'2010S'!F11</f>
        <v>1.4306052102154052</v>
      </c>
      <c r="G11" s="21">
        <f>'2010Y'!G11/'2010S'!G11</f>
        <v>1.4364160605930198</v>
      </c>
      <c r="H11" s="21">
        <f>'2010Y'!H11/'2010S'!H11</f>
        <v>1.4764902026900453</v>
      </c>
      <c r="I11" s="21">
        <f>'2010Y'!I11/'2010S'!I11</f>
        <v>1.6246391146278871</v>
      </c>
      <c r="J11" s="21">
        <f>'2010Y'!J11/'2010S'!J11</f>
        <v>1.6760536742664234</v>
      </c>
      <c r="K11" s="21">
        <f>'2010Y'!K11/'2010S'!K11</f>
        <v>1.5728301027641804</v>
      </c>
      <c r="L11" s="21">
        <f>'2010Y'!L11/'2010S'!L11</f>
        <v>1.4515375725298161</v>
      </c>
      <c r="M11" s="21">
        <f>'2010Y'!M11/'2010S'!M11</f>
        <v>1.4408968141610692</v>
      </c>
      <c r="N11" s="21">
        <f>'2010Y'!N11/'2010S'!N11</f>
        <v>1.4155688622754492</v>
      </c>
      <c r="O11" s="21">
        <f>'2010Y'!O11/'2010S'!O11</f>
        <v>1.4200873595768271</v>
      </c>
      <c r="P11" s="21"/>
    </row>
    <row r="12" spans="1:16" s="17" customFormat="1" x14ac:dyDescent="0.2">
      <c r="B12" s="1" t="s">
        <v>23</v>
      </c>
      <c r="C12" s="24">
        <f>'2010Y'!C12/'2010S'!C12</f>
        <v>2.1522439835224398</v>
      </c>
      <c r="D12" s="24">
        <f>'2010Y'!D12/'2010S'!D12</f>
        <v>2.092082825822168</v>
      </c>
      <c r="E12" s="24">
        <f>'2010Y'!E12/'2010S'!E12</f>
        <v>1.9832057823129252</v>
      </c>
      <c r="F12" s="24">
        <f>'2010Y'!F12/'2010S'!F12</f>
        <v>1.9696859684153203</v>
      </c>
      <c r="G12" s="24">
        <f>'2010Y'!G12/'2010S'!G12</f>
        <v>2.3329104288251714</v>
      </c>
      <c r="H12" s="24">
        <f>'2010Y'!H12/'2010S'!H12</f>
        <v>2.169513797634691</v>
      </c>
      <c r="I12" s="24">
        <f>'2010Y'!I12/'2010S'!I12</f>
        <v>2.3170763260025873</v>
      </c>
      <c r="J12" s="24">
        <f>'2010Y'!J12/'2010S'!J12</f>
        <v>2.2869528140989197</v>
      </c>
      <c r="K12" s="24">
        <f>'2010Y'!K12/'2010S'!K12</f>
        <v>2.1936598736741746</v>
      </c>
      <c r="L12" s="24">
        <f>'2010Y'!L12/'2010S'!L12</f>
        <v>2.163605494675104</v>
      </c>
      <c r="M12" s="24">
        <f>'2010Y'!M12/'2010S'!M12</f>
        <v>2.1767695099818511</v>
      </c>
      <c r="N12" s="24">
        <f>'2010Y'!N12/'2010S'!N12</f>
        <v>1.9773666247530088</v>
      </c>
      <c r="O12" s="24">
        <f>'2010Y'!O12/'2010S'!O12</f>
        <v>2.0130909090909093</v>
      </c>
      <c r="P12" s="24"/>
    </row>
    <row r="13" spans="1:16" s="14" customFormat="1" x14ac:dyDescent="0.2">
      <c r="B13" s="16" t="s">
        <v>24</v>
      </c>
      <c r="C13" s="25">
        <f>'2010Y'!C13/'2010S'!C13</f>
        <v>1.714122830750203</v>
      </c>
      <c r="D13" s="25">
        <f>'2010Y'!D13/'2010S'!D13</f>
        <v>1.8604564160119716</v>
      </c>
      <c r="E13" s="25">
        <f>'2010Y'!E13/'2010S'!E13</f>
        <v>1.74947536724293</v>
      </c>
      <c r="F13" s="25">
        <f>'2010Y'!F13/'2010S'!F13</f>
        <v>1.6532805429864252</v>
      </c>
      <c r="G13" s="25">
        <f>'2010Y'!G13/'2010S'!G13</f>
        <v>1.6417429284525791</v>
      </c>
      <c r="H13" s="25">
        <f>'2010Y'!H13/'2010S'!H13</f>
        <v>1.640680307346974</v>
      </c>
      <c r="I13" s="25">
        <f>'2010Y'!I13/'2010S'!I13</f>
        <v>1.7497966298663568</v>
      </c>
      <c r="J13" s="25">
        <f>'2010Y'!J13/'2010S'!J13</f>
        <v>1.7380414699240403</v>
      </c>
      <c r="K13" s="25">
        <f>'2010Y'!K13/'2010S'!K13</f>
        <v>1.707548602673147</v>
      </c>
      <c r="L13" s="25">
        <f>'2010Y'!L13/'2010S'!L13</f>
        <v>1.6241820490282255</v>
      </c>
      <c r="M13" s="25">
        <f>'2010Y'!M13/'2010S'!M13</f>
        <v>1.6120565574464483</v>
      </c>
      <c r="N13" s="25">
        <f>'2010Y'!N13/'2010S'!N13</f>
        <v>1.7738478027867095</v>
      </c>
      <c r="O13" s="25">
        <f>'2010Y'!O13/'2010S'!O13</f>
        <v>1.650565518965194</v>
      </c>
      <c r="P13" s="25"/>
    </row>
    <row r="14" spans="1:16" x14ac:dyDescent="0.2">
      <c r="B14" s="1" t="s">
        <v>25</v>
      </c>
      <c r="C14" s="24">
        <f>'2010Y'!C14/'2010S'!C14</f>
        <v>1.6337672330875281</v>
      </c>
      <c r="D14" s="24">
        <f>'2010Y'!D14/'2010S'!D14</f>
        <v>1.6305077633235419</v>
      </c>
      <c r="E14" s="24">
        <f>'2010Y'!E14/'2010S'!E14</f>
        <v>1.4936966246441643</v>
      </c>
      <c r="F14" s="24">
        <f>'2010Y'!F14/'2010S'!F14</f>
        <v>1.5199324324324324</v>
      </c>
      <c r="G14" s="24">
        <f>'2010Y'!G14/'2010S'!G14</f>
        <v>1.5881782945736433</v>
      </c>
      <c r="H14" s="24">
        <f>'2010Y'!H14/'2010S'!H14</f>
        <v>1.5694598252737788</v>
      </c>
      <c r="I14" s="24">
        <f>'2010Y'!I14/'2010S'!I14</f>
        <v>1.6543552868115705</v>
      </c>
      <c r="J14" s="24">
        <f>'2010Y'!J14/'2010S'!J14</f>
        <v>1.92796110783736</v>
      </c>
      <c r="K14" s="24">
        <f>'2010Y'!K14/'2010S'!K14</f>
        <v>1.7256189451022605</v>
      </c>
      <c r="L14" s="24">
        <f>'2010Y'!L14/'2010S'!L14</f>
        <v>1.5832336920419823</v>
      </c>
      <c r="M14" s="24">
        <f>'2010Y'!M14/'2010S'!M14</f>
        <v>1.6016961761642612</v>
      </c>
      <c r="N14" s="24">
        <f>'2010Y'!N14/'2010S'!N14</f>
        <v>1.5561224489795917</v>
      </c>
      <c r="O14" s="24">
        <f>'2010Y'!O14/'2010S'!O14</f>
        <v>1.698131381236756</v>
      </c>
      <c r="P14" s="24"/>
    </row>
    <row r="15" spans="1:16" s="14" customFormat="1" x14ac:dyDescent="0.2">
      <c r="B15" s="16" t="s">
        <v>1</v>
      </c>
      <c r="C15" s="25">
        <f>'2010Y'!C15/'2010S'!C15</f>
        <v>2.4600869505838436</v>
      </c>
      <c r="D15" s="25">
        <f>'2010Y'!D15/'2010S'!D15</f>
        <v>2.781779661016949</v>
      </c>
      <c r="E15" s="25">
        <f>'2010Y'!E15/'2010S'!E15</f>
        <v>2.5219780219780219</v>
      </c>
      <c r="F15" s="25">
        <f>'2010Y'!F15/'2010S'!F15</f>
        <v>2.4009700889248182</v>
      </c>
      <c r="G15" s="25">
        <f>'2010Y'!G15/'2010S'!G15</f>
        <v>2.908994708994709</v>
      </c>
      <c r="H15" s="25">
        <f>'2010Y'!H15/'2010S'!H15</f>
        <v>2.5603764921946741</v>
      </c>
      <c r="I15" s="25">
        <f>'2010Y'!I15/'2010S'!I15</f>
        <v>2.3250153092467851</v>
      </c>
      <c r="J15" s="25">
        <f>'2010Y'!J15/'2010S'!J15</f>
        <v>2.2671949286846278</v>
      </c>
      <c r="K15" s="25">
        <f>'2010Y'!K15/'2010S'!K15</f>
        <v>2.4214148527528807</v>
      </c>
      <c r="L15" s="25">
        <f>'2010Y'!L15/'2010S'!L15</f>
        <v>2.4105651582831618</v>
      </c>
      <c r="M15" s="25">
        <f>'2010Y'!M15/'2010S'!M15</f>
        <v>2.6893258426966291</v>
      </c>
      <c r="N15" s="25">
        <f>'2010Y'!N15/'2010S'!N15</f>
        <v>2.4076990376202976</v>
      </c>
      <c r="O15" s="25">
        <f>'2010Y'!O15/'2010S'!O15</f>
        <v>2.4925093632958801</v>
      </c>
      <c r="P15" s="25"/>
    </row>
    <row r="16" spans="1:16" s="19" customFormat="1" x14ac:dyDescent="0.2">
      <c r="B16" s="1" t="s">
        <v>26</v>
      </c>
      <c r="C16" s="24">
        <f>'2010Y'!C16/'2010S'!C16</f>
        <v>2.0901793704005449</v>
      </c>
      <c r="D16" s="24">
        <f>'2010Y'!D16/'2010S'!D16</f>
        <v>2.1163579441690583</v>
      </c>
      <c r="E16" s="24">
        <f>'2010Y'!E16/'2010S'!E16</f>
        <v>2.0146142788691903</v>
      </c>
      <c r="F16" s="24">
        <f>'2010Y'!F16/'2010S'!F16</f>
        <v>1.9470799794485356</v>
      </c>
      <c r="G16" s="24">
        <f>'2010Y'!G16/'2010S'!G16</f>
        <v>2.4109857773418342</v>
      </c>
      <c r="H16" s="24">
        <f>'2010Y'!H16/'2010S'!H16</f>
        <v>2.1193257430134556</v>
      </c>
      <c r="I16" s="24">
        <f>'2010Y'!I16/'2010S'!I16</f>
        <v>2.071255239355835</v>
      </c>
      <c r="J16" s="24">
        <f>'2010Y'!J16/'2010S'!J16</f>
        <v>2.1222268731686897</v>
      </c>
      <c r="K16" s="24">
        <f>'2010Y'!K16/'2010S'!K16</f>
        <v>2.2242286657723662</v>
      </c>
      <c r="L16" s="24">
        <f>'2010Y'!L16/'2010S'!L16</f>
        <v>2.0921310980214467</v>
      </c>
      <c r="M16" s="24">
        <f>'2010Y'!M16/'2010S'!M16</f>
        <v>2.0461897915168943</v>
      </c>
      <c r="N16" s="24">
        <f>'2010Y'!N16/'2010S'!N16</f>
        <v>1.8213673585983623</v>
      </c>
      <c r="O16" s="24">
        <f>'2010Y'!O16/'2010S'!O16</f>
        <v>2.0349335136353393</v>
      </c>
      <c r="P16" s="24"/>
    </row>
    <row r="17" spans="2:18" s="14" customFormat="1" x14ac:dyDescent="0.2">
      <c r="B17" s="16" t="s">
        <v>27</v>
      </c>
      <c r="C17" s="25">
        <f>'2010Y'!C17/'2010S'!C17</f>
        <v>1.9438482840470774</v>
      </c>
      <c r="D17" s="25">
        <f>'2010Y'!D17/'2010S'!D17</f>
        <v>1.7891392258809937</v>
      </c>
      <c r="E17" s="25">
        <f>'2010Y'!E17/'2010S'!E17</f>
        <v>1.8054675118858954</v>
      </c>
      <c r="F17" s="25">
        <f>'2010Y'!F17/'2010S'!F17</f>
        <v>1.9734395750332006</v>
      </c>
      <c r="G17" s="25">
        <f>'2010Y'!G17/'2010S'!G17</f>
        <v>2.1856033874382499</v>
      </c>
      <c r="H17" s="25">
        <f>'2010Y'!H17/'2010S'!H17</f>
        <v>1.8553523035230353</v>
      </c>
      <c r="I17" s="25">
        <f>'2010Y'!I17/'2010S'!I17</f>
        <v>1.9193661151246795</v>
      </c>
      <c r="J17" s="25">
        <f>'2010Y'!J17/'2010S'!J17</f>
        <v>1.9969777106157915</v>
      </c>
      <c r="K17" s="25">
        <f>'2010Y'!K17/'2010S'!K17</f>
        <v>1.8850931677018634</v>
      </c>
      <c r="L17" s="25">
        <f>'2010Y'!L17/'2010S'!L17</f>
        <v>2.008242220353238</v>
      </c>
      <c r="M17" s="25">
        <f>'2010Y'!M17/'2010S'!M17</f>
        <v>2.0393873085339167</v>
      </c>
      <c r="N17" s="25">
        <f>'2010Y'!N17/'2010S'!N17</f>
        <v>2.0608604407135362</v>
      </c>
      <c r="O17" s="25">
        <f>'2010Y'!O17/'2010S'!O17</f>
        <v>1.8747281426707263</v>
      </c>
      <c r="P17" s="25"/>
    </row>
    <row r="18" spans="2:18" x14ac:dyDescent="0.2">
      <c r="B18" s="1" t="s">
        <v>28</v>
      </c>
      <c r="C18" s="24">
        <f>'2010Y'!C18/'2010S'!C18</f>
        <v>2.4669274972490522</v>
      </c>
      <c r="D18" s="24">
        <f>'2010Y'!D18/'2010S'!D18</f>
        <v>2.8618481244281795</v>
      </c>
      <c r="E18" s="24">
        <f>'2010Y'!E18/'2010S'!E18</f>
        <v>2.7948164146868248</v>
      </c>
      <c r="F18" s="24">
        <f>'2010Y'!F18/'2010S'!F18</f>
        <v>2.6901818181818182</v>
      </c>
      <c r="G18" s="24">
        <f>'2010Y'!G18/'2010S'!G18</f>
        <v>2.7504892367906066</v>
      </c>
      <c r="H18" s="24">
        <f>'2010Y'!H18/'2010S'!H18</f>
        <v>2.5561728395061727</v>
      </c>
      <c r="I18" s="24">
        <f>'2010Y'!I18/'2010S'!I18</f>
        <v>2.3908132530120483</v>
      </c>
      <c r="J18" s="24">
        <f>'2010Y'!J18/'2010S'!J18</f>
        <v>2.2175199763243563</v>
      </c>
      <c r="K18" s="24">
        <f>'2010Y'!K18/'2010S'!K18</f>
        <v>2.2111423914654025</v>
      </c>
      <c r="L18" s="24">
        <f>'2010Y'!L18/'2010S'!L18</f>
        <v>2.6410550458715596</v>
      </c>
      <c r="M18" s="24">
        <f>'2010Y'!M18/'2010S'!M18</f>
        <v>2.7810909090909091</v>
      </c>
      <c r="N18" s="24">
        <f>'2010Y'!N18/'2010S'!N18</f>
        <v>2.6988155668358713</v>
      </c>
      <c r="O18" s="24">
        <f>'2010Y'!O18/'2010S'!O18</f>
        <v>2.6680790960451977</v>
      </c>
      <c r="P18" s="24"/>
    </row>
    <row r="19" spans="2:18" s="14" customFormat="1" x14ac:dyDescent="0.2">
      <c r="B19" s="16" t="s">
        <v>29</v>
      </c>
      <c r="C19" s="25">
        <f>'2010Y'!C19/'2010S'!C19</f>
        <v>2.2007014132435154</v>
      </c>
      <c r="D19" s="25">
        <f>'2010Y'!D19/'2010S'!D19</f>
        <v>2.239193083573487</v>
      </c>
      <c r="E19" s="25">
        <f>'2010Y'!E19/'2010S'!E19</f>
        <v>2.0735083532219569</v>
      </c>
      <c r="F19" s="25">
        <f>'2010Y'!F19/'2010S'!F19</f>
        <v>1.968565815324165</v>
      </c>
      <c r="G19" s="25">
        <f>'2010Y'!G19/'2010S'!G19</f>
        <v>2.2780172413793105</v>
      </c>
      <c r="H19" s="25">
        <f>'2010Y'!H19/'2010S'!H19</f>
        <v>2.1737769080234832</v>
      </c>
      <c r="I19" s="25">
        <f>'2010Y'!I19/'2010S'!I19</f>
        <v>2.0847406513872135</v>
      </c>
      <c r="J19" s="25">
        <f>'2010Y'!J19/'2010S'!J19</f>
        <v>2.3385474860335194</v>
      </c>
      <c r="K19" s="25">
        <f>'2010Y'!K19/'2010S'!K19</f>
        <v>2.2829622216662497</v>
      </c>
      <c r="L19" s="25">
        <f>'2010Y'!L19/'2010S'!L19</f>
        <v>2.3312047679863772</v>
      </c>
      <c r="M19" s="25">
        <f>'2010Y'!M19/'2010S'!M19</f>
        <v>2.2018117765475593</v>
      </c>
      <c r="N19" s="25">
        <f>'2010Y'!N19/'2010S'!N19</f>
        <v>2.2234411085450345</v>
      </c>
      <c r="O19" s="25">
        <f>'2010Y'!O19/'2010S'!O19</f>
        <v>2.109014675052411</v>
      </c>
      <c r="P19" s="25"/>
    </row>
    <row r="20" spans="2:18" x14ac:dyDescent="0.2">
      <c r="B20" s="1" t="s">
        <v>30</v>
      </c>
      <c r="C20" s="24">
        <f>'2010Y'!C20/'2010S'!C20</f>
        <v>2.0570541786480443</v>
      </c>
      <c r="D20" s="24">
        <f>'2010Y'!D20/'2010S'!D20</f>
        <v>1.7964118564742591</v>
      </c>
      <c r="E20" s="24">
        <f>'2010Y'!E20/'2010S'!E20</f>
        <v>1.9360222531293463</v>
      </c>
      <c r="F20" s="24">
        <f>'2010Y'!F20/'2010S'!F20</f>
        <v>1.8601694915254237</v>
      </c>
      <c r="G20" s="24">
        <f>'2010Y'!G20/'2010S'!G20</f>
        <v>2.0423611111111111</v>
      </c>
      <c r="H20" s="24">
        <f>'2010Y'!H20/'2010S'!H20</f>
        <v>2.1405258386219401</v>
      </c>
      <c r="I20" s="24">
        <f>'2010Y'!I20/'2010S'!I20</f>
        <v>2.1029739776951675</v>
      </c>
      <c r="J20" s="24">
        <f>'2010Y'!J20/'2010S'!J20</f>
        <v>2.2916484477481416</v>
      </c>
      <c r="K20" s="24">
        <f>'2010Y'!K20/'2010S'!K20</f>
        <v>2.1930116472545755</v>
      </c>
      <c r="L20" s="24">
        <f>'2010Y'!L20/'2010S'!L20</f>
        <v>2.1098265895953756</v>
      </c>
      <c r="M20" s="24">
        <f>'2010Y'!M20/'2010S'!M20</f>
        <v>2.0256559766763846</v>
      </c>
      <c r="N20" s="24">
        <f>'2010Y'!N20/'2010S'!N20</f>
        <v>1.8751705320600274</v>
      </c>
      <c r="O20" s="24">
        <f>'2010Y'!O20/'2010S'!O20</f>
        <v>1.9728651237031125</v>
      </c>
      <c r="P20" s="24"/>
    </row>
    <row r="21" spans="2:18" s="14" customFormat="1" x14ac:dyDescent="0.2">
      <c r="B21" s="16" t="s">
        <v>31</v>
      </c>
      <c r="C21" s="25">
        <f>'2010Y'!C21/'2010S'!C21</f>
        <v>2.0338567668149223</v>
      </c>
      <c r="D21" s="25">
        <f>'2010Y'!D21/'2010S'!D21</f>
        <v>1.7727699530516432</v>
      </c>
      <c r="E21" s="25">
        <f>'2010Y'!E21/'2010S'!E21</f>
        <v>1.6410646387832699</v>
      </c>
      <c r="F21" s="25">
        <f>'2010Y'!F21/'2010S'!F21</f>
        <v>1.7229299363057324</v>
      </c>
      <c r="G21" s="25">
        <f>'2010Y'!G21/'2010S'!G21</f>
        <v>1.7630834512022631</v>
      </c>
      <c r="H21" s="25">
        <f>'2010Y'!H21/'2010S'!H21</f>
        <v>2.0604166666666668</v>
      </c>
      <c r="I21" s="25">
        <f>'2010Y'!I21/'2010S'!I21</f>
        <v>1.9750577367205542</v>
      </c>
      <c r="J21" s="25">
        <f>'2010Y'!J21/'2010S'!J21</f>
        <v>2.8622837370242213</v>
      </c>
      <c r="K21" s="25">
        <f>'2010Y'!K21/'2010S'!K21</f>
        <v>2.093763440860215</v>
      </c>
      <c r="L21" s="25">
        <f>'2010Y'!L21/'2010S'!L21</f>
        <v>1.8989547038327526</v>
      </c>
      <c r="M21" s="25">
        <f>'2010Y'!M21/'2010S'!M21</f>
        <v>2.0623836126629422</v>
      </c>
      <c r="N21" s="25">
        <f>'2010Y'!N21/'2010S'!N21</f>
        <v>1.6631513647642679</v>
      </c>
      <c r="O21" s="25">
        <f>'2010Y'!O21/'2010S'!O21</f>
        <v>1.985191637630662</v>
      </c>
      <c r="P21" s="25"/>
    </row>
    <row r="22" spans="2:18" x14ac:dyDescent="0.2">
      <c r="B22" s="1" t="s">
        <v>32</v>
      </c>
      <c r="C22" s="24">
        <f>'2010Y'!C22/'2010S'!C22</f>
        <v>1.8018619522287005</v>
      </c>
      <c r="D22" s="24">
        <f>'2010Y'!D22/'2010S'!D22</f>
        <v>1.6804478897502153</v>
      </c>
      <c r="E22" s="24">
        <f>'2010Y'!E22/'2010S'!E22</f>
        <v>1.6325503355704698</v>
      </c>
      <c r="F22" s="24">
        <f>'2010Y'!F22/'2010S'!F22</f>
        <v>1.6465169833045481</v>
      </c>
      <c r="G22" s="24">
        <f>'2010Y'!G22/'2010S'!G22</f>
        <v>1.7371428571428571</v>
      </c>
      <c r="H22" s="24">
        <f>'2010Y'!H22/'2010S'!H22</f>
        <v>1.7329317269076305</v>
      </c>
      <c r="I22" s="24">
        <f>'2010Y'!I22/'2010S'!I22</f>
        <v>1.7721406319537161</v>
      </c>
      <c r="J22" s="24">
        <f>'2010Y'!J22/'2010S'!J22</f>
        <v>2.439227731461167</v>
      </c>
      <c r="K22" s="24">
        <f>'2010Y'!K22/'2010S'!K22</f>
        <v>1.8168480832938949</v>
      </c>
      <c r="L22" s="24">
        <f>'2010Y'!L22/'2010S'!L22</f>
        <v>1.8348277489381783</v>
      </c>
      <c r="M22" s="24">
        <f>'2010Y'!M22/'2010S'!M22</f>
        <v>1.806761078117862</v>
      </c>
      <c r="N22" s="24">
        <f>'2010Y'!N22/'2010S'!N22</f>
        <v>1.5340010542962572</v>
      </c>
      <c r="O22" s="24">
        <f>'2010Y'!O22/'2010S'!O22</f>
        <v>1.6580125335720681</v>
      </c>
      <c r="P22" s="24"/>
    </row>
    <row r="23" spans="2:18" s="14" customFormat="1" x14ac:dyDescent="0.2">
      <c r="B23" s="16" t="s">
        <v>33</v>
      </c>
      <c r="C23" s="25">
        <f>'2010Y'!C23/'2010S'!C23</f>
        <v>2.2067299683491588</v>
      </c>
      <c r="D23" s="25">
        <f>'2010Y'!D23/'2010S'!D23</f>
        <v>2.3881064162754302</v>
      </c>
      <c r="E23" s="25">
        <f>'2010Y'!E23/'2010S'!E23</f>
        <v>2.0894396551724137</v>
      </c>
      <c r="F23" s="25">
        <f>'2010Y'!F23/'2010S'!F23</f>
        <v>2.0026126714565642</v>
      </c>
      <c r="G23" s="25">
        <f>'2010Y'!G23/'2010S'!G23</f>
        <v>2.2545061283345351</v>
      </c>
      <c r="H23" s="25">
        <f>'2010Y'!H23/'2010S'!H23</f>
        <v>2.190947666195191</v>
      </c>
      <c r="I23" s="25">
        <f>'2010Y'!I23/'2010S'!I23</f>
        <v>2.1595477386934672</v>
      </c>
      <c r="J23" s="25">
        <f>'2010Y'!J23/'2010S'!J23</f>
        <v>2.0917941585535464</v>
      </c>
      <c r="K23" s="25">
        <f>'2010Y'!K23/'2010S'!K23</f>
        <v>2.1621375159584169</v>
      </c>
      <c r="L23" s="25">
        <f>'2010Y'!L23/'2010S'!L23</f>
        <v>2.0920087976539588</v>
      </c>
      <c r="M23" s="25">
        <f>'2010Y'!M23/'2010S'!M23</f>
        <v>2.7251655629139071</v>
      </c>
      <c r="N23" s="25">
        <f>'2010Y'!N23/'2010S'!N23</f>
        <v>2.663874345549738</v>
      </c>
      <c r="O23" s="25">
        <f>'2010Y'!O23/'2010S'!O23</f>
        <v>2.5583413693346193</v>
      </c>
      <c r="P23" s="25"/>
    </row>
    <row r="24" spans="2:18" x14ac:dyDescent="0.2">
      <c r="B24" s="1" t="s">
        <v>34</v>
      </c>
      <c r="C24" s="24">
        <f>'2010Y'!C24/'2010S'!C24</f>
        <v>2.1459933185821511</v>
      </c>
      <c r="D24" s="24">
        <f>'2010Y'!D24/'2010S'!D24</f>
        <v>2.2186666666666666</v>
      </c>
      <c r="E24" s="24">
        <f>'2010Y'!E24/'2010S'!E24</f>
        <v>2.6108927568781581</v>
      </c>
      <c r="F24" s="24">
        <f>'2010Y'!F24/'2010S'!F24</f>
        <v>2.5522813688212929</v>
      </c>
      <c r="G24" s="24">
        <f>'2010Y'!G24/'2010S'!G24</f>
        <v>2.3845050215208032</v>
      </c>
      <c r="H24" s="24">
        <f>'2010Y'!H24/'2010S'!H24</f>
        <v>1.929269695227142</v>
      </c>
      <c r="I24" s="24">
        <f>'2010Y'!I24/'2010S'!I24</f>
        <v>1.9988895058300944</v>
      </c>
      <c r="J24" s="24">
        <f>'2010Y'!J24/'2010S'!J24</f>
        <v>2.1269169751454258</v>
      </c>
      <c r="K24" s="24">
        <f>'2010Y'!K24/'2010S'!K24</f>
        <v>1.6765739852988175</v>
      </c>
      <c r="L24" s="24">
        <f>'2010Y'!L24/'2010S'!L24</f>
        <v>2.0403877221324715</v>
      </c>
      <c r="M24" s="24">
        <f>'2010Y'!M24/'2010S'!M24</f>
        <v>2.170345489443378</v>
      </c>
      <c r="N24" s="24">
        <f>'2010Y'!N24/'2010S'!N24</f>
        <v>2.2734597156398104</v>
      </c>
      <c r="O24" s="24">
        <f>'2010Y'!O24/'2010S'!O24</f>
        <v>2.0849909584086799</v>
      </c>
      <c r="P24" s="24"/>
    </row>
    <row r="25" spans="2:18" s="14" customFormat="1" x14ac:dyDescent="0.2">
      <c r="B25" s="16" t="s">
        <v>35</v>
      </c>
      <c r="C25" s="25">
        <f>'2010Y'!C25/'2010S'!C25</f>
        <v>2.2810396409872848</v>
      </c>
      <c r="D25" s="25">
        <f>'2010Y'!D25/'2010S'!D25</f>
        <v>2.4453781512605044</v>
      </c>
      <c r="E25" s="25">
        <f>'2010Y'!E25/'2010S'!E25</f>
        <v>2.084848484848485</v>
      </c>
      <c r="F25" s="25">
        <f>'2010Y'!F25/'2010S'!F25</f>
        <v>2.0437580437580438</v>
      </c>
      <c r="G25" s="25">
        <f>'2010Y'!G25/'2010S'!G25</f>
        <v>2.3389830508474576</v>
      </c>
      <c r="H25" s="25">
        <f>'2010Y'!H25/'2010S'!H25</f>
        <v>2.2332214765100673</v>
      </c>
      <c r="I25" s="25">
        <f>'2010Y'!I25/'2010S'!I25</f>
        <v>2.2238570677877036</v>
      </c>
      <c r="J25" s="25">
        <f>'2010Y'!J25/'2010S'!J25</f>
        <v>2.1889286697879373</v>
      </c>
      <c r="K25" s="25">
        <f>'2010Y'!K25/'2010S'!K25</f>
        <v>2.3097079037800685</v>
      </c>
      <c r="L25" s="25">
        <f>'2010Y'!L25/'2010S'!L25</f>
        <v>2.4292803970223327</v>
      </c>
      <c r="M25" s="25">
        <f>'2010Y'!M25/'2010S'!M25</f>
        <v>2.3282608695652174</v>
      </c>
      <c r="N25" s="25">
        <f>'2010Y'!N25/'2010S'!N25</f>
        <v>2.1303225806451613</v>
      </c>
      <c r="O25" s="25">
        <f>'2010Y'!O25/'2010S'!O25</f>
        <v>2.6689976689976689</v>
      </c>
      <c r="P25" s="25"/>
    </row>
    <row r="26" spans="2:18" x14ac:dyDescent="0.2">
      <c r="B26" s="1" t="s">
        <v>36</v>
      </c>
      <c r="C26" s="24">
        <f>'2010Y'!C26/'2010S'!C26</f>
        <v>2.1739781724802056</v>
      </c>
      <c r="D26" s="24">
        <f>'2010Y'!D26/'2010S'!D26</f>
        <v>1.9465116279069767</v>
      </c>
      <c r="E26" s="24">
        <f>'2010Y'!E26/'2010S'!E26</f>
        <v>1.9661835748792271</v>
      </c>
      <c r="F26" s="24">
        <f>'2010Y'!F26/'2010S'!F26</f>
        <v>1.9932065217391304</v>
      </c>
      <c r="G26" s="24">
        <f>'2010Y'!G26/'2010S'!G26</f>
        <v>2.1715425531914891</v>
      </c>
      <c r="H26" s="24">
        <f>'2010Y'!H26/'2010S'!H26</f>
        <v>2.0302013422818792</v>
      </c>
      <c r="I26" s="24">
        <f>'2010Y'!I26/'2010S'!I26</f>
        <v>2.2514193025141931</v>
      </c>
      <c r="J26" s="24">
        <f>'2010Y'!J26/'2010S'!J26</f>
        <v>2.68921568627451</v>
      </c>
      <c r="K26" s="24">
        <f>'2010Y'!K26/'2010S'!K26</f>
        <v>2.3018660812294183</v>
      </c>
      <c r="L26" s="24">
        <f>'2010Y'!L26/'2010S'!L26</f>
        <v>2.0309892729439811</v>
      </c>
      <c r="M26" s="24">
        <f>'2010Y'!M26/'2010S'!M26</f>
        <v>2.0728476821192054</v>
      </c>
      <c r="N26" s="24">
        <f>'2010Y'!N26/'2010S'!N26</f>
        <v>2.2301038062283736</v>
      </c>
      <c r="O26" s="24">
        <f>'2010Y'!O26/'2010S'!O26</f>
        <v>2.02946273830156</v>
      </c>
      <c r="P26" s="24"/>
      <c r="Q26" s="24"/>
      <c r="R26" s="24"/>
    </row>
    <row r="27" spans="2:18" s="14" customFormat="1" x14ac:dyDescent="0.2">
      <c r="B27" s="16" t="s">
        <v>37</v>
      </c>
      <c r="C27" s="25">
        <f>'2010Y'!C27/'2010S'!C27</f>
        <v>1.9160567807849109</v>
      </c>
      <c r="D27" s="25">
        <f>'2010Y'!D27/'2010S'!D27</f>
        <v>1.9490196078431372</v>
      </c>
      <c r="E27" s="25">
        <f>'2010Y'!E27/'2010S'!E27</f>
        <v>1.8911022576361223</v>
      </c>
      <c r="F27" s="25">
        <f>'2010Y'!F27/'2010S'!F27</f>
        <v>2.5836762688614541</v>
      </c>
      <c r="G27" s="25">
        <f>'2010Y'!G27/'2010S'!G27</f>
        <v>2.4098591549295776</v>
      </c>
      <c r="H27" s="25">
        <f>'2010Y'!H27/'2010S'!H27</f>
        <v>1.9671457905544147</v>
      </c>
      <c r="I27" s="25">
        <f>'2010Y'!I27/'2010S'!I27</f>
        <v>1.8818722139673105</v>
      </c>
      <c r="J27" s="25">
        <f>'2010Y'!J27/'2010S'!J27</f>
        <v>1.5173189383715699</v>
      </c>
      <c r="K27" s="25">
        <f>'2010Y'!K27/'2010S'!K27</f>
        <v>1.6224337994644451</v>
      </c>
      <c r="L27" s="25">
        <f>'2010Y'!L27/'2010S'!L27</f>
        <v>2.1062869051754083</v>
      </c>
      <c r="M27" s="25">
        <f>'2010Y'!M27/'2010S'!M27</f>
        <v>1.8445503275759381</v>
      </c>
      <c r="N27" s="25">
        <f>'2010Y'!N27/'2010S'!N27</f>
        <v>2.0618834080717487</v>
      </c>
      <c r="O27" s="25">
        <f>'2010Y'!O27/'2010S'!O27</f>
        <v>1.892319873317498</v>
      </c>
      <c r="P27" s="25"/>
      <c r="Q27" s="25"/>
      <c r="R27" s="25"/>
    </row>
    <row r="28" spans="2:18" x14ac:dyDescent="0.2">
      <c r="B28" s="1" t="s">
        <v>38</v>
      </c>
      <c r="C28" s="24">
        <f>'2010Y'!C28/'2010S'!C28</f>
        <v>2.5256005823829168</v>
      </c>
      <c r="D28" s="24">
        <f>'2010Y'!D28/'2010S'!D28</f>
        <v>2.2941176470588234</v>
      </c>
      <c r="E28" s="24">
        <f>'2010Y'!E28/'2010S'!E28</f>
        <v>2.2397260273972601</v>
      </c>
      <c r="F28" s="24">
        <f>'2010Y'!F28/'2010S'!F28</f>
        <v>2.5724907063197024</v>
      </c>
      <c r="G28" s="24">
        <f>'2010Y'!G28/'2010S'!G28</f>
        <v>3.0791666666666666</v>
      </c>
      <c r="H28" s="24">
        <f>'2010Y'!H28/'2010S'!H28</f>
        <v>2.5297805642633229</v>
      </c>
      <c r="I28" s="24">
        <f>'2010Y'!I28/'2010S'!I28</f>
        <v>3.0703971119133575</v>
      </c>
      <c r="J28" s="24">
        <f>'2010Y'!J28/'2010S'!J28</f>
        <v>2.3746177370030579</v>
      </c>
      <c r="K28" s="24">
        <f>'2010Y'!K28/'2010S'!K28</f>
        <v>2.3374485596707819</v>
      </c>
      <c r="L28" s="24">
        <f>'2010Y'!L28/'2010S'!L28</f>
        <v>2.84375</v>
      </c>
      <c r="M28" s="24">
        <f>'2010Y'!M28/'2010S'!M28</f>
        <v>2.5</v>
      </c>
      <c r="N28" s="24">
        <f>'2010Y'!N28/'2010S'!N28</f>
        <v>2.5644171779141103</v>
      </c>
      <c r="O28" s="24">
        <f>'2010Y'!O28/'2010S'!O28</f>
        <v>1.9333333333333333</v>
      </c>
      <c r="P28" s="24"/>
      <c r="Q28" s="24"/>
      <c r="R28" s="24"/>
    </row>
    <row r="29" spans="2:18" s="14" customFormat="1" x14ac:dyDescent="0.2">
      <c r="B29" s="16" t="s">
        <v>39</v>
      </c>
      <c r="C29" s="25">
        <f>'2010Y'!C29/'2010S'!C29</f>
        <v>2.8244919049259387</v>
      </c>
      <c r="D29" s="25">
        <f>'2010Y'!D29/'2010S'!D29</f>
        <v>3.5863636363636364</v>
      </c>
      <c r="E29" s="25">
        <f>'2010Y'!E29/'2010S'!E29</f>
        <v>3.3876404494382024</v>
      </c>
      <c r="F29" s="25">
        <f>'2010Y'!F29/'2010S'!F29</f>
        <v>3.1984435797665371</v>
      </c>
      <c r="G29" s="25">
        <f>'2010Y'!G29/'2010S'!G29</f>
        <v>3.1840000000000002</v>
      </c>
      <c r="H29" s="25">
        <f>'2010Y'!H29/'2010S'!H29</f>
        <v>2.9558303886925796</v>
      </c>
      <c r="I29" s="25">
        <f>'2010Y'!I29/'2010S'!I29</f>
        <v>2.502212389380531</v>
      </c>
      <c r="J29" s="25">
        <f>'2010Y'!J29/'2010S'!J29</f>
        <v>2.6138211382113821</v>
      </c>
      <c r="K29" s="25">
        <f>'2010Y'!K29/'2010S'!K29</f>
        <v>2.8755144032921809</v>
      </c>
      <c r="L29" s="25">
        <f>'2010Y'!L29/'2010S'!L29</f>
        <v>2.6758241758241756</v>
      </c>
      <c r="M29" s="25">
        <f>'2010Y'!M29/'2010S'!M29</f>
        <v>2.4273858921161824</v>
      </c>
      <c r="N29" s="25">
        <f>'2010Y'!N29/'2010S'!N29</f>
        <v>2.8639705882352939</v>
      </c>
      <c r="O29" s="25">
        <f>'2010Y'!O29/'2010S'!O29</f>
        <v>3.8685714285714288</v>
      </c>
      <c r="P29" s="25"/>
      <c r="Q29" s="25"/>
      <c r="R29" s="25"/>
    </row>
    <row r="30" spans="2:18" x14ac:dyDescent="0.2">
      <c r="B30" s="1" t="s">
        <v>40</v>
      </c>
      <c r="C30" s="24">
        <f>'2010Y'!C30/'2010S'!C30</f>
        <v>2.1207973817316277</v>
      </c>
      <c r="D30" s="24">
        <f>'2010Y'!D30/'2010S'!D30</f>
        <v>1.8861646234676006</v>
      </c>
      <c r="E30" s="24">
        <f>'2010Y'!E30/'2010S'!E30</f>
        <v>1.9223107569721116</v>
      </c>
      <c r="F30" s="24">
        <f>'2010Y'!F30/'2010S'!F30</f>
        <v>2.0959792477302206</v>
      </c>
      <c r="G30" s="24">
        <f>'2010Y'!G30/'2010S'!G30</f>
        <v>2.0054347826086958</v>
      </c>
      <c r="H30" s="24">
        <f>'2010Y'!H30/'2010S'!H30</f>
        <v>2.0195439739413681</v>
      </c>
      <c r="I30" s="24">
        <f>'2010Y'!I30/'2010S'!I30</f>
        <v>2.2555470543228768</v>
      </c>
      <c r="J30" s="24">
        <f>'2010Y'!J30/'2010S'!J30</f>
        <v>1.9599198396793587</v>
      </c>
      <c r="K30" s="24">
        <f>'2010Y'!K30/'2010S'!K30</f>
        <v>2.3330745341614905</v>
      </c>
      <c r="L30" s="24">
        <f>'2010Y'!L30/'2010S'!L30</f>
        <v>2.3718309859154929</v>
      </c>
      <c r="M30" s="24">
        <f>'2010Y'!M30/'2010S'!M30</f>
        <v>2.1819699499165277</v>
      </c>
      <c r="N30" s="24">
        <f>'2010Y'!N30/'2010S'!N30</f>
        <v>1.9368231046931408</v>
      </c>
      <c r="O30" s="24">
        <f>'2010Y'!O30/'2010S'!O30</f>
        <v>2.1184210526315788</v>
      </c>
      <c r="P30" s="24"/>
      <c r="Q30" s="24"/>
      <c r="R30" s="24"/>
    </row>
    <row r="31" spans="2:18" s="14" customFormat="1" x14ac:dyDescent="0.2">
      <c r="B31" s="16" t="s">
        <v>2</v>
      </c>
      <c r="C31" s="25">
        <f>'2010Y'!C31/'2010S'!C31</f>
        <v>2.3348952854547194</v>
      </c>
      <c r="D31" s="25">
        <f>'2010Y'!D31/'2010S'!D31</f>
        <v>2.1698113207547172</v>
      </c>
      <c r="E31" s="25">
        <f>'2010Y'!E31/'2010S'!E31</f>
        <v>2.0394736842105261</v>
      </c>
      <c r="F31" s="25">
        <f>'2010Y'!F31/'2010S'!F31</f>
        <v>2.1666666666666665</v>
      </c>
      <c r="G31" s="25">
        <f>'2010Y'!G31/'2010S'!G31</f>
        <v>2.8020833333333335</v>
      </c>
      <c r="H31" s="25">
        <f>'2010Y'!H31/'2010S'!H31</f>
        <v>2.2478723404255319</v>
      </c>
      <c r="I31" s="25">
        <f>'2010Y'!I31/'2010S'!I31</f>
        <v>2.2715345122646893</v>
      </c>
      <c r="J31" s="25">
        <f>'2010Y'!J31/'2010S'!J31</f>
        <v>2.3767810026385225</v>
      </c>
      <c r="K31" s="25">
        <f>'2010Y'!K31/'2010S'!K31</f>
        <v>2.3188202247191012</v>
      </c>
      <c r="L31" s="25">
        <f>'2010Y'!L31/'2010S'!L31</f>
        <v>2.2859350850077278</v>
      </c>
      <c r="M31" s="25">
        <f>'2010Y'!M31/'2010S'!M31</f>
        <v>2.2665474060822897</v>
      </c>
      <c r="N31" s="25">
        <f>'2010Y'!N31/'2010S'!N31</f>
        <v>2.5956790123456792</v>
      </c>
      <c r="O31" s="25">
        <f>'2010Y'!O31/'2010S'!O31</f>
        <v>2.5544267053701017</v>
      </c>
      <c r="P31" s="25"/>
      <c r="Q31" s="25"/>
      <c r="R31" s="25"/>
    </row>
    <row r="32" spans="2:18" x14ac:dyDescent="0.2">
      <c r="B32" s="1" t="s">
        <v>41</v>
      </c>
      <c r="C32" s="24">
        <f>'2010Y'!C32/'2010S'!C32</f>
        <v>2.9042567298766744</v>
      </c>
      <c r="D32" s="24">
        <f>'2010Y'!D32/'2010S'!D32</f>
        <v>3.0761316872427984</v>
      </c>
      <c r="E32" s="24">
        <f>'2010Y'!E32/'2010S'!E32</f>
        <v>3.3013100436681224</v>
      </c>
      <c r="F32" s="24">
        <f>'2010Y'!F32/'2010S'!F32</f>
        <v>3.1507064364207222</v>
      </c>
      <c r="G32" s="24">
        <f>'2010Y'!G32/'2010S'!G32</f>
        <v>2.632183908045977</v>
      </c>
      <c r="H32" s="24">
        <f>'2010Y'!H32/'2010S'!H32</f>
        <v>2.5588723051409619</v>
      </c>
      <c r="I32" s="24">
        <f>'2010Y'!I32/'2010S'!I32</f>
        <v>2.438188494492044</v>
      </c>
      <c r="J32" s="24">
        <f>'2010Y'!J32/'2010S'!J32</f>
        <v>2.744155844155844</v>
      </c>
      <c r="K32" s="24">
        <f>'2010Y'!K32/'2010S'!K32</f>
        <v>2.7745995423340961</v>
      </c>
      <c r="L32" s="24">
        <f>'2010Y'!L32/'2010S'!L32</f>
        <v>3.3011363636363638</v>
      </c>
      <c r="M32" s="24">
        <f>'2010Y'!M32/'2010S'!M32</f>
        <v>3.149384885764499</v>
      </c>
      <c r="N32" s="24">
        <f>'2010Y'!N32/'2010S'!N32</f>
        <v>2.9195205479452055</v>
      </c>
      <c r="O32" s="24">
        <f>'2010Y'!O32/'2010S'!O32</f>
        <v>3.2325581395348837</v>
      </c>
      <c r="P32" s="24"/>
    </row>
    <row r="33" spans="2:16" s="14" customFormat="1" x14ac:dyDescent="0.2">
      <c r="B33" s="16" t="s">
        <v>42</v>
      </c>
      <c r="C33" s="25">
        <f>'2010Y'!C33/'2010S'!C33</f>
        <v>2.7300924545183416</v>
      </c>
      <c r="D33" s="25">
        <f>'2010Y'!D33/'2010S'!D33</f>
        <v>2.7349999999999999</v>
      </c>
      <c r="E33" s="25">
        <f>'2010Y'!E33/'2010S'!E33</f>
        <v>2.4792899408284024</v>
      </c>
      <c r="F33" s="25">
        <f>'2010Y'!F33/'2010S'!F33</f>
        <v>2.4716981132075473</v>
      </c>
      <c r="G33" s="25">
        <f>'2010Y'!G33/'2010S'!G33</f>
        <v>2.9235668789808917</v>
      </c>
      <c r="H33" s="25">
        <f>'2010Y'!H33/'2010S'!H33</f>
        <v>2.6304347826086958</v>
      </c>
      <c r="I33" s="25">
        <f>'2010Y'!I33/'2010S'!I33</f>
        <v>2.2747747747747749</v>
      </c>
      <c r="J33" s="25">
        <f>'2010Y'!J33/'2010S'!J33</f>
        <v>2.5623268698060944</v>
      </c>
      <c r="K33" s="25">
        <f>'2010Y'!K33/'2010S'!K33</f>
        <v>2.6112759643916914</v>
      </c>
      <c r="L33" s="25">
        <f>'2010Y'!L33/'2010S'!L33</f>
        <v>2.8347578347578346</v>
      </c>
      <c r="M33" s="25">
        <f>'2010Y'!M33/'2010S'!M33</f>
        <v>2.8314917127071824</v>
      </c>
      <c r="N33" s="25">
        <f>'2010Y'!N33/'2010S'!N33</f>
        <v>3.8171206225680936</v>
      </c>
      <c r="O33" s="25">
        <f>'2010Y'!O33/'2010S'!O33</f>
        <v>3.0574712643678161</v>
      </c>
      <c r="P33" s="25"/>
    </row>
    <row r="34" spans="2:16" x14ac:dyDescent="0.2">
      <c r="B34" s="1" t="s">
        <v>3</v>
      </c>
      <c r="C34" s="24">
        <f>'2010Y'!C34/'2010S'!C34</f>
        <v>1.9143886416613689</v>
      </c>
      <c r="D34" s="24">
        <f>'2010Y'!D34/'2010S'!D34</f>
        <v>2.109375</v>
      </c>
      <c r="E34" s="24">
        <f>'2010Y'!E34/'2010S'!E34</f>
        <v>2.0240963855421685</v>
      </c>
      <c r="F34" s="24">
        <f>'2010Y'!F34/'2010S'!F34</f>
        <v>2.1501597444089455</v>
      </c>
      <c r="G34" s="24">
        <f>'2010Y'!G34/'2010S'!G34</f>
        <v>1.7831978319783197</v>
      </c>
      <c r="H34" s="24">
        <f>'2010Y'!H34/'2010S'!H34</f>
        <v>2.2703349282296652</v>
      </c>
      <c r="I34" s="24">
        <f>'2010Y'!I34/'2010S'!I34</f>
        <v>1.8631346578366446</v>
      </c>
      <c r="J34" s="24">
        <f>'2010Y'!J34/'2010S'!J34</f>
        <v>1.6448598130841121</v>
      </c>
      <c r="K34" s="24">
        <f>'2010Y'!K34/'2010S'!K34</f>
        <v>1.6287553648068669</v>
      </c>
      <c r="L34" s="24">
        <f>'2010Y'!L34/'2010S'!L34</f>
        <v>1.8874172185430464</v>
      </c>
      <c r="M34" s="24">
        <f>'2010Y'!M34/'2010S'!M34</f>
        <v>2.0894568690095845</v>
      </c>
      <c r="N34" s="24">
        <f>'2010Y'!N34/'2010S'!N34</f>
        <v>1.5906432748538011</v>
      </c>
      <c r="O34" s="24">
        <f>'2010Y'!O34/'2010S'!O34</f>
        <v>2.3325942350332594</v>
      </c>
      <c r="P34" s="24"/>
    </row>
    <row r="35" spans="2:16" s="14" customFormat="1" x14ac:dyDescent="0.2">
      <c r="B35" s="16" t="s">
        <v>43</v>
      </c>
      <c r="C35" s="25">
        <f>'2010Y'!C35/'2010S'!C35</f>
        <v>2.2789752650176678</v>
      </c>
      <c r="D35" s="25">
        <f>'2010Y'!D35/'2010S'!D35</f>
        <v>2.4335260115606938</v>
      </c>
      <c r="E35" s="25">
        <f>'2010Y'!E35/'2010S'!E35</f>
        <v>2.4343750000000002</v>
      </c>
      <c r="F35" s="25">
        <f>'2010Y'!F35/'2010S'!F35</f>
        <v>2.2716763005780347</v>
      </c>
      <c r="G35" s="25">
        <f>'2010Y'!G35/'2010S'!G35</f>
        <v>2.4166666666666665</v>
      </c>
      <c r="H35" s="25">
        <f>'2010Y'!H35/'2010S'!H35</f>
        <v>2.1588541666666665</v>
      </c>
      <c r="I35" s="25">
        <f>'2010Y'!I35/'2010S'!I35</f>
        <v>2.3262879788639368</v>
      </c>
      <c r="J35" s="25">
        <f>'2010Y'!J35/'2010S'!J35</f>
        <v>2.0553846153846154</v>
      </c>
      <c r="K35" s="25">
        <f>'2010Y'!K35/'2010S'!K35</f>
        <v>2.4153498871331829</v>
      </c>
      <c r="L35" s="25">
        <f>'2010Y'!L35/'2010S'!L35</f>
        <v>2.1573705179282867</v>
      </c>
      <c r="M35" s="25">
        <f>'2010Y'!M35/'2010S'!M35</f>
        <v>2.1801075268817205</v>
      </c>
      <c r="N35" s="25">
        <f>'2010Y'!N35/'2010S'!N35</f>
        <v>2.5384615384615383</v>
      </c>
      <c r="O35" s="25">
        <f>'2010Y'!O35/'2010S'!O35</f>
        <v>2.0395136778115504</v>
      </c>
      <c r="P35" s="25"/>
    </row>
    <row r="36" spans="2:16" x14ac:dyDescent="0.2">
      <c r="B36" s="1" t="s">
        <v>44</v>
      </c>
      <c r="C36" s="24">
        <f>'2010Y'!C36/'2010S'!C36</f>
        <v>2.4991176470588234</v>
      </c>
      <c r="D36" s="24">
        <f>'2010Y'!D36/'2010S'!D36</f>
        <v>2.2709677419354839</v>
      </c>
      <c r="E36" s="24">
        <f>'2010Y'!E36/'2010S'!E36</f>
        <v>2.150259067357513</v>
      </c>
      <c r="F36" s="24">
        <f>'2010Y'!F36/'2010S'!F36</f>
        <v>2.7478632478632479</v>
      </c>
      <c r="G36" s="24">
        <f>'2010Y'!G36/'2010S'!G36</f>
        <v>3.0285714285714285</v>
      </c>
      <c r="H36" s="24">
        <f>'2010Y'!H36/'2010S'!H36</f>
        <v>2.58955223880597</v>
      </c>
      <c r="I36" s="24">
        <f>'2010Y'!I36/'2010S'!I36</f>
        <v>3.0583941605839415</v>
      </c>
      <c r="J36" s="24">
        <f>'2010Y'!J36/'2010S'!J36</f>
        <v>2.4675324675324677</v>
      </c>
      <c r="K36" s="24">
        <f>'2010Y'!K36/'2010S'!K36</f>
        <v>2.3899253731343282</v>
      </c>
      <c r="L36" s="24">
        <f>'2010Y'!L36/'2010S'!L36</f>
        <v>2.4489795918367347</v>
      </c>
      <c r="M36" s="24">
        <f>'2010Y'!M36/'2010S'!M36</f>
        <v>2.301492537313433</v>
      </c>
      <c r="N36" s="24">
        <f>'2010Y'!N36/'2010S'!N36</f>
        <v>2.2085308056872037</v>
      </c>
      <c r="O36" s="24">
        <f>'2010Y'!O36/'2010S'!O36</f>
        <v>1.8571428571428572</v>
      </c>
      <c r="P36" s="24"/>
    </row>
    <row r="37" spans="2:16" s="14" customFormat="1" x14ac:dyDescent="0.2">
      <c r="B37" s="16" t="s">
        <v>4</v>
      </c>
      <c r="C37" s="25">
        <f>'2010Y'!C37/'2010S'!C37</f>
        <v>2.2981687898089174</v>
      </c>
      <c r="D37" s="25">
        <f>'2010Y'!D37/'2010S'!D37</f>
        <v>2.1696428571428572</v>
      </c>
      <c r="E37" s="25">
        <f>'2010Y'!E37/'2010S'!E37</f>
        <v>2.6328125</v>
      </c>
      <c r="F37" s="25">
        <f>'2010Y'!F37/'2010S'!F37</f>
        <v>2.0063694267515926</v>
      </c>
      <c r="G37" s="25">
        <f>'2010Y'!G37/'2010S'!G37</f>
        <v>1.8858695652173914</v>
      </c>
      <c r="H37" s="25">
        <f>'2010Y'!H37/'2010S'!H37</f>
        <v>2.5256410256410255</v>
      </c>
      <c r="I37" s="25">
        <f>'2010Y'!I37/'2010S'!I37</f>
        <v>2.3849056603773584</v>
      </c>
      <c r="J37" s="25">
        <f>'2010Y'!J37/'2010S'!J37</f>
        <v>2.5558823529411763</v>
      </c>
      <c r="K37" s="25">
        <f>'2010Y'!K37/'2010S'!K37</f>
        <v>2.1149228130360207</v>
      </c>
      <c r="L37" s="25">
        <f>'2010Y'!L37/'2010S'!L37</f>
        <v>2.3122362869198314</v>
      </c>
      <c r="M37" s="25">
        <f>'2010Y'!M37/'2010S'!M37</f>
        <v>2.6861313868613137</v>
      </c>
      <c r="N37" s="25">
        <f>'2010Y'!N37/'2010S'!N37</f>
        <v>2.1138211382113821</v>
      </c>
      <c r="O37" s="25">
        <f>'2010Y'!O37/'2010S'!O37</f>
        <v>2.5222222222222221</v>
      </c>
      <c r="P37" s="25"/>
    </row>
    <row r="38" spans="2:16" x14ac:dyDescent="0.2">
      <c r="B38" s="1" t="s">
        <v>45</v>
      </c>
      <c r="C38" s="24">
        <f>'2010Y'!C38/'2010S'!C38</f>
        <v>2.0960327455919394</v>
      </c>
      <c r="D38" s="24">
        <f>'2010Y'!D38/'2010S'!D38</f>
        <v>2.657142857142857</v>
      </c>
      <c r="E38" s="24">
        <f>'2010Y'!E38/'2010S'!E38</f>
        <v>1.9292035398230087</v>
      </c>
      <c r="F38" s="24">
        <f>'2010Y'!F38/'2010S'!F38</f>
        <v>2.1707317073170733</v>
      </c>
      <c r="G38" s="24">
        <f>'2010Y'!G38/'2010S'!G38</f>
        <v>1.9695945945945945</v>
      </c>
      <c r="H38" s="24">
        <f>'2010Y'!H38/'2010S'!H38</f>
        <v>1.7530120481927711</v>
      </c>
      <c r="I38" s="24">
        <f>'2010Y'!I38/'2010S'!I38</f>
        <v>1.9765708200212992</v>
      </c>
      <c r="J38" s="24">
        <f>'2010Y'!J38/'2010S'!J38</f>
        <v>1.7464646464646465</v>
      </c>
      <c r="K38" s="24">
        <f>'2010Y'!K38/'2010S'!K38</f>
        <v>3.0617977528089888</v>
      </c>
      <c r="L38" s="24">
        <f>'2010Y'!L38/'2010S'!L38</f>
        <v>1.8968058968058967</v>
      </c>
      <c r="M38" s="24">
        <f>'2010Y'!M38/'2010S'!M38</f>
        <v>2.1626016260162602</v>
      </c>
      <c r="N38" s="24">
        <f>'2010Y'!N38/'2010S'!N38</f>
        <v>1.8679706601466992</v>
      </c>
      <c r="O38" s="24">
        <f>'2010Y'!O38/'2010S'!O38</f>
        <v>1.9775784753363228</v>
      </c>
      <c r="P38" s="24"/>
    </row>
    <row r="39" spans="2:16" s="14" customFormat="1" x14ac:dyDescent="0.2">
      <c r="B39" s="16" t="s">
        <v>46</v>
      </c>
      <c r="C39" s="25">
        <f>'2010Y'!C39/'2010S'!C39</f>
        <v>2.2667717244484464</v>
      </c>
      <c r="D39" s="25">
        <f>'2010Y'!D39/'2010S'!D39</f>
        <v>2.6441717791411041</v>
      </c>
      <c r="E39" s="25">
        <f>'2010Y'!E39/'2010S'!E39</f>
        <v>2.2758620689655173</v>
      </c>
      <c r="F39" s="25">
        <f>'2010Y'!F39/'2010S'!F39</f>
        <v>2.3876651982378854</v>
      </c>
      <c r="G39" s="25">
        <f>'2010Y'!G39/'2010S'!G39</f>
        <v>1.8991097922848665</v>
      </c>
      <c r="H39" s="25">
        <f>'2010Y'!H39/'2010S'!H39</f>
        <v>2.6889460154241647</v>
      </c>
      <c r="I39" s="25">
        <f>'2010Y'!I39/'2010S'!I39</f>
        <v>2.2975517890772128</v>
      </c>
      <c r="J39" s="25">
        <f>'2010Y'!J39/'2010S'!J39</f>
        <v>1.7162162162162162</v>
      </c>
      <c r="K39" s="25">
        <f>'2010Y'!K39/'2010S'!K39</f>
        <v>1.9750000000000001</v>
      </c>
      <c r="L39" s="25">
        <f>'2010Y'!L39/'2010S'!L39</f>
        <v>2.4969879518072289</v>
      </c>
      <c r="M39" s="25">
        <f>'2010Y'!M39/'2010S'!M39</f>
        <v>2.1630170316301705</v>
      </c>
      <c r="N39" s="25">
        <f>'2010Y'!N39/'2010S'!N39</f>
        <v>2.3284457478005867</v>
      </c>
      <c r="O39" s="25">
        <f>'2010Y'!O39/'2010S'!O39</f>
        <v>3.4652777777777777</v>
      </c>
      <c r="P39" s="25"/>
    </row>
    <row r="40" spans="2:16" x14ac:dyDescent="0.2">
      <c r="B40" s="1" t="s">
        <v>47</v>
      </c>
      <c r="C40" s="24">
        <f>'2010Y'!C40/'2010S'!C40</f>
        <v>2.007898448519041</v>
      </c>
      <c r="D40" s="24">
        <f>'2010Y'!D40/'2010S'!D40</f>
        <v>1.8754578754578755</v>
      </c>
      <c r="E40" s="24">
        <f>'2010Y'!E40/'2010S'!E40</f>
        <v>1.8991596638655461</v>
      </c>
      <c r="F40" s="24">
        <f>'2010Y'!F40/'2010S'!F40</f>
        <v>1.8225806451612903</v>
      </c>
      <c r="G40" s="24">
        <f>'2010Y'!G40/'2010S'!G40</f>
        <v>2.2115384615384617</v>
      </c>
      <c r="H40" s="24">
        <f>'2010Y'!H40/'2010S'!H40</f>
        <v>1.9411764705882353</v>
      </c>
      <c r="I40" s="24">
        <f>'2010Y'!I40/'2010S'!I40</f>
        <v>2.0559210526315788</v>
      </c>
      <c r="J40" s="24">
        <f>'2010Y'!J40/'2010S'!J40</f>
        <v>2.5161290322580645</v>
      </c>
      <c r="K40" s="24">
        <f>'2010Y'!K40/'2010S'!K40</f>
        <v>1.9923469387755102</v>
      </c>
      <c r="L40" s="24">
        <f>'2010Y'!L40/'2010S'!L40</f>
        <v>2.0796178343949046</v>
      </c>
      <c r="M40" s="24">
        <f>'2010Y'!M40/'2010S'!M40</f>
        <v>2.0490797546012272</v>
      </c>
      <c r="N40" s="24">
        <f>'2010Y'!N40/'2010S'!N40</f>
        <v>1.9090909090909092</v>
      </c>
      <c r="O40" s="24">
        <f>'2010Y'!O40/'2010S'!O40</f>
        <v>1.7582417582417582</v>
      </c>
      <c r="P40" s="24"/>
    </row>
    <row r="41" spans="2:16" s="14" customFormat="1" x14ac:dyDescent="0.2">
      <c r="B41" s="65" t="s">
        <v>65</v>
      </c>
      <c r="C41" s="25">
        <f>'2010Y'!C41/'2010S'!C41</f>
        <v>2.2446305841924397</v>
      </c>
      <c r="D41" s="25">
        <f>'2010Y'!D41/'2010S'!D41</f>
        <v>2.0984251968503935</v>
      </c>
      <c r="E41" s="25">
        <f>'2010Y'!E41/'2010S'!E41</f>
        <v>1.6401673640167365</v>
      </c>
      <c r="F41" s="25">
        <f>'2010Y'!F41/'2010S'!F41</f>
        <v>2.4872521246458925</v>
      </c>
      <c r="G41" s="25">
        <f>'2010Y'!G41/'2010S'!G41</f>
        <v>2.300578034682081</v>
      </c>
      <c r="H41" s="25">
        <f>'2010Y'!H41/'2010S'!H41</f>
        <v>2.4983388704318936</v>
      </c>
      <c r="I41" s="25">
        <f>'2010Y'!I41/'2010S'!I41</f>
        <v>2.262435677530017</v>
      </c>
      <c r="J41" s="25">
        <f>'2010Y'!J41/'2010S'!J41</f>
        <v>2.4157303370786516</v>
      </c>
      <c r="K41" s="25">
        <f>'2010Y'!K41/'2010S'!K41</f>
        <v>2.5288035450516988</v>
      </c>
      <c r="L41" s="25">
        <f>'2010Y'!L41/'2010S'!L41</f>
        <v>2.1123809523809522</v>
      </c>
      <c r="M41" s="25">
        <f>'2010Y'!M41/'2010S'!M41</f>
        <v>2.1853785900783289</v>
      </c>
      <c r="N41" s="25">
        <f>'2010Y'!N41/'2010S'!N41</f>
        <v>1.986842105263158</v>
      </c>
      <c r="O41" s="25">
        <f>'2010Y'!O41/'2010S'!O41</f>
        <v>1.8258426966292134</v>
      </c>
      <c r="P41" s="25"/>
    </row>
    <row r="42" spans="2:16" x14ac:dyDescent="0.2">
      <c r="B42" s="1" t="s">
        <v>49</v>
      </c>
      <c r="C42" s="24">
        <f>'2010Y'!C42/'2010S'!C42</f>
        <v>4.3282300758334529</v>
      </c>
      <c r="D42" s="24">
        <f>'2010Y'!D42/'2010S'!D42</f>
        <v>6.166666666666667</v>
      </c>
      <c r="E42" s="24">
        <f>'2010Y'!E42/'2010S'!E42</f>
        <v>6.2099737532808401</v>
      </c>
      <c r="F42" s="24">
        <f>'2010Y'!F42/'2010S'!F42</f>
        <v>6.8157389635316701</v>
      </c>
      <c r="G42" s="24">
        <f>'2010Y'!G42/'2010S'!G42</f>
        <v>7.5838323353293413</v>
      </c>
      <c r="H42" s="24">
        <f>'2010Y'!H42/'2010S'!H42</f>
        <v>3.495850622406639</v>
      </c>
      <c r="I42" s="24">
        <f>'2010Y'!I42/'2010S'!I42</f>
        <v>2.6211901306240928</v>
      </c>
      <c r="J42" s="24">
        <f>'2010Y'!J42/'2010S'!J42</f>
        <v>2.8810020876826723</v>
      </c>
      <c r="K42" s="24">
        <f>'2010Y'!K42/'2010S'!K42</f>
        <v>3.1708126036484248</v>
      </c>
      <c r="L42" s="24">
        <f>'2010Y'!L42/'2010S'!L42</f>
        <v>4.236804564907275</v>
      </c>
      <c r="M42" s="24">
        <f>'2010Y'!M42/'2010S'!M42</f>
        <v>4.8392857142857144</v>
      </c>
      <c r="N42" s="24">
        <f>'2010Y'!N42/'2010S'!N42</f>
        <v>5.0540540540540544</v>
      </c>
      <c r="O42" s="24">
        <f>'2010Y'!O42/'2010S'!O42</f>
        <v>5.3366013071895422</v>
      </c>
      <c r="P42" s="24"/>
    </row>
    <row r="43" spans="2:16" s="14" customFormat="1" x14ac:dyDescent="0.2">
      <c r="B43" s="16" t="s">
        <v>5</v>
      </c>
      <c r="C43" s="25">
        <f>'2010Y'!C43/'2010S'!C43</f>
        <v>2.0363357215967248</v>
      </c>
      <c r="D43" s="25">
        <f>'2010Y'!D43/'2010S'!D43</f>
        <v>2.3260869565217392</v>
      </c>
      <c r="E43" s="25">
        <f>'2010Y'!E43/'2010S'!E43</f>
        <v>2.5324675324675323</v>
      </c>
      <c r="F43" s="25">
        <f>'2010Y'!F43/'2010S'!F43</f>
        <v>1.5268817204301075</v>
      </c>
      <c r="G43" s="25">
        <f>'2010Y'!G43/'2010S'!G43</f>
        <v>1.8717948717948718</v>
      </c>
      <c r="H43" s="25">
        <f>'2010Y'!H43/'2010S'!H43</f>
        <v>1.6489361702127661</v>
      </c>
      <c r="I43" s="25">
        <f>'2010Y'!I43/'2010S'!I43</f>
        <v>2.1234567901234569</v>
      </c>
      <c r="J43" s="25">
        <f>'2010Y'!J43/'2010S'!J43</f>
        <v>2.0251572327044025</v>
      </c>
      <c r="K43" s="25">
        <f>'2010Y'!K43/'2010S'!K43</f>
        <v>2.4236453201970445</v>
      </c>
      <c r="L43" s="25">
        <f>'2010Y'!L43/'2010S'!L43</f>
        <v>2.0550000000000002</v>
      </c>
      <c r="M43" s="25">
        <f>'2010Y'!M43/'2010S'!M43</f>
        <v>1.8555555555555556</v>
      </c>
      <c r="N43" s="25">
        <f>'2010Y'!N43/'2010S'!N43</f>
        <v>2.9841269841269842</v>
      </c>
      <c r="O43" s="25">
        <f>'2010Y'!O43/'2010S'!O43</f>
        <v>1.8297872340425532</v>
      </c>
      <c r="P43" s="25"/>
    </row>
    <row r="44" spans="2:16" x14ac:dyDescent="0.2">
      <c r="B44" s="1" t="s">
        <v>6</v>
      </c>
      <c r="C44" s="24">
        <f>'2010Y'!C44/'2010S'!C44</f>
        <v>2.5128205128205128</v>
      </c>
      <c r="D44" s="24">
        <f>'2010Y'!D44/'2010S'!D44</f>
        <v>2.76158940397351</v>
      </c>
      <c r="E44" s="24">
        <f>'2010Y'!E44/'2010S'!E44</f>
        <v>2.408450704225352</v>
      </c>
      <c r="F44" s="24">
        <f>'2010Y'!F44/'2010S'!F44</f>
        <v>2.3411764705882354</v>
      </c>
      <c r="G44" s="24">
        <f>'2010Y'!G44/'2010S'!G44</f>
        <v>3.2748091603053435</v>
      </c>
      <c r="H44" s="24">
        <f>'2010Y'!H44/'2010S'!H44</f>
        <v>2.221782178217822</v>
      </c>
      <c r="I44" s="24">
        <f>'2010Y'!I44/'2010S'!I44</f>
        <v>2.62363238512035</v>
      </c>
      <c r="J44" s="24">
        <f>'2010Y'!J44/'2010S'!J44</f>
        <v>2.9879336349924586</v>
      </c>
      <c r="K44" s="24">
        <f>'2010Y'!K44/'2010S'!K44</f>
        <v>2.3333333333333335</v>
      </c>
      <c r="L44" s="24">
        <f>'2010Y'!L44/'2010S'!L44</f>
        <v>2.2747875354107649</v>
      </c>
      <c r="M44" s="24">
        <f>'2010Y'!M44/'2010S'!M44</f>
        <v>2.1152542372881356</v>
      </c>
      <c r="N44" s="24">
        <f>'2010Y'!N44/'2010S'!N44</f>
        <v>2.609375</v>
      </c>
      <c r="O44" s="24">
        <f>'2010Y'!O44/'2010S'!O44</f>
        <v>2.3150684931506849</v>
      </c>
      <c r="P44" s="24"/>
    </row>
    <row r="45" spans="2:16" s="14" customFormat="1" x14ac:dyDescent="0.2">
      <c r="B45" s="16" t="s">
        <v>50</v>
      </c>
      <c r="C45" s="25">
        <f>'2010Y'!C45/'2010S'!C45</f>
        <v>2.4556558682952736</v>
      </c>
      <c r="D45" s="25">
        <f>'2010Y'!D45/'2010S'!D45</f>
        <v>2.3636363636363638</v>
      </c>
      <c r="E45" s="25">
        <f>'2010Y'!E45/'2010S'!E45</f>
        <v>1.5333333333333334</v>
      </c>
      <c r="F45" s="25">
        <f>'2010Y'!F45/'2010S'!F45</f>
        <v>3.0576923076923075</v>
      </c>
      <c r="G45" s="25">
        <f>'2010Y'!G45/'2010S'!G45</f>
        <v>2.6446280991735538</v>
      </c>
      <c r="H45" s="25">
        <f>'2010Y'!H45/'2010S'!H45</f>
        <v>2.5209580838323356</v>
      </c>
      <c r="I45" s="25">
        <f>'2010Y'!I45/'2010S'!I45</f>
        <v>2.157142857142857</v>
      </c>
      <c r="J45" s="25">
        <f>'2010Y'!J45/'2010S'!J45</f>
        <v>2.9416058394160585</v>
      </c>
      <c r="K45" s="25">
        <f>'2010Y'!K45/'2010S'!K45</f>
        <v>2.4723926380368098</v>
      </c>
      <c r="L45" s="25">
        <f>'2010Y'!L45/'2010S'!L45</f>
        <v>2.6506024096385543</v>
      </c>
      <c r="M45" s="25">
        <f>'2010Y'!M45/'2010S'!M45</f>
        <v>2.2923076923076922</v>
      </c>
      <c r="N45" s="25">
        <f>'2010Y'!N45/'2010S'!N45</f>
        <v>2.1791044776119404</v>
      </c>
      <c r="O45" s="25">
        <f>'2010Y'!O45/'2010S'!O45</f>
        <v>2.4512195121951219</v>
      </c>
      <c r="P45" s="25"/>
    </row>
    <row r="46" spans="2:16" x14ac:dyDescent="0.2">
      <c r="B46" s="1" t="s">
        <v>51</v>
      </c>
      <c r="C46" s="24">
        <f>'2010Y'!C46/'2010S'!C46</f>
        <v>2.3291139240506329</v>
      </c>
      <c r="D46" s="24">
        <f>'2010Y'!D46/'2010S'!D46</f>
        <v>2.4444444444444446</v>
      </c>
      <c r="E46" s="24">
        <f>'2010Y'!E46/'2010S'!E46</f>
        <v>4.4285714285714288</v>
      </c>
      <c r="F46" s="24">
        <f>'2010Y'!F46/'2010S'!F46</f>
        <v>3.347826086956522</v>
      </c>
      <c r="G46" s="24">
        <f>'2010Y'!G46/'2010S'!G46</f>
        <v>2.0327868852459017</v>
      </c>
      <c r="H46" s="24">
        <f>'2010Y'!H46/'2010S'!H46</f>
        <v>1.8878504672897196</v>
      </c>
      <c r="I46" s="24">
        <f>'2010Y'!I46/'2010S'!I46</f>
        <v>2.2374999999999998</v>
      </c>
      <c r="J46" s="24">
        <f>'2010Y'!J46/'2010S'!J46</f>
        <v>1.962962962962963</v>
      </c>
      <c r="K46" s="24">
        <f>'2010Y'!K46/'2010S'!K46</f>
        <v>2.2661290322580645</v>
      </c>
      <c r="L46" s="24">
        <f>'2010Y'!L46/'2010S'!L46</f>
        <v>2.5544554455445545</v>
      </c>
      <c r="M46" s="24">
        <f>'2010Y'!M46/'2010S'!M46</f>
        <v>3.024390243902439</v>
      </c>
      <c r="N46" s="24">
        <f>'2010Y'!N46/'2010S'!N46</f>
        <v>2.8333333333333335</v>
      </c>
      <c r="O46" s="24">
        <f>'2010Y'!O46/'2010S'!O46</f>
        <v>2.0666666666666669</v>
      </c>
      <c r="P46" s="8"/>
    </row>
    <row r="47" spans="2:16" x14ac:dyDescent="0.2">
      <c r="B47" s="46" t="s">
        <v>111</v>
      </c>
      <c r="C47" s="25">
        <f>'2010Y'!C47/'2010S'!C47</f>
        <v>2.1922626025791323</v>
      </c>
      <c r="D47" s="25">
        <f>'2010Y'!D47/'2010S'!D47</f>
        <v>1.9444444444444444</v>
      </c>
      <c r="E47" s="25">
        <f>'2010Y'!E47/'2010S'!E47</f>
        <v>1.9069767441860466</v>
      </c>
      <c r="F47" s="25">
        <f>'2010Y'!F47/'2010S'!F47</f>
        <v>2.5753424657534247</v>
      </c>
      <c r="G47" s="25">
        <f>'2010Y'!G47/'2010S'!G47</f>
        <v>1.7538461538461538</v>
      </c>
      <c r="H47" s="25">
        <f>'2010Y'!H47/'2010S'!H47</f>
        <v>2.2536231884057969</v>
      </c>
      <c r="I47" s="25">
        <f>'2010Y'!I47/'2010S'!I47</f>
        <v>1.7612612612612613</v>
      </c>
      <c r="J47" s="25">
        <f>'2010Y'!J47/'2010S'!J47</f>
        <v>3.0152091254752853</v>
      </c>
      <c r="K47" s="25">
        <f>'2010Y'!K47/'2010S'!K47</f>
        <v>2.627329192546584</v>
      </c>
      <c r="L47" s="25">
        <f>'2010Y'!L47/'2010S'!L47</f>
        <v>2.1538461538461537</v>
      </c>
      <c r="M47" s="25">
        <f>'2010Y'!M47/'2010S'!M47</f>
        <v>1.66</v>
      </c>
      <c r="N47" s="25">
        <f>'2010Y'!N47/'2010S'!N47</f>
        <v>2.3452380952380953</v>
      </c>
      <c r="O47" s="25">
        <f>'2010Y'!O47/'2010S'!O47</f>
        <v>2.0090090090090089</v>
      </c>
      <c r="P47" s="8"/>
    </row>
    <row r="48" spans="2:16" s="19" customFormat="1" x14ac:dyDescent="0.2">
      <c r="B48" s="18" t="s">
        <v>91</v>
      </c>
      <c r="C48" s="24">
        <f>'2010Y'!C48/'2010S'!C48</f>
        <v>2.1768091603053437</v>
      </c>
      <c r="D48" s="24">
        <f>'2010Y'!D48/'2010S'!D48</f>
        <v>2.0604316546762589</v>
      </c>
      <c r="E48" s="24">
        <f>'2010Y'!E48/'2010S'!E48</f>
        <v>2.0208113804004215</v>
      </c>
      <c r="F48" s="24">
        <f>'2010Y'!F48/'2010S'!F48</f>
        <v>2.1815536154018358</v>
      </c>
      <c r="G48" s="24">
        <f>'2010Y'!G48/'2010S'!G48</f>
        <v>2.0259161439418949</v>
      </c>
      <c r="H48" s="24">
        <f>'2010Y'!H48/'2010S'!H48</f>
        <v>2.4324324324324325</v>
      </c>
      <c r="I48" s="24">
        <f>'2010Y'!I48/'2010S'!I48</f>
        <v>2.377001067235859</v>
      </c>
      <c r="J48" s="24">
        <f>'2010Y'!J48/'2010S'!J48</f>
        <v>2.2178918169209432</v>
      </c>
      <c r="K48" s="24">
        <f>'2010Y'!K48/'2010S'!K48</f>
        <v>2.1596667823672338</v>
      </c>
      <c r="L48" s="24">
        <f>'2010Y'!L48/'2010S'!L48</f>
        <v>2.1590772316950853</v>
      </c>
      <c r="M48" s="24">
        <f>'2010Y'!M48/'2010S'!M48</f>
        <v>2.1367536032944408</v>
      </c>
      <c r="N48" s="24">
        <f>'2010Y'!N48/'2010S'!N48</f>
        <v>2.3632251197445449</v>
      </c>
      <c r="O48" s="24">
        <f>'2010Y'!O48/'2010S'!O48</f>
        <v>1.8809082483781279</v>
      </c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conditionalFormatting sqref="Q1:IV1048576 C1:P6 A1 A2:B1048576 C8:P65536">
    <cfRule type="cellIs" dxfId="65" priority="1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Q11" sqref="Q11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105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[3]Tammijoulu!C15</f>
        <v>3082217</v>
      </c>
      <c r="D9" s="43">
        <f>[3]Tammi!C15</f>
        <v>224094</v>
      </c>
      <c r="E9" s="43">
        <f>[3]Helmi!C15</f>
        <v>205404</v>
      </c>
      <c r="F9" s="43">
        <f>[3]Maalis!C15</f>
        <v>214374</v>
      </c>
      <c r="G9" s="43">
        <f>[3]Huhti!C15</f>
        <v>231894</v>
      </c>
      <c r="H9" s="43">
        <f>[3]Touko!C15</f>
        <v>264943</v>
      </c>
      <c r="I9" s="43">
        <f>[3]Kesä!C15</f>
        <v>294204</v>
      </c>
      <c r="J9" s="43">
        <f>[3]Heinä!C15</f>
        <v>337691</v>
      </c>
      <c r="K9" s="43">
        <f>[3]Elo!C15</f>
        <v>354083</v>
      </c>
      <c r="L9" s="43">
        <f>[3]Syys!C15</f>
        <v>273254</v>
      </c>
      <c r="M9" s="43">
        <f>[3]Loka!C15</f>
        <v>261292</v>
      </c>
      <c r="N9" s="43">
        <f>[3]Marras!C15</f>
        <v>235854</v>
      </c>
      <c r="O9" s="43">
        <f>[3]Joulu!C15</f>
        <v>185130</v>
      </c>
    </row>
    <row r="10" spans="2:15" x14ac:dyDescent="0.2">
      <c r="B10" s="10" t="s">
        <v>21</v>
      </c>
      <c r="C10" s="44">
        <f>[3]Tammijoulu!E15</f>
        <v>1814277</v>
      </c>
      <c r="D10" s="44">
        <f>[3]Tammi!E15</f>
        <v>134007</v>
      </c>
      <c r="E10" s="44">
        <f>[3]Helmi!E15</f>
        <v>108323</v>
      </c>
      <c r="F10" s="44">
        <f>[3]Maalis!E15</f>
        <v>126500</v>
      </c>
      <c r="G10" s="44">
        <f>[3]Huhti!E15</f>
        <v>129934</v>
      </c>
      <c r="H10" s="44">
        <f>[3]Touko!E15</f>
        <v>160047</v>
      </c>
      <c r="I10" s="44">
        <f>[3]Kesä!E15</f>
        <v>184086</v>
      </c>
      <c r="J10" s="44">
        <f>[3]Heinä!E15</f>
        <v>193331</v>
      </c>
      <c r="K10" s="44">
        <f>[3]Elo!E15</f>
        <v>240182</v>
      </c>
      <c r="L10" s="44">
        <f>[3]Syys!E15</f>
        <v>170106</v>
      </c>
      <c r="M10" s="44">
        <f>[3]Loka!E15</f>
        <v>141215</v>
      </c>
      <c r="N10" s="44">
        <f>[3]Marras!E15</f>
        <v>117647</v>
      </c>
      <c r="O10" s="44">
        <f>[3]Joulu!E15</f>
        <v>108899</v>
      </c>
    </row>
    <row r="11" spans="2:15" s="14" customFormat="1" x14ac:dyDescent="0.2">
      <c r="B11" s="15" t="s">
        <v>22</v>
      </c>
      <c r="C11" s="45">
        <f>[3]Tammijoulu!D15</f>
        <v>1267940</v>
      </c>
      <c r="D11" s="45">
        <f>[3]Tammi!D15</f>
        <v>90087</v>
      </c>
      <c r="E11" s="45">
        <f>[3]Helmi!D15</f>
        <v>97081</v>
      </c>
      <c r="F11" s="45">
        <f>[3]Maalis!D15</f>
        <v>87874</v>
      </c>
      <c r="G11" s="45">
        <f>[3]Huhti!D15</f>
        <v>101960</v>
      </c>
      <c r="H11" s="45">
        <f>[3]Touko!D15</f>
        <v>104896</v>
      </c>
      <c r="I11" s="45">
        <f>[3]Kesä!D15</f>
        <v>110118</v>
      </c>
      <c r="J11" s="45">
        <f>[3]Heinä!D15</f>
        <v>144360</v>
      </c>
      <c r="K11" s="45">
        <f>[3]Elo!D15</f>
        <v>113901</v>
      </c>
      <c r="L11" s="45">
        <f>[3]Syys!D15</f>
        <v>103148</v>
      </c>
      <c r="M11" s="45">
        <f>[3]Loka!D15</f>
        <v>120077</v>
      </c>
      <c r="N11" s="45">
        <f>[3]Marras!D15</f>
        <v>118207</v>
      </c>
      <c r="O11" s="45">
        <f>[3]Joulu!D15</f>
        <v>76231</v>
      </c>
    </row>
    <row r="12" spans="2:15" x14ac:dyDescent="0.2">
      <c r="B12" s="1" t="s">
        <v>23</v>
      </c>
      <c r="C12" s="44">
        <f>[3]Tammijoulu!P15</f>
        <v>154306</v>
      </c>
      <c r="D12" s="44">
        <f>[3]Tammi!P15</f>
        <v>10077</v>
      </c>
      <c r="E12" s="44">
        <f>[3]Helmi!P15</f>
        <v>10631</v>
      </c>
      <c r="F12" s="44">
        <f>[3]Maalis!P15</f>
        <v>11010</v>
      </c>
      <c r="G12" s="44">
        <f>[3]Huhti!P15</f>
        <v>12605</v>
      </c>
      <c r="H12" s="44">
        <f>[3]Touko!P15</f>
        <v>15282</v>
      </c>
      <c r="I12" s="44">
        <f>[3]Kesä!P15</f>
        <v>16601</v>
      </c>
      <c r="J12" s="44">
        <f>[3]Heinä!P15</f>
        <v>13776</v>
      </c>
      <c r="K12" s="44">
        <f>[3]Elo!P15</f>
        <v>18657</v>
      </c>
      <c r="L12" s="44">
        <f>[3]Syys!P15</f>
        <v>14633</v>
      </c>
      <c r="M12" s="44">
        <f>[3]Loka!P15</f>
        <v>11659</v>
      </c>
      <c r="N12" s="44">
        <f>[3]Marras!P15</f>
        <v>10068</v>
      </c>
      <c r="O12" s="44">
        <f>[3]Joulu!P15</f>
        <v>9307</v>
      </c>
    </row>
    <row r="13" spans="2:15" s="14" customFormat="1" x14ac:dyDescent="0.2">
      <c r="B13" s="16" t="s">
        <v>24</v>
      </c>
      <c r="C13" s="45">
        <f>[3]Tammijoulu!AK15</f>
        <v>251874</v>
      </c>
      <c r="D13" s="45">
        <f>[3]Tammi!AK15</f>
        <v>40432</v>
      </c>
      <c r="E13" s="45">
        <f>[3]Helmi!AK15</f>
        <v>17861</v>
      </c>
      <c r="F13" s="45">
        <f>[3]Maalis!AK15</f>
        <v>17311</v>
      </c>
      <c r="G13" s="45">
        <f>[3]Huhti!AK15</f>
        <v>14328</v>
      </c>
      <c r="H13" s="45">
        <f>[3]Touko!AK15</f>
        <v>17362</v>
      </c>
      <c r="I13" s="45">
        <f>[3]Kesä!AK15</f>
        <v>16218</v>
      </c>
      <c r="J13" s="45">
        <f>[3]Heinä!AK15</f>
        <v>20413</v>
      </c>
      <c r="K13" s="45">
        <f>[3]Elo!AK15</f>
        <v>25327</v>
      </c>
      <c r="L13" s="45">
        <f>[3]Syys!AK15</f>
        <v>15280</v>
      </c>
      <c r="M13" s="45">
        <f>[3]Loka!AK15</f>
        <v>18577</v>
      </c>
      <c r="N13" s="45">
        <f>[3]Marras!AK15</f>
        <v>23307</v>
      </c>
      <c r="O13" s="45">
        <f>[3]Joulu!AK15</f>
        <v>25458</v>
      </c>
    </row>
    <row r="14" spans="2:15" x14ac:dyDescent="0.2">
      <c r="B14" s="1" t="s">
        <v>25</v>
      </c>
      <c r="C14" s="44">
        <f>[3]Tammijoulu!F15</f>
        <v>130306</v>
      </c>
      <c r="D14" s="44">
        <f>[3]Tammi!F15</f>
        <v>9864</v>
      </c>
      <c r="E14" s="44">
        <f>[3]Helmi!F15</f>
        <v>8992</v>
      </c>
      <c r="F14" s="44">
        <f>[3]Maalis!F15</f>
        <v>9646</v>
      </c>
      <c r="G14" s="44">
        <f>[3]Huhti!F15</f>
        <v>12035</v>
      </c>
      <c r="H14" s="44">
        <f>[3]Touko!F15</f>
        <v>12624</v>
      </c>
      <c r="I14" s="44">
        <f>[3]Kesä!F15</f>
        <v>11183</v>
      </c>
      <c r="J14" s="44">
        <f>[3]Heinä!F15</f>
        <v>10289</v>
      </c>
      <c r="K14" s="44">
        <f>[3]Elo!F15</f>
        <v>13565</v>
      </c>
      <c r="L14" s="44">
        <f>[3]Syys!F15</f>
        <v>13366</v>
      </c>
      <c r="M14" s="44">
        <f>[3]Loka!F15</f>
        <v>11709</v>
      </c>
      <c r="N14" s="44">
        <f>[3]Marras!F15</f>
        <v>10191</v>
      </c>
      <c r="O14" s="44">
        <f>[3]Joulu!F15</f>
        <v>6842</v>
      </c>
    </row>
    <row r="15" spans="2:15" s="14" customFormat="1" x14ac:dyDescent="0.2">
      <c r="B15" s="16" t="s">
        <v>1</v>
      </c>
      <c r="C15" s="45">
        <f>[3]Tammijoulu!AP15</f>
        <v>122417</v>
      </c>
      <c r="D15" s="45">
        <f>[3]Tammi!AP15</f>
        <v>5853</v>
      </c>
      <c r="E15" s="45">
        <f>[3]Helmi!AP15</f>
        <v>5462</v>
      </c>
      <c r="F15" s="45">
        <f>[3]Maalis!AP15</f>
        <v>6586</v>
      </c>
      <c r="G15" s="45">
        <f>[3]Huhti!AP15</f>
        <v>8191</v>
      </c>
      <c r="H15" s="45">
        <f>[3]Touko!AP15</f>
        <v>13262</v>
      </c>
      <c r="I15" s="45">
        <f>[3]Kesä!AP15</f>
        <v>17240</v>
      </c>
      <c r="J15" s="45">
        <f>[3]Heinä!AP15</f>
        <v>17708</v>
      </c>
      <c r="K15" s="45">
        <f>[3]Elo!AP15</f>
        <v>15461</v>
      </c>
      <c r="L15" s="45">
        <f>[3]Syys!AP15</f>
        <v>14125</v>
      </c>
      <c r="M15" s="45">
        <f>[3]Loka!AP15</f>
        <v>8205</v>
      </c>
      <c r="N15" s="45">
        <f>[3]Marras!AP15</f>
        <v>5910</v>
      </c>
      <c r="O15" s="45">
        <f>[3]Joulu!AP15</f>
        <v>4414</v>
      </c>
    </row>
    <row r="16" spans="2:15" x14ac:dyDescent="0.2">
      <c r="B16" s="1" t="s">
        <v>26</v>
      </c>
      <c r="C16" s="44">
        <f>[3]Tammijoulu!J15</f>
        <v>179197</v>
      </c>
      <c r="D16" s="44">
        <f>[3]Tammi!J15</f>
        <v>10489</v>
      </c>
      <c r="E16" s="44">
        <f>[3]Helmi!J15</f>
        <v>11015</v>
      </c>
      <c r="F16" s="44">
        <f>[3]Maalis!J15</f>
        <v>11295</v>
      </c>
      <c r="G16" s="44">
        <f>[3]Huhti!J15</f>
        <v>11964</v>
      </c>
      <c r="H16" s="44">
        <f>[3]Touko!J15</f>
        <v>17244</v>
      </c>
      <c r="I16" s="44">
        <f>[3]Kesä!J15</f>
        <v>19017</v>
      </c>
      <c r="J16" s="44">
        <f>[3]Heinä!J15</f>
        <v>21472</v>
      </c>
      <c r="K16" s="44">
        <f>[3]Elo!J15</f>
        <v>24875</v>
      </c>
      <c r="L16" s="44">
        <f>[3]Syys!J15</f>
        <v>18672</v>
      </c>
      <c r="M16" s="44">
        <f>[3]Loka!J15</f>
        <v>13809</v>
      </c>
      <c r="N16" s="44">
        <f>[3]Marras!J15</f>
        <v>9603</v>
      </c>
      <c r="O16" s="44">
        <f>[3]Joulu!J15</f>
        <v>9742</v>
      </c>
    </row>
    <row r="17" spans="2:15" s="14" customFormat="1" x14ac:dyDescent="0.2">
      <c r="B17" s="16" t="s">
        <v>27</v>
      </c>
      <c r="C17" s="45">
        <f>[3]Tammijoulu!AV15</f>
        <v>86133</v>
      </c>
      <c r="D17" s="45">
        <f>[3]Tammi!AV15</f>
        <v>3435</v>
      </c>
      <c r="E17" s="45">
        <f>[3]Helmi!AV15</f>
        <v>4298</v>
      </c>
      <c r="F17" s="45">
        <f>[3]Maalis!AV15</f>
        <v>5431</v>
      </c>
      <c r="G17" s="45">
        <f>[3]Huhti!AV15</f>
        <v>4342</v>
      </c>
      <c r="H17" s="45">
        <f>[3]Touko!AV15</f>
        <v>6439</v>
      </c>
      <c r="I17" s="45">
        <f>[3]Kesä!AV15</f>
        <v>9981</v>
      </c>
      <c r="J17" s="45">
        <f>[3]Heinä!AV15</f>
        <v>11484</v>
      </c>
      <c r="K17" s="45">
        <f>[3]Elo!AV15</f>
        <v>14462</v>
      </c>
      <c r="L17" s="45">
        <f>[3]Syys!AV15</f>
        <v>11143</v>
      </c>
      <c r="M17" s="45">
        <f>[3]Loka!AV15</f>
        <v>6602</v>
      </c>
      <c r="N17" s="45">
        <f>[3]Marras!AV15</f>
        <v>3899</v>
      </c>
      <c r="O17" s="45">
        <f>[3]Joulu!AV15</f>
        <v>4617</v>
      </c>
    </row>
    <row r="18" spans="2:15" x14ac:dyDescent="0.2">
      <c r="B18" s="1" t="s">
        <v>28</v>
      </c>
      <c r="C18" s="44">
        <f>[3]Tammijoulu!S15</f>
        <v>67144</v>
      </c>
      <c r="D18" s="44">
        <f>[3]Tammi!S15</f>
        <v>4015</v>
      </c>
      <c r="E18" s="44">
        <f>[3]Helmi!S15</f>
        <v>2984</v>
      </c>
      <c r="F18" s="44">
        <f>[3]Maalis!S15</f>
        <v>3916</v>
      </c>
      <c r="G18" s="44">
        <f>[3]Huhti!S15</f>
        <v>3341</v>
      </c>
      <c r="H18" s="44">
        <f>[3]Touko!S15</f>
        <v>4753</v>
      </c>
      <c r="I18" s="44">
        <f>[3]Kesä!S15</f>
        <v>6354</v>
      </c>
      <c r="J18" s="44">
        <f>[3]Heinä!S15</f>
        <v>7407</v>
      </c>
      <c r="K18" s="44">
        <f>[3]Elo!S15</f>
        <v>19249</v>
      </c>
      <c r="L18" s="44">
        <f>[3]Syys!S15</f>
        <v>4802</v>
      </c>
      <c r="M18" s="44">
        <f>[3]Loka!S15</f>
        <v>3125</v>
      </c>
      <c r="N18" s="44">
        <f>[3]Marras!S15</f>
        <v>3129</v>
      </c>
      <c r="O18" s="44">
        <f>[3]Joulu!S15</f>
        <v>4069</v>
      </c>
    </row>
    <row r="19" spans="2:15" s="14" customFormat="1" x14ac:dyDescent="0.2">
      <c r="B19" s="16" t="s">
        <v>29</v>
      </c>
      <c r="C19" s="45">
        <f>[3]Tammijoulu!R15</f>
        <v>59471</v>
      </c>
      <c r="D19" s="45">
        <f>[3]Tammi!R15</f>
        <v>3473</v>
      </c>
      <c r="E19" s="45">
        <f>[3]Helmi!R15</f>
        <v>3895</v>
      </c>
      <c r="F19" s="45">
        <f>[3]Maalis!R15</f>
        <v>4427</v>
      </c>
      <c r="G19" s="45">
        <f>[3]Huhti!R15</f>
        <v>4065</v>
      </c>
      <c r="H19" s="45">
        <f>[3]Touko!R15</f>
        <v>5705</v>
      </c>
      <c r="I19" s="45">
        <f>[3]Kesä!R15</f>
        <v>5694</v>
      </c>
      <c r="J19" s="45">
        <f>[3]Heinä!R15</f>
        <v>7345</v>
      </c>
      <c r="K19" s="45">
        <f>[3]Elo!R15</f>
        <v>8077</v>
      </c>
      <c r="L19" s="45">
        <f>[3]Syys!R15</f>
        <v>5201</v>
      </c>
      <c r="M19" s="45">
        <f>[3]Loka!R15</f>
        <v>4074</v>
      </c>
      <c r="N19" s="45">
        <f>[3]Marras!R15</f>
        <v>3299</v>
      </c>
      <c r="O19" s="45">
        <f>[3]Joulu!R15</f>
        <v>4216</v>
      </c>
    </row>
    <row r="20" spans="2:15" x14ac:dyDescent="0.2">
      <c r="B20" s="1" t="s">
        <v>30</v>
      </c>
      <c r="C20" s="44">
        <f>[3]Tammijoulu!M15</f>
        <v>48771</v>
      </c>
      <c r="D20" s="44">
        <f>[3]Tammi!M15</f>
        <v>2750</v>
      </c>
      <c r="E20" s="44">
        <f>[3]Helmi!M15</f>
        <v>3452</v>
      </c>
      <c r="F20" s="44">
        <f>[3]Maalis!M15</f>
        <v>3586</v>
      </c>
      <c r="G20" s="44">
        <f>[3]Huhti!M15</f>
        <v>4433</v>
      </c>
      <c r="H20" s="44">
        <f>[3]Touko!M15</f>
        <v>4536</v>
      </c>
      <c r="I20" s="44">
        <f>[3]Kesä!M15</f>
        <v>4938</v>
      </c>
      <c r="J20" s="44">
        <f>[3]Heinä!M15</f>
        <v>5330</v>
      </c>
      <c r="K20" s="44">
        <f>[3]Elo!M15</f>
        <v>5622</v>
      </c>
      <c r="L20" s="44">
        <f>[3]Syys!M15</f>
        <v>4515</v>
      </c>
      <c r="M20" s="44">
        <f>[3]Loka!M15</f>
        <v>3852</v>
      </c>
      <c r="N20" s="44">
        <f>[3]Marras!M15</f>
        <v>3144</v>
      </c>
      <c r="O20" s="44">
        <f>[3]Joulu!M15</f>
        <v>2613</v>
      </c>
    </row>
    <row r="21" spans="2:15" s="14" customFormat="1" x14ac:dyDescent="0.2">
      <c r="B21" s="16" t="s">
        <v>31</v>
      </c>
      <c r="C21" s="45">
        <f>[3]Tammijoulu!G15</f>
        <v>45618</v>
      </c>
      <c r="D21" s="45">
        <f>[3]Tammi!G15</f>
        <v>2526</v>
      </c>
      <c r="E21" s="45">
        <f>[3]Helmi!G15</f>
        <v>2515</v>
      </c>
      <c r="F21" s="45">
        <f>[3]Maalis!G15</f>
        <v>3438</v>
      </c>
      <c r="G21" s="45">
        <f>[3]Huhti!G15</f>
        <v>3614</v>
      </c>
      <c r="H21" s="45">
        <f>[3]Touko!G15</f>
        <v>3860</v>
      </c>
      <c r="I21" s="45">
        <f>[3]Kesä!G15</f>
        <v>5257</v>
      </c>
      <c r="J21" s="45">
        <f>[3]Heinä!G15</f>
        <v>4826</v>
      </c>
      <c r="K21" s="45">
        <f>[3]Elo!G15</f>
        <v>4814</v>
      </c>
      <c r="L21" s="45">
        <f>[3]Syys!G15</f>
        <v>5268</v>
      </c>
      <c r="M21" s="45">
        <f>[3]Loka!G15</f>
        <v>4201</v>
      </c>
      <c r="N21" s="45">
        <f>[3]Marras!G15</f>
        <v>3419</v>
      </c>
      <c r="O21" s="45">
        <f>[3]Joulu!G15</f>
        <v>1880</v>
      </c>
    </row>
    <row r="22" spans="2:15" x14ac:dyDescent="0.2">
      <c r="B22" s="1" t="s">
        <v>32</v>
      </c>
      <c r="C22" s="44">
        <f>[3]Tammijoulu!H15</f>
        <v>49190</v>
      </c>
      <c r="D22" s="44">
        <f>[3]Tammi!H15</f>
        <v>3468</v>
      </c>
      <c r="E22" s="44">
        <f>[3]Helmi!H15</f>
        <v>3071</v>
      </c>
      <c r="F22" s="44">
        <f>[3]Maalis!H15</f>
        <v>5900</v>
      </c>
      <c r="G22" s="44">
        <f>[3]Huhti!H15</f>
        <v>5151</v>
      </c>
      <c r="H22" s="44">
        <f>[3]Touko!H15</f>
        <v>4341</v>
      </c>
      <c r="I22" s="44">
        <f>[3]Kesä!H15</f>
        <v>4966</v>
      </c>
      <c r="J22" s="44">
        <f>[3]Heinä!H15</f>
        <v>3401</v>
      </c>
      <c r="K22" s="44">
        <f>[3]Elo!H15</f>
        <v>5095</v>
      </c>
      <c r="L22" s="44">
        <f>[3]Syys!H15</f>
        <v>4878</v>
      </c>
      <c r="M22" s="44">
        <f>[3]Loka!H15</f>
        <v>4231</v>
      </c>
      <c r="N22" s="44">
        <f>[3]Marras!H15</f>
        <v>2862</v>
      </c>
      <c r="O22" s="44">
        <f>[3]Joulu!H15</f>
        <v>1826</v>
      </c>
    </row>
    <row r="23" spans="2:15" s="14" customFormat="1" x14ac:dyDescent="0.2">
      <c r="B23" s="16" t="s">
        <v>33</v>
      </c>
      <c r="C23" s="45">
        <f>[3]Tammijoulu!T15</f>
        <v>57270</v>
      </c>
      <c r="D23" s="45">
        <f>[3]Tammi!T15</f>
        <v>2184</v>
      </c>
      <c r="E23" s="45">
        <f>[3]Helmi!T15</f>
        <v>1999</v>
      </c>
      <c r="F23" s="45">
        <f>[3]Maalis!T15</f>
        <v>4680</v>
      </c>
      <c r="G23" s="45">
        <f>[3]Huhti!T15</f>
        <v>2946</v>
      </c>
      <c r="H23" s="45">
        <f>[3]Touko!T15</f>
        <v>4098</v>
      </c>
      <c r="I23" s="45">
        <f>[3]Kesä!T15</f>
        <v>5406</v>
      </c>
      <c r="J23" s="45">
        <f>[3]Heinä!T15</f>
        <v>9017</v>
      </c>
      <c r="K23" s="45">
        <f>[3]Elo!T15</f>
        <v>13939</v>
      </c>
      <c r="L23" s="45">
        <f>[3]Syys!T15</f>
        <v>5321</v>
      </c>
      <c r="M23" s="45">
        <f>[3]Loka!T15</f>
        <v>3407</v>
      </c>
      <c r="N23" s="45">
        <f>[3]Marras!T15</f>
        <v>2280</v>
      </c>
      <c r="O23" s="45">
        <f>[3]Joulu!T15</f>
        <v>1993</v>
      </c>
    </row>
    <row r="24" spans="2:15" x14ac:dyDescent="0.2">
      <c r="B24" s="1" t="s">
        <v>34</v>
      </c>
      <c r="C24" s="44">
        <f>[3]Tammijoulu!AH15</f>
        <v>47602</v>
      </c>
      <c r="D24" s="44">
        <f>[3]Tammi!AH15</f>
        <v>3997</v>
      </c>
      <c r="E24" s="44">
        <f>[3]Helmi!AH15</f>
        <v>3045</v>
      </c>
      <c r="F24" s="44">
        <f>[3]Maalis!AH15</f>
        <v>3356</v>
      </c>
      <c r="G24" s="44">
        <f>[3]Huhti!AH15</f>
        <v>4772</v>
      </c>
      <c r="H24" s="44">
        <f>[3]Touko!AH15</f>
        <v>4198</v>
      </c>
      <c r="I24" s="44">
        <f>[3]Kesä!AH15</f>
        <v>4572</v>
      </c>
      <c r="J24" s="44">
        <f>[3]Heinä!AH15</f>
        <v>4947</v>
      </c>
      <c r="K24" s="44">
        <f>[3]Elo!AH15</f>
        <v>4251</v>
      </c>
      <c r="L24" s="44">
        <f>[3]Syys!AH15</f>
        <v>3503</v>
      </c>
      <c r="M24" s="44">
        <f>[3]Loka!AH15</f>
        <v>3958</v>
      </c>
      <c r="N24" s="44">
        <f>[3]Marras!AH15</f>
        <v>3983</v>
      </c>
      <c r="O24" s="44">
        <f>[3]Joulu!AH15</f>
        <v>3020</v>
      </c>
    </row>
    <row r="25" spans="2:15" s="14" customFormat="1" x14ac:dyDescent="0.2">
      <c r="B25" s="16" t="s">
        <v>35</v>
      </c>
      <c r="C25" s="45">
        <f>[3]Tammijoulu!L15</f>
        <v>35833</v>
      </c>
      <c r="D25" s="45">
        <f>[3]Tammi!L15</f>
        <v>1869</v>
      </c>
      <c r="E25" s="45">
        <f>[3]Helmi!L15</f>
        <v>1661</v>
      </c>
      <c r="F25" s="45">
        <f>[3]Maalis!L15</f>
        <v>2031</v>
      </c>
      <c r="G25" s="45">
        <f>[3]Huhti!L15</f>
        <v>2026</v>
      </c>
      <c r="H25" s="45">
        <f>[3]Touko!L15</f>
        <v>2803</v>
      </c>
      <c r="I25" s="45">
        <f>[3]Kesä!L15</f>
        <v>3736</v>
      </c>
      <c r="J25" s="45">
        <f>[3]Heinä!L15</f>
        <v>7276</v>
      </c>
      <c r="K25" s="45">
        <f>[3]Elo!L15</f>
        <v>5668</v>
      </c>
      <c r="L25" s="45">
        <f>[3]Syys!L15</f>
        <v>3049</v>
      </c>
      <c r="M25" s="45">
        <f>[3]Loka!L15</f>
        <v>1974</v>
      </c>
      <c r="N25" s="45">
        <f>[3]Marras!L15</f>
        <v>1871</v>
      </c>
      <c r="O25" s="45">
        <f>[3]Joulu!L15</f>
        <v>1869</v>
      </c>
    </row>
    <row r="26" spans="2:15" x14ac:dyDescent="0.2">
      <c r="B26" s="1" t="s">
        <v>36</v>
      </c>
      <c r="C26" s="44">
        <f>[3]Tammijoulu!N15</f>
        <v>19559</v>
      </c>
      <c r="D26" s="44">
        <f>[3]Tammi!N15</f>
        <v>1210</v>
      </c>
      <c r="E26" s="44">
        <f>[3]Helmi!N15</f>
        <v>1646</v>
      </c>
      <c r="F26" s="44">
        <f>[3]Maalis!N15</f>
        <v>1429</v>
      </c>
      <c r="G26" s="44">
        <f>[3]Huhti!N15</f>
        <v>1497</v>
      </c>
      <c r="H26" s="44">
        <f>[3]Touko!N15</f>
        <v>1758</v>
      </c>
      <c r="I26" s="44">
        <f>[3]Kesä!N15</f>
        <v>1823</v>
      </c>
      <c r="J26" s="44">
        <f>[3]Heinä!N15</f>
        <v>1827</v>
      </c>
      <c r="K26" s="44">
        <f>[3]Elo!N15</f>
        <v>2221</v>
      </c>
      <c r="L26" s="44">
        <f>[3]Syys!N15</f>
        <v>2046</v>
      </c>
      <c r="M26" s="44">
        <f>[3]Loka!N15</f>
        <v>1647</v>
      </c>
      <c r="N26" s="44">
        <f>[3]Marras!N15</f>
        <v>1177</v>
      </c>
      <c r="O26" s="44">
        <f>[3]Joulu!N15</f>
        <v>1278</v>
      </c>
    </row>
    <row r="27" spans="2:15" s="14" customFormat="1" x14ac:dyDescent="0.2">
      <c r="B27" s="16" t="s">
        <v>37</v>
      </c>
      <c r="C27" s="45">
        <f>[3]Tammijoulu!BK15</f>
        <v>39133</v>
      </c>
      <c r="D27" s="45">
        <f>[3]Tammi!BK15</f>
        <v>2037</v>
      </c>
      <c r="E27" s="45">
        <f>[3]Helmi!BK15</f>
        <v>1918</v>
      </c>
      <c r="F27" s="45">
        <f>[3]Maalis!BK15</f>
        <v>2620</v>
      </c>
      <c r="G27" s="45">
        <f>[3]Huhti!BK15</f>
        <v>3542</v>
      </c>
      <c r="H27" s="45">
        <f>[3]Touko!BK15</f>
        <v>4267</v>
      </c>
      <c r="I27" s="45">
        <f>[3]Kesä!BK15</f>
        <v>4523</v>
      </c>
      <c r="J27" s="45">
        <f>[3]Heinä!BK15</f>
        <v>3727</v>
      </c>
      <c r="K27" s="45">
        <f>[3]Elo!BK15</f>
        <v>4007</v>
      </c>
      <c r="L27" s="45">
        <f>[3]Syys!BK15</f>
        <v>3999</v>
      </c>
      <c r="M27" s="45">
        <f>[3]Loka!BK15</f>
        <v>3193</v>
      </c>
      <c r="N27" s="45">
        <f>[3]Marras!BK15</f>
        <v>2785</v>
      </c>
      <c r="O27" s="45">
        <f>[3]Joulu!BK15</f>
        <v>2515</v>
      </c>
    </row>
    <row r="28" spans="2:15" x14ac:dyDescent="0.2">
      <c r="B28" s="1" t="s">
        <v>38</v>
      </c>
      <c r="C28" s="44">
        <f>[3]Tammijoulu!AF15</f>
        <v>12325</v>
      </c>
      <c r="D28" s="44">
        <f>[3]Tammi!AF15</f>
        <v>957</v>
      </c>
      <c r="E28" s="44">
        <f>[3]Helmi!AF15</f>
        <v>527</v>
      </c>
      <c r="F28" s="44">
        <f>[3]Maalis!AF15</f>
        <v>638</v>
      </c>
      <c r="G28" s="44">
        <f>[3]Huhti!AF15</f>
        <v>511</v>
      </c>
      <c r="H28" s="44">
        <f>[3]Touko!AF15</f>
        <v>726</v>
      </c>
      <c r="I28" s="44">
        <f>[3]Kesä!AF15</f>
        <v>1202</v>
      </c>
      <c r="J28" s="44">
        <f>[3]Heinä!AF15</f>
        <v>1755</v>
      </c>
      <c r="K28" s="44">
        <f>[3]Elo!AF15</f>
        <v>2498</v>
      </c>
      <c r="L28" s="44">
        <f>[3]Syys!AF15</f>
        <v>927</v>
      </c>
      <c r="M28" s="44">
        <f>[3]Loka!AF15</f>
        <v>714</v>
      </c>
      <c r="N28" s="44">
        <f>[3]Marras!AF15</f>
        <v>502</v>
      </c>
      <c r="O28" s="44">
        <f>[3]Joulu!AF15</f>
        <v>1368</v>
      </c>
    </row>
    <row r="29" spans="2:15" s="14" customFormat="1" x14ac:dyDescent="0.2">
      <c r="B29" s="16" t="s">
        <v>39</v>
      </c>
      <c r="C29" s="45">
        <f>[3]Tammijoulu!AQ15</f>
        <v>16919</v>
      </c>
      <c r="D29" s="45">
        <f>[3]Tammi!AQ15</f>
        <v>677</v>
      </c>
      <c r="E29" s="45">
        <f>[3]Helmi!AQ15</f>
        <v>616</v>
      </c>
      <c r="F29" s="45">
        <f>[3]Maalis!AQ15</f>
        <v>900</v>
      </c>
      <c r="G29" s="45">
        <f>[3]Huhti!AQ15</f>
        <v>1256</v>
      </c>
      <c r="H29" s="45">
        <f>[3]Touko!AQ15</f>
        <v>1283</v>
      </c>
      <c r="I29" s="45">
        <f>[3]Kesä!AQ15</f>
        <v>2143</v>
      </c>
      <c r="J29" s="45">
        <f>[3]Heinä!AQ15</f>
        <v>2297</v>
      </c>
      <c r="K29" s="45">
        <f>[3]Elo!AQ15</f>
        <v>2434</v>
      </c>
      <c r="L29" s="45">
        <f>[3]Syys!AQ15</f>
        <v>2130</v>
      </c>
      <c r="M29" s="45">
        <f>[3]Loka!AQ15</f>
        <v>1617</v>
      </c>
      <c r="N29" s="45">
        <f>[3]Marras!AQ15</f>
        <v>679</v>
      </c>
      <c r="O29" s="45">
        <f>[3]Joulu!AQ15</f>
        <v>887</v>
      </c>
    </row>
    <row r="30" spans="2:15" x14ac:dyDescent="0.2">
      <c r="B30" s="1" t="s">
        <v>40</v>
      </c>
      <c r="C30" s="44">
        <f>[3]Tammijoulu!K15</f>
        <v>17824</v>
      </c>
      <c r="D30" s="44">
        <f>[3]Tammi!K15</f>
        <v>599</v>
      </c>
      <c r="E30" s="44">
        <f>[3]Helmi!K15</f>
        <v>592</v>
      </c>
      <c r="F30" s="44">
        <f>[3]Maalis!K15</f>
        <v>1138</v>
      </c>
      <c r="G30" s="44">
        <f>[3]Huhti!K15</f>
        <v>800</v>
      </c>
      <c r="H30" s="44">
        <f>[3]Touko!K15</f>
        <v>1805</v>
      </c>
      <c r="I30" s="44">
        <f>[3]Kesä!K15</f>
        <v>1868</v>
      </c>
      <c r="J30" s="44">
        <f>[3]Heinä!K15</f>
        <v>3072</v>
      </c>
      <c r="K30" s="44">
        <f>[3]Elo!K15</f>
        <v>3026</v>
      </c>
      <c r="L30" s="44">
        <f>[3]Syys!K15</f>
        <v>1683</v>
      </c>
      <c r="M30" s="44">
        <f>[3]Loka!K15</f>
        <v>1300</v>
      </c>
      <c r="N30" s="44">
        <f>[3]Marras!K15</f>
        <v>969</v>
      </c>
      <c r="O30" s="44">
        <f>[3]Joulu!K15</f>
        <v>972</v>
      </c>
    </row>
    <row r="31" spans="2:15" s="14" customFormat="1" x14ac:dyDescent="0.2">
      <c r="B31" s="16" t="s">
        <v>2</v>
      </c>
      <c r="C31" s="45">
        <f>[3]Tammijoulu!BG15</f>
        <v>27135</v>
      </c>
      <c r="D31" s="45">
        <f>[3]Tammi!BG15</f>
        <v>1130</v>
      </c>
      <c r="E31" s="45">
        <f>[3]Helmi!BG15</f>
        <v>792</v>
      </c>
      <c r="F31" s="45">
        <f>[3]Maalis!BG15</f>
        <v>845</v>
      </c>
      <c r="G31" s="45">
        <f>[3]Huhti!BG15</f>
        <v>1269</v>
      </c>
      <c r="H31" s="45">
        <f>[3]Touko!BG15</f>
        <v>2638</v>
      </c>
      <c r="I31" s="45">
        <f>[3]Kesä!BG15</f>
        <v>3920</v>
      </c>
      <c r="J31" s="45">
        <f>[3]Heinä!BG15</f>
        <v>4724</v>
      </c>
      <c r="K31" s="45">
        <f>[3]Elo!BG15</f>
        <v>3825</v>
      </c>
      <c r="L31" s="45">
        <f>[3]Syys!BG15</f>
        <v>3445</v>
      </c>
      <c r="M31" s="45">
        <f>[3]Loka!BG15</f>
        <v>1757</v>
      </c>
      <c r="N31" s="45">
        <f>[3]Marras!BG15</f>
        <v>919</v>
      </c>
      <c r="O31" s="45">
        <f>[3]Joulu!BG15</f>
        <v>1871</v>
      </c>
    </row>
    <row r="32" spans="2:15" x14ac:dyDescent="0.2">
      <c r="B32" s="1" t="s">
        <v>41</v>
      </c>
      <c r="C32" s="44">
        <f>[3]Tammijoulu!V15</f>
        <v>22627</v>
      </c>
      <c r="D32" s="44">
        <f>[3]Tammi!V15</f>
        <v>1916</v>
      </c>
      <c r="E32" s="44">
        <f>[3]Helmi!V15</f>
        <v>1957</v>
      </c>
      <c r="F32" s="44">
        <f>[3]Maalis!V15</f>
        <v>1985</v>
      </c>
      <c r="G32" s="44">
        <f>[3]Huhti!V15</f>
        <v>2108</v>
      </c>
      <c r="H32" s="44">
        <f>[3]Touko!V15</f>
        <v>2043</v>
      </c>
      <c r="I32" s="44">
        <f>[3]Kesä!V15</f>
        <v>2137</v>
      </c>
      <c r="J32" s="44">
        <f>[3]Heinä!V15</f>
        <v>1534</v>
      </c>
      <c r="K32" s="44">
        <f>[3]Elo!V15</f>
        <v>2323</v>
      </c>
      <c r="L32" s="44">
        <f>[3]Syys!V15</f>
        <v>2296</v>
      </c>
      <c r="M32" s="44">
        <f>[3]Loka!V15</f>
        <v>1789</v>
      </c>
      <c r="N32" s="44">
        <f>[3]Marras!V15</f>
        <v>1549</v>
      </c>
      <c r="O32" s="44">
        <f>[3]Joulu!V15</f>
        <v>990</v>
      </c>
    </row>
    <row r="33" spans="2:15" s="14" customFormat="1" x14ac:dyDescent="0.2">
      <c r="B33" s="16" t="s">
        <v>42</v>
      </c>
      <c r="C33" s="45">
        <f>[3]Tammijoulu!Y15</f>
        <v>10351</v>
      </c>
      <c r="D33" s="45">
        <f>[3]Tammi!Y15</f>
        <v>558</v>
      </c>
      <c r="E33" s="45">
        <f>[3]Helmi!Y15</f>
        <v>590</v>
      </c>
      <c r="F33" s="45">
        <f>[3]Maalis!Y15</f>
        <v>975</v>
      </c>
      <c r="G33" s="45">
        <f>[3]Huhti!Y15</f>
        <v>792</v>
      </c>
      <c r="H33" s="45">
        <f>[3]Touko!Y15</f>
        <v>1030</v>
      </c>
      <c r="I33" s="45">
        <f>[3]Kesä!Y15</f>
        <v>1189</v>
      </c>
      <c r="J33" s="45">
        <f>[3]Heinä!Y15</f>
        <v>956</v>
      </c>
      <c r="K33" s="45">
        <f>[3]Elo!Y15</f>
        <v>948</v>
      </c>
      <c r="L33" s="45">
        <f>[3]Syys!Y15</f>
        <v>1029</v>
      </c>
      <c r="M33" s="45">
        <f>[3]Loka!Y15</f>
        <v>1143</v>
      </c>
      <c r="N33" s="45">
        <f>[3]Marras!Y15</f>
        <v>794</v>
      </c>
      <c r="O33" s="45">
        <f>[3]Joulu!Y15</f>
        <v>347</v>
      </c>
    </row>
    <row r="34" spans="2:15" x14ac:dyDescent="0.2">
      <c r="B34" s="1" t="s">
        <v>3</v>
      </c>
      <c r="C34" s="44">
        <f>[3]Tammijoulu!AI15</f>
        <v>10037</v>
      </c>
      <c r="D34" s="44">
        <f>[3]Tammi!AI15</f>
        <v>801</v>
      </c>
      <c r="E34" s="44">
        <f>[3]Helmi!AI15</f>
        <v>805</v>
      </c>
      <c r="F34" s="44">
        <f>[3]Maalis!AI15</f>
        <v>825</v>
      </c>
      <c r="G34" s="44">
        <f>[3]Huhti!AI15</f>
        <v>1119</v>
      </c>
      <c r="H34" s="44">
        <f>[3]Touko!AI15</f>
        <v>1112</v>
      </c>
      <c r="I34" s="44">
        <f>[3]Kesä!AI15</f>
        <v>970</v>
      </c>
      <c r="J34" s="44">
        <f>[3]Heinä!AI15</f>
        <v>593</v>
      </c>
      <c r="K34" s="44">
        <f>[3]Elo!AI15</f>
        <v>722</v>
      </c>
      <c r="L34" s="44">
        <f>[3]Syys!AI15</f>
        <v>994</v>
      </c>
      <c r="M34" s="44">
        <f>[3]Loka!AI15</f>
        <v>887</v>
      </c>
      <c r="N34" s="44">
        <f>[3]Marras!AI15</f>
        <v>630</v>
      </c>
      <c r="O34" s="44">
        <f>[3]Joulu!AI15</f>
        <v>579</v>
      </c>
    </row>
    <row r="35" spans="2:15" s="14" customFormat="1" x14ac:dyDescent="0.2">
      <c r="B35" s="16" t="s">
        <v>43</v>
      </c>
      <c r="C35" s="45">
        <f>[3]Tammijoulu!U15</f>
        <v>9041</v>
      </c>
      <c r="D35" s="45">
        <f>[3]Tammi!U15</f>
        <v>462</v>
      </c>
      <c r="E35" s="45">
        <f>[3]Helmi!U15</f>
        <v>450</v>
      </c>
      <c r="F35" s="45">
        <f>[3]Maalis!U15</f>
        <v>706</v>
      </c>
      <c r="G35" s="45">
        <f>[3]Huhti!U15</f>
        <v>832</v>
      </c>
      <c r="H35" s="45">
        <f>[3]Touko!U15</f>
        <v>645</v>
      </c>
      <c r="I35" s="45">
        <f>[3]Kesä!U15</f>
        <v>1047</v>
      </c>
      <c r="J35" s="45">
        <f>[3]Heinä!U15</f>
        <v>926</v>
      </c>
      <c r="K35" s="45">
        <f>[3]Elo!U15</f>
        <v>2141</v>
      </c>
      <c r="L35" s="45">
        <f>[3]Syys!U15</f>
        <v>685</v>
      </c>
      <c r="M35" s="45">
        <f>[3]Loka!U15</f>
        <v>507</v>
      </c>
      <c r="N35" s="45">
        <f>[3]Marras!U15</f>
        <v>284</v>
      </c>
      <c r="O35" s="45">
        <f>[3]Joulu!U15</f>
        <v>356</v>
      </c>
    </row>
    <row r="36" spans="2:15" x14ac:dyDescent="0.2">
      <c r="B36" s="1" t="s">
        <v>44</v>
      </c>
      <c r="C36" s="44">
        <f>[3]Tammijoulu!Q15</f>
        <v>11274</v>
      </c>
      <c r="D36" s="44">
        <f>[3]Tammi!Q15</f>
        <v>587</v>
      </c>
      <c r="E36" s="44">
        <f>[3]Helmi!Q15</f>
        <v>702</v>
      </c>
      <c r="F36" s="44">
        <f>[3]Maalis!Q15</f>
        <v>1390</v>
      </c>
      <c r="G36" s="44">
        <f>[3]Huhti!Q15</f>
        <v>715</v>
      </c>
      <c r="H36" s="44">
        <f>[3]Touko!Q15</f>
        <v>911</v>
      </c>
      <c r="I36" s="44">
        <f>[3]Kesä!Q15</f>
        <v>789</v>
      </c>
      <c r="J36" s="44">
        <f>[3]Heinä!Q15</f>
        <v>1228</v>
      </c>
      <c r="K36" s="44">
        <f>[3]Elo!Q15</f>
        <v>1426</v>
      </c>
      <c r="L36" s="44">
        <f>[3]Syys!Q15</f>
        <v>793</v>
      </c>
      <c r="M36" s="44">
        <f>[3]Loka!Q15</f>
        <v>1849</v>
      </c>
      <c r="N36" s="44">
        <f>[3]Marras!Q15</f>
        <v>453</v>
      </c>
      <c r="O36" s="44">
        <f>[3]Joulu!Q15</f>
        <v>431</v>
      </c>
    </row>
    <row r="37" spans="2:15" s="14" customFormat="1" x14ac:dyDescent="0.2">
      <c r="B37" s="16" t="s">
        <v>4</v>
      </c>
      <c r="C37" s="45">
        <f>[3]Tammijoulu!AN15</f>
        <v>5687</v>
      </c>
      <c r="D37" s="45">
        <f>[3]Tammi!AN15</f>
        <v>247</v>
      </c>
      <c r="E37" s="45">
        <f>[3]Helmi!AN15</f>
        <v>318</v>
      </c>
      <c r="F37" s="45">
        <f>[3]Maalis!AN15</f>
        <v>753</v>
      </c>
      <c r="G37" s="45">
        <f>[3]Huhti!AN15</f>
        <v>322</v>
      </c>
      <c r="H37" s="45">
        <f>[3]Touko!AN15</f>
        <v>291</v>
      </c>
      <c r="I37" s="45">
        <f>[3]Kesä!AN15</f>
        <v>430</v>
      </c>
      <c r="J37" s="45">
        <f>[3]Heinä!AN15</f>
        <v>716</v>
      </c>
      <c r="K37" s="45">
        <f>[3]Elo!AN15</f>
        <v>937</v>
      </c>
      <c r="L37" s="45">
        <f>[3]Syys!AN15</f>
        <v>628</v>
      </c>
      <c r="M37" s="45">
        <f>[3]Loka!AN15</f>
        <v>429</v>
      </c>
      <c r="N37" s="45">
        <f>[3]Marras!AN15</f>
        <v>347</v>
      </c>
      <c r="O37" s="45">
        <f>[3]Joulu!AN15</f>
        <v>269</v>
      </c>
    </row>
    <row r="38" spans="2:15" x14ac:dyDescent="0.2">
      <c r="B38" s="1" t="s">
        <v>45</v>
      </c>
      <c r="C38" s="44">
        <f>[3]Tammijoulu!BA15</f>
        <v>12303</v>
      </c>
      <c r="D38" s="44">
        <f>[3]Tammi!BA15</f>
        <v>407</v>
      </c>
      <c r="E38" s="44">
        <f>[3]Helmi!BA15</f>
        <v>413</v>
      </c>
      <c r="F38" s="44">
        <f>[3]Maalis!BA15</f>
        <v>544</v>
      </c>
      <c r="G38" s="44">
        <f>[3]Huhti!BA15</f>
        <v>619</v>
      </c>
      <c r="H38" s="44">
        <f>[3]Touko!BA15</f>
        <v>751</v>
      </c>
      <c r="I38" s="44">
        <f>[3]Kesä!BA15</f>
        <v>1485</v>
      </c>
      <c r="J38" s="44">
        <f>[3]Heinä!BA15</f>
        <v>1119</v>
      </c>
      <c r="K38" s="44">
        <f>[3]Elo!BA15</f>
        <v>3576</v>
      </c>
      <c r="L38" s="44">
        <f>[3]Syys!BA15</f>
        <v>1268</v>
      </c>
      <c r="M38" s="44">
        <f>[3]Loka!BA15</f>
        <v>1059</v>
      </c>
      <c r="N38" s="44">
        <f>[3]Marras!BA15</f>
        <v>667</v>
      </c>
      <c r="O38" s="44">
        <f>[3]Joulu!BA15</f>
        <v>395</v>
      </c>
    </row>
    <row r="39" spans="2:15" s="14" customFormat="1" x14ac:dyDescent="0.2">
      <c r="B39" s="16" t="s">
        <v>46</v>
      </c>
      <c r="C39" s="45">
        <f>[3]Tammijoulu!W15</f>
        <v>9077</v>
      </c>
      <c r="D39" s="45">
        <f>[3]Tammi!W15</f>
        <v>774</v>
      </c>
      <c r="E39" s="45">
        <f>[3]Helmi!W15</f>
        <v>415</v>
      </c>
      <c r="F39" s="45">
        <f>[3]Maalis!W15</f>
        <v>629</v>
      </c>
      <c r="G39" s="45">
        <f>[3]Huhti!W15</f>
        <v>568</v>
      </c>
      <c r="H39" s="45">
        <f>[3]Touko!W15</f>
        <v>874</v>
      </c>
      <c r="I39" s="45">
        <f>[3]Kesä!W15</f>
        <v>930</v>
      </c>
      <c r="J39" s="45">
        <f>[3]Heinä!W15</f>
        <v>848</v>
      </c>
      <c r="K39" s="45">
        <f>[3]Elo!W15</f>
        <v>1358</v>
      </c>
      <c r="L39" s="45">
        <f>[3]Syys!W15</f>
        <v>997</v>
      </c>
      <c r="M39" s="45">
        <f>[3]Loka!W15</f>
        <v>774</v>
      </c>
      <c r="N39" s="45">
        <f>[3]Marras!W15</f>
        <v>610</v>
      </c>
      <c r="O39" s="45">
        <f>[3]Joulu!W15</f>
        <v>300</v>
      </c>
    </row>
    <row r="40" spans="2:15" x14ac:dyDescent="0.2">
      <c r="B40" s="1" t="s">
        <v>47</v>
      </c>
      <c r="C40" s="44">
        <f>[3]Tammijoulu!AJ15</f>
        <v>8122</v>
      </c>
      <c r="D40" s="44">
        <f>[3]Tammi!AJ15</f>
        <v>982</v>
      </c>
      <c r="E40" s="44">
        <f>[3]Helmi!AJ15</f>
        <v>611</v>
      </c>
      <c r="F40" s="44">
        <f>[3]Maalis!AJ15</f>
        <v>734</v>
      </c>
      <c r="G40" s="44">
        <f>[3]Huhti!AJ15</f>
        <v>597</v>
      </c>
      <c r="H40" s="44">
        <f>[3]Touko!AJ15</f>
        <v>982</v>
      </c>
      <c r="I40" s="44">
        <f>[3]Kesä!AJ15</f>
        <v>634</v>
      </c>
      <c r="J40" s="44">
        <f>[3]Heinä!AJ15</f>
        <v>456</v>
      </c>
      <c r="K40" s="44">
        <f>[3]Elo!AJ15</f>
        <v>788</v>
      </c>
      <c r="L40" s="44">
        <f>[3]Syys!AJ15</f>
        <v>672</v>
      </c>
      <c r="M40" s="44">
        <f>[3]Loka!AJ15</f>
        <v>590</v>
      </c>
      <c r="N40" s="44">
        <f>[3]Marras!AJ15</f>
        <v>496</v>
      </c>
      <c r="O40" s="44">
        <f>[3]Joulu!AJ15</f>
        <v>580</v>
      </c>
    </row>
    <row r="41" spans="2:15" s="14" customFormat="1" x14ac:dyDescent="0.2">
      <c r="B41" s="16" t="s">
        <v>48</v>
      </c>
      <c r="C41" s="45">
        <f>[3]Tammijoulu!AG15</f>
        <v>8226</v>
      </c>
      <c r="D41" s="45">
        <f>[3]Tammi!AG15</f>
        <v>388</v>
      </c>
      <c r="E41" s="45">
        <f>[3]Helmi!AG15</f>
        <v>481</v>
      </c>
      <c r="F41" s="45">
        <f>[3]Maalis!AG15</f>
        <v>656</v>
      </c>
      <c r="G41" s="45">
        <f>[3]Huhti!AG15</f>
        <v>637</v>
      </c>
      <c r="H41" s="45">
        <f>[3]Touko!AG15</f>
        <v>1301</v>
      </c>
      <c r="I41" s="45">
        <f>[3]Kesä!AG15</f>
        <v>971</v>
      </c>
      <c r="J41" s="45">
        <f>[3]Heinä!AG15</f>
        <v>682</v>
      </c>
      <c r="K41" s="45">
        <f>[3]Elo!AG15</f>
        <v>816</v>
      </c>
      <c r="L41" s="45">
        <f>[3]Syys!AG15</f>
        <v>528</v>
      </c>
      <c r="M41" s="45">
        <f>[3]Loka!AG15</f>
        <v>897</v>
      </c>
      <c r="N41" s="45">
        <f>[3]Marras!AG15</f>
        <v>381</v>
      </c>
      <c r="O41" s="45">
        <f>[3]Joulu!AG15</f>
        <v>488</v>
      </c>
    </row>
    <row r="42" spans="2:15" x14ac:dyDescent="0.2">
      <c r="B42" s="1" t="s">
        <v>49</v>
      </c>
      <c r="C42" s="44">
        <f>[3]Tammijoulu!AW15</f>
        <v>35859</v>
      </c>
      <c r="D42" s="44">
        <f>[3]Tammi!AW15</f>
        <v>2572</v>
      </c>
      <c r="E42" s="44">
        <f>[3]Helmi!AW15</f>
        <v>3204</v>
      </c>
      <c r="F42" s="44">
        <f>[3]Maalis!AW15</f>
        <v>3500</v>
      </c>
      <c r="G42" s="44">
        <f>[3]Huhti!AW15</f>
        <v>3433</v>
      </c>
      <c r="H42" s="44">
        <f>[3]Touko!AW15</f>
        <v>3990</v>
      </c>
      <c r="I42" s="44">
        <f>[3]Kesä!AW15</f>
        <v>4262</v>
      </c>
      <c r="J42" s="44">
        <f>[3]Heinä!AW15</f>
        <v>1850</v>
      </c>
      <c r="K42" s="44">
        <f>[3]Elo!AW15</f>
        <v>2066</v>
      </c>
      <c r="L42" s="44">
        <f>[3]Syys!AW15</f>
        <v>2897</v>
      </c>
      <c r="M42" s="44">
        <f>[3]Loka!AW15</f>
        <v>3185</v>
      </c>
      <c r="N42" s="44">
        <f>[3]Marras!AW15</f>
        <v>2757</v>
      </c>
      <c r="O42" s="44">
        <f>[3]Joulu!AW15</f>
        <v>2143</v>
      </c>
    </row>
    <row r="43" spans="2:15" s="14" customFormat="1" x14ac:dyDescent="0.2">
      <c r="B43" s="16" t="s">
        <v>5</v>
      </c>
      <c r="C43" s="45">
        <f>[3]Tammijoulu!BC15</f>
        <v>3356</v>
      </c>
      <c r="D43" s="45">
        <f>[3]Tammi!BC15</f>
        <v>159</v>
      </c>
      <c r="E43" s="45">
        <f>[3]Helmi!BC15</f>
        <v>117</v>
      </c>
      <c r="F43" s="45">
        <f>[3]Maalis!BC15</f>
        <v>204</v>
      </c>
      <c r="G43" s="45">
        <f>[3]Huhti!BC15</f>
        <v>316</v>
      </c>
      <c r="H43" s="45">
        <f>[3]Touko!BC15</f>
        <v>253</v>
      </c>
      <c r="I43" s="45">
        <f>[3]Kesä!BC15</f>
        <v>490</v>
      </c>
      <c r="J43" s="45">
        <f>[3]Heinä!BC15</f>
        <v>601</v>
      </c>
      <c r="K43" s="45">
        <f>[3]Elo!BC15</f>
        <v>395</v>
      </c>
      <c r="L43" s="45">
        <f>[3]Syys!BC15</f>
        <v>351</v>
      </c>
      <c r="M43" s="45">
        <f>[3]Loka!BC15</f>
        <v>178</v>
      </c>
      <c r="N43" s="45">
        <f>[3]Marras!BC15</f>
        <v>143</v>
      </c>
      <c r="O43" s="45">
        <f>[3]Joulu!BC15</f>
        <v>149</v>
      </c>
    </row>
    <row r="44" spans="2:15" x14ac:dyDescent="0.2">
      <c r="B44" s="1" t="s">
        <v>6</v>
      </c>
      <c r="C44" s="44">
        <f>[3]Tammijoulu!AS15</f>
        <v>6638</v>
      </c>
      <c r="D44" s="44">
        <f>[3]Tammi!AS15</f>
        <v>385</v>
      </c>
      <c r="E44" s="44">
        <f>[3]Helmi!AS15</f>
        <v>273</v>
      </c>
      <c r="F44" s="44">
        <f>[3]Maalis!AS15</f>
        <v>385</v>
      </c>
      <c r="G44" s="44">
        <f>[3]Huhti!AS15</f>
        <v>371</v>
      </c>
      <c r="H44" s="44">
        <f>[3]Touko!AS15</f>
        <v>720</v>
      </c>
      <c r="I44" s="44">
        <f>[3]Kesä!AS15</f>
        <v>748</v>
      </c>
      <c r="J44" s="44">
        <f>[3]Heinä!AS15</f>
        <v>814</v>
      </c>
      <c r="K44" s="44">
        <f>[3]Elo!AS15</f>
        <v>896</v>
      </c>
      <c r="L44" s="44">
        <f>[3]Syys!AS15</f>
        <v>912</v>
      </c>
      <c r="M44" s="44">
        <f>[3]Loka!AS15</f>
        <v>685</v>
      </c>
      <c r="N44" s="44">
        <f>[3]Marras!AS15</f>
        <v>268</v>
      </c>
      <c r="O44" s="44">
        <f>[3]Joulu!AS15</f>
        <v>181</v>
      </c>
    </row>
    <row r="45" spans="2:15" s="14" customFormat="1" x14ac:dyDescent="0.2">
      <c r="B45" s="16" t="s">
        <v>50</v>
      </c>
      <c r="C45" s="45">
        <f>[3]Tammijoulu!I15</f>
        <v>6256</v>
      </c>
      <c r="D45" s="45">
        <f>[3]Tammi!I15</f>
        <v>355</v>
      </c>
      <c r="E45" s="45">
        <f>[3]Helmi!I15</f>
        <v>231</v>
      </c>
      <c r="F45" s="45">
        <f>[3]Maalis!I15</f>
        <v>394</v>
      </c>
      <c r="G45" s="45">
        <f>[3]Huhti!I15</f>
        <v>685</v>
      </c>
      <c r="H45" s="45">
        <f>[3]Touko!I15</f>
        <v>958</v>
      </c>
      <c r="I45" s="45">
        <f>[3]Kesä!I15</f>
        <v>903</v>
      </c>
      <c r="J45" s="45">
        <f>[3]Heinä!I15</f>
        <v>321</v>
      </c>
      <c r="K45" s="45">
        <f>[3]Elo!I15</f>
        <v>862</v>
      </c>
      <c r="L45" s="45">
        <f>[3]Syys!I15</f>
        <v>611</v>
      </c>
      <c r="M45" s="45">
        <f>[3]Loka!I15</f>
        <v>625</v>
      </c>
      <c r="N45" s="45">
        <f>[3]Marras!I15</f>
        <v>191</v>
      </c>
      <c r="O45" s="45">
        <f>[3]Joulu!I15</f>
        <v>120</v>
      </c>
    </row>
    <row r="46" spans="2:15" x14ac:dyDescent="0.2">
      <c r="B46" s="1" t="s">
        <v>51</v>
      </c>
      <c r="C46" s="44">
        <f>[3]Tammijoulu!BH15</f>
        <v>2414</v>
      </c>
      <c r="D46" s="44">
        <f>[3]Tammi!BH15</f>
        <v>98</v>
      </c>
      <c r="E46" s="44">
        <f>[3]Helmi!BH15</f>
        <v>74</v>
      </c>
      <c r="F46" s="44">
        <f>[3]Maalis!BH15</f>
        <v>155</v>
      </c>
      <c r="G46" s="44">
        <f>[3]Huhti!BH15</f>
        <v>74</v>
      </c>
      <c r="H46" s="44">
        <f>[3]Touko!BH15</f>
        <v>183</v>
      </c>
      <c r="I46" s="44">
        <f>[3]Kesä!BH15</f>
        <v>437</v>
      </c>
      <c r="J46" s="44">
        <f>[3]Heinä!BH15</f>
        <v>386</v>
      </c>
      <c r="K46" s="44">
        <f>[3]Elo!BH15</f>
        <v>289</v>
      </c>
      <c r="L46" s="44">
        <f>[3]Syys!BH15</f>
        <v>308</v>
      </c>
      <c r="M46" s="44">
        <f>[3]Loka!BH15</f>
        <v>166</v>
      </c>
      <c r="N46" s="44">
        <f>[3]Marras!BH15</f>
        <v>130</v>
      </c>
      <c r="O46" s="44">
        <f>[3]Joulu!BH15</f>
        <v>114</v>
      </c>
    </row>
    <row r="47" spans="2:15" s="14" customFormat="1" x14ac:dyDescent="0.2">
      <c r="B47" s="46" t="s">
        <v>111</v>
      </c>
      <c r="C47" s="45">
        <f>[3]Tammijoulu!AL15</f>
        <v>3146</v>
      </c>
      <c r="D47" s="45">
        <f>[3]Tammi!AL15</f>
        <v>176</v>
      </c>
      <c r="E47" s="45">
        <f>[3]Helmi!AL15</f>
        <v>195</v>
      </c>
      <c r="F47" s="45">
        <f>[3]Maalis!AL15</f>
        <v>255</v>
      </c>
      <c r="G47" s="45">
        <f>[3]Huhti!AL15</f>
        <v>333</v>
      </c>
      <c r="H47" s="45">
        <f>[3]Touko!AL15</f>
        <v>260</v>
      </c>
      <c r="I47" s="45">
        <f>[3]Kesä!AL15</f>
        <v>288</v>
      </c>
      <c r="J47" s="45">
        <f>[3]Heinä!AL15</f>
        <v>210</v>
      </c>
      <c r="K47" s="45">
        <f>[3]Elo!AL15</f>
        <v>247</v>
      </c>
      <c r="L47" s="45">
        <f>[3]Syys!AL15</f>
        <v>334</v>
      </c>
      <c r="M47" s="45">
        <f>[3]Loka!AL15</f>
        <v>331</v>
      </c>
      <c r="N47" s="45">
        <f>[3]Marras!AL15</f>
        <v>297</v>
      </c>
      <c r="O47" s="45">
        <f>[3]Joulu!AL15</f>
        <v>220</v>
      </c>
    </row>
    <row r="48" spans="2:15" x14ac:dyDescent="0.2">
      <c r="B48" s="1" t="s">
        <v>91</v>
      </c>
      <c r="C48" s="8">
        <f t="shared" ref="C48:O48" si="0">C10-SUM(C12:C46)</f>
        <v>184982</v>
      </c>
      <c r="D48" s="8">
        <f t="shared" si="0"/>
        <v>12274</v>
      </c>
      <c r="E48" s="8">
        <f t="shared" si="0"/>
        <v>10710</v>
      </c>
      <c r="F48" s="8">
        <f t="shared" si="0"/>
        <v>12482</v>
      </c>
      <c r="G48" s="8">
        <f t="shared" si="0"/>
        <v>14058</v>
      </c>
      <c r="H48" s="8">
        <f t="shared" si="0"/>
        <v>15019</v>
      </c>
      <c r="I48" s="8">
        <f t="shared" si="0"/>
        <v>20022</v>
      </c>
      <c r="J48" s="8">
        <f t="shared" si="0"/>
        <v>18208</v>
      </c>
      <c r="K48" s="8">
        <f t="shared" si="0"/>
        <v>23566</v>
      </c>
      <c r="L48" s="8">
        <f t="shared" si="0"/>
        <v>17151</v>
      </c>
      <c r="M48" s="8">
        <f t="shared" si="0"/>
        <v>16841</v>
      </c>
      <c r="N48" s="8">
        <f t="shared" si="0"/>
        <v>13951</v>
      </c>
      <c r="O48" s="8">
        <f t="shared" si="0"/>
        <v>10700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1:O6 C8:O65536">
    <cfRule type="cellIs" dxfId="4236" priority="4" stopIfTrue="1" operator="lessThan">
      <formula>0</formula>
    </cfRule>
  </conditionalFormatting>
  <conditionalFormatting sqref="B47">
    <cfRule type="cellIs" dxfId="4235" priority="3" stopIfTrue="1" operator="lessThan">
      <formula>0</formula>
    </cfRule>
  </conditionalFormatting>
  <conditionalFormatting sqref="C8">
    <cfRule type="cellIs" dxfId="4234" priority="2" stopIfTrue="1" operator="lessThan">
      <formula>0</formula>
    </cfRule>
  </conditionalFormatting>
  <conditionalFormatting sqref="Q11">
    <cfRule type="cellIs" dxfId="4233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C9" sqref="C9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1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1"/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1:16" ht="15.75" thickBot="1" x14ac:dyDescent="0.3">
      <c r="B5" s="5" t="s">
        <v>0</v>
      </c>
    </row>
    <row r="6" spans="1:16" ht="13.5" thickBot="1" x14ac:dyDescent="0.25">
      <c r="B6" s="6" t="s">
        <v>108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1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1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14" customFormat="1" x14ac:dyDescent="0.2">
      <c r="B9" s="13" t="s">
        <v>20</v>
      </c>
      <c r="C9" s="21">
        <f>'2009Y'!C9/'2009S'!C9</f>
        <v>1.7456245963705157</v>
      </c>
      <c r="D9" s="21">
        <f>'2009Y'!D9/'2009S'!D9</f>
        <v>1.7776258736733108</v>
      </c>
      <c r="E9" s="21">
        <f>'2009Y'!E9/'2009S'!E9</f>
        <v>1.6613780315026252</v>
      </c>
      <c r="F9" s="21">
        <f>'2009Y'!F9/'2009S'!F9</f>
        <v>1.6746741336074362</v>
      </c>
      <c r="G9" s="21">
        <f>'2009Y'!G9/'2009S'!G9</f>
        <v>1.6722578724819877</v>
      </c>
      <c r="H9" s="21">
        <f>'2009Y'!H9/'2009S'!H9</f>
        <v>1.8172904245384671</v>
      </c>
      <c r="I9" s="21">
        <f>'2009Y'!I9/'2009S'!I9</f>
        <v>1.8171275865450622</v>
      </c>
      <c r="J9" s="21">
        <f>'2009Y'!J9/'2009S'!J9</f>
        <v>1.8478892623365692</v>
      </c>
      <c r="K9" s="21">
        <f>'2009Y'!K9/'2009S'!K9</f>
        <v>1.8708125474241617</v>
      </c>
      <c r="L9" s="21">
        <f>'2009Y'!L9/'2009S'!L9</f>
        <v>1.7369932927084351</v>
      </c>
      <c r="M9" s="21">
        <f>'2009Y'!M9/'2009S'!M9</f>
        <v>1.701613427883677</v>
      </c>
      <c r="N9" s="21">
        <f>'2009Y'!N9/'2009S'!N9</f>
        <v>1.5912058741677906</v>
      </c>
      <c r="O9" s="21">
        <f>'2009Y'!O9/'2009S'!O9</f>
        <v>1.6379110415167801</v>
      </c>
      <c r="P9" s="21"/>
    </row>
    <row r="10" spans="1:16" s="19" customFormat="1" x14ac:dyDescent="0.2">
      <c r="B10" s="47" t="s">
        <v>21</v>
      </c>
      <c r="C10" s="22">
        <f>'2009Y'!C10/'2009S'!C10</f>
        <v>2.0451225018476804</v>
      </c>
      <c r="D10" s="22">
        <f>'2009Y'!D10/'2009S'!D10</f>
        <v>2.103286846068225</v>
      </c>
      <c r="E10" s="22">
        <f>'2009Y'!E10/'2009S'!E10</f>
        <v>1.9755772435134491</v>
      </c>
      <c r="F10" s="22">
        <f>'2009Y'!F10/'2009S'!F10</f>
        <v>2.0143658531536568</v>
      </c>
      <c r="G10" s="22">
        <f>'2009Y'!G10/'2009S'!G10</f>
        <v>2.0402752275066085</v>
      </c>
      <c r="H10" s="22">
        <f>'2009Y'!H10/'2009S'!H10</f>
        <v>2.1298443612619966</v>
      </c>
      <c r="I10" s="22">
        <f>'2009Y'!I10/'2009S'!I10</f>
        <v>2.0542784010716932</v>
      </c>
      <c r="J10" s="22">
        <f>'2009Y'!J10/'2009S'!J10</f>
        <v>2.005630303804228</v>
      </c>
      <c r="K10" s="22">
        <f>'2009Y'!K10/'2009S'!K10</f>
        <v>2.1405474387486043</v>
      </c>
      <c r="L10" s="22">
        <f>'2009Y'!L10/'2009S'!L10</f>
        <v>2.0091505016722406</v>
      </c>
      <c r="M10" s="22">
        <f>'2009Y'!M10/'2009S'!M10</f>
        <v>2.0594477791116446</v>
      </c>
      <c r="N10" s="22">
        <f>'2009Y'!N10/'2009S'!N10</f>
        <v>1.940904276077382</v>
      </c>
      <c r="O10" s="22">
        <f>'2009Y'!O10/'2009S'!O10</f>
        <v>1.950599977570932</v>
      </c>
      <c r="P10" s="22"/>
    </row>
    <row r="11" spans="1:16" s="14" customFormat="1" x14ac:dyDescent="0.2">
      <c r="B11" s="15" t="s">
        <v>22</v>
      </c>
      <c r="C11" s="21">
        <f>'2009Y'!C11/'2009S'!C11</f>
        <v>1.473687826797947</v>
      </c>
      <c r="D11" s="21">
        <f>'2009Y'!D11/'2009S'!D11</f>
        <v>1.4594235813447636</v>
      </c>
      <c r="E11" s="21">
        <f>'2009Y'!E11/'2009S'!E11</f>
        <v>1.416861175947538</v>
      </c>
      <c r="F11" s="21">
        <f>'2009Y'!F11/'2009S'!F11</f>
        <v>1.4204263758056519</v>
      </c>
      <c r="G11" s="21">
        <f>'2009Y'!G11/'2009S'!G11</f>
        <v>1.3902239129090121</v>
      </c>
      <c r="H11" s="21">
        <f>'2009Y'!H11/'2009S'!H11</f>
        <v>1.4913717203733052</v>
      </c>
      <c r="I11" s="21">
        <f>'2009Y'!I11/'2009S'!I11</f>
        <v>1.5678726774444975</v>
      </c>
      <c r="J11" s="21">
        <f>'2009Y'!J11/'2009S'!J11</f>
        <v>1.6964034872572409</v>
      </c>
      <c r="K11" s="21">
        <f>'2009Y'!K11/'2009S'!K11</f>
        <v>1.5081131551719786</v>
      </c>
      <c r="L11" s="21">
        <f>'2009Y'!L11/'2009S'!L11</f>
        <v>1.4407653328673773</v>
      </c>
      <c r="M11" s="21">
        <f>'2009Y'!M11/'2009S'!M11</f>
        <v>1.4565791636981422</v>
      </c>
      <c r="N11" s="21">
        <f>'2009Y'!N11/'2009S'!N11</f>
        <v>1.3732276897414513</v>
      </c>
      <c r="O11" s="21">
        <f>'2009Y'!O11/'2009S'!O11</f>
        <v>1.3791129743359682</v>
      </c>
      <c r="P11" s="21"/>
    </row>
    <row r="12" spans="1:16" s="17" customFormat="1" x14ac:dyDescent="0.2">
      <c r="B12" s="1" t="s">
        <v>23</v>
      </c>
      <c r="C12" s="24">
        <f>'2009Y'!C12/'2009S'!C12</f>
        <v>2.1165771772480531</v>
      </c>
      <c r="D12" s="24">
        <f>'2009Y'!D12/'2009S'!D12</f>
        <v>2.2131070249882132</v>
      </c>
      <c r="E12" s="24">
        <f>'2009Y'!E12/'2009S'!E12</f>
        <v>2.0456158134820073</v>
      </c>
      <c r="F12" s="24">
        <f>'2009Y'!F12/'2009S'!F12</f>
        <v>2.0671641791044775</v>
      </c>
      <c r="G12" s="24">
        <f>'2009Y'!G12/'2009S'!G12</f>
        <v>2.1291787040858439</v>
      </c>
      <c r="H12" s="24">
        <f>'2009Y'!H12/'2009S'!H12</f>
        <v>2.1832910679064526</v>
      </c>
      <c r="I12" s="24">
        <f>'2009Y'!I12/'2009S'!I12</f>
        <v>2.0196256823498828</v>
      </c>
      <c r="J12" s="24">
        <f>'2009Y'!J12/'2009S'!J12</f>
        <v>2.0840254030288228</v>
      </c>
      <c r="K12" s="24">
        <f>'2009Y'!K12/'2009S'!K12</f>
        <v>2.2593180984968839</v>
      </c>
      <c r="L12" s="24">
        <f>'2009Y'!L12/'2009S'!L12</f>
        <v>2.1730418943533696</v>
      </c>
      <c r="M12" s="24">
        <f>'2009Y'!M12/'2009S'!M12</f>
        <v>2.2144150670047082</v>
      </c>
      <c r="N12" s="24">
        <f>'2009Y'!N12/'2009S'!N12</f>
        <v>1.8673033936191832</v>
      </c>
      <c r="O12" s="24">
        <f>'2009Y'!O12/'2009S'!O12</f>
        <v>2.0322272618763426</v>
      </c>
      <c r="P12" s="24"/>
    </row>
    <row r="13" spans="1:16" s="14" customFormat="1" x14ac:dyDescent="0.2">
      <c r="B13" s="16" t="s">
        <v>24</v>
      </c>
      <c r="C13" s="25">
        <f>'2009Y'!C13/'2009S'!C13</f>
        <v>1.6836686582078944</v>
      </c>
      <c r="D13" s="25">
        <f>'2009Y'!D13/'2009S'!D13</f>
        <v>1.8753243438683058</v>
      </c>
      <c r="E13" s="25">
        <f>'2009Y'!E13/'2009S'!E13</f>
        <v>1.6360784313725489</v>
      </c>
      <c r="F13" s="25">
        <f>'2009Y'!F13/'2009S'!F13</f>
        <v>1.6545454545454545</v>
      </c>
      <c r="G13" s="25">
        <f>'2009Y'!G13/'2009S'!G13</f>
        <v>1.5737704918032787</v>
      </c>
      <c r="H13" s="25">
        <f>'2009Y'!H13/'2009S'!H13</f>
        <v>1.7037994827929182</v>
      </c>
      <c r="I13" s="25">
        <f>'2009Y'!I13/'2009S'!I13</f>
        <v>1.6525743620715687</v>
      </c>
      <c r="J13" s="25">
        <f>'2009Y'!J13/'2009S'!J13</f>
        <v>1.6893043262470013</v>
      </c>
      <c r="K13" s="25">
        <f>'2009Y'!K13/'2009S'!K13</f>
        <v>1.7494075376500267</v>
      </c>
      <c r="L13" s="25">
        <f>'2009Y'!L13/'2009S'!L13</f>
        <v>1.5311510031678985</v>
      </c>
      <c r="M13" s="25">
        <f>'2009Y'!M13/'2009S'!M13</f>
        <v>1.5596312656039946</v>
      </c>
      <c r="N13" s="25">
        <f>'2009Y'!N13/'2009S'!N13</f>
        <v>1.6456285566476978</v>
      </c>
      <c r="O13" s="25">
        <f>'2009Y'!O13/'2009S'!O13</f>
        <v>1.6406689054896855</v>
      </c>
      <c r="P13" s="25"/>
    </row>
    <row r="14" spans="1:16" x14ac:dyDescent="0.2">
      <c r="B14" s="1" t="s">
        <v>25</v>
      </c>
      <c r="C14" s="24">
        <f>'2009Y'!C14/'2009S'!C14</f>
        <v>1.6226592447897543</v>
      </c>
      <c r="D14" s="24">
        <f>'2009Y'!D14/'2009S'!D14</f>
        <v>1.6675664451827243</v>
      </c>
      <c r="E14" s="24">
        <f>'2009Y'!E14/'2009S'!E14</f>
        <v>1.5213228894691035</v>
      </c>
      <c r="F14" s="24">
        <f>'2009Y'!F14/'2009S'!F14</f>
        <v>1.5481578455208529</v>
      </c>
      <c r="G14" s="24">
        <f>'2009Y'!G14/'2009S'!G14</f>
        <v>1.5839718368192173</v>
      </c>
      <c r="H14" s="24">
        <f>'2009Y'!H14/'2009S'!H14</f>
        <v>1.6522215269086358</v>
      </c>
      <c r="I14" s="24">
        <f>'2009Y'!I14/'2009S'!I14</f>
        <v>1.622474536650526</v>
      </c>
      <c r="J14" s="24">
        <f>'2009Y'!J14/'2009S'!J14</f>
        <v>1.7420212765957446</v>
      </c>
      <c r="K14" s="24">
        <f>'2009Y'!K14/'2009S'!K14</f>
        <v>1.6992096699209669</v>
      </c>
      <c r="L14" s="24">
        <f>'2009Y'!L14/'2009S'!L14</f>
        <v>1.6455458807769592</v>
      </c>
      <c r="M14" s="24">
        <f>'2009Y'!M14/'2009S'!M14</f>
        <v>1.6344227295122351</v>
      </c>
      <c r="N14" s="24">
        <f>'2009Y'!N14/'2009S'!N14</f>
        <v>1.5347791164658635</v>
      </c>
      <c r="O14" s="24">
        <f>'2009Y'!O14/'2009S'!O14</f>
        <v>1.5856771960190394</v>
      </c>
      <c r="P14" s="24"/>
    </row>
    <row r="15" spans="1:16" s="14" customFormat="1" x14ac:dyDescent="0.2">
      <c r="B15" s="16" t="s">
        <v>1</v>
      </c>
      <c r="C15" s="25">
        <f>'2009Y'!C15/'2009S'!C15</f>
        <v>2.4128805449085715</v>
      </c>
      <c r="D15" s="25">
        <f>'2009Y'!D15/'2009S'!D15</f>
        <v>2.7841365461847389</v>
      </c>
      <c r="E15" s="25">
        <f>'2009Y'!E15/'2009S'!E15</f>
        <v>2.6014760147601477</v>
      </c>
      <c r="F15" s="25">
        <f>'2009Y'!F15/'2009S'!F15</f>
        <v>2.6154655444502892</v>
      </c>
      <c r="G15" s="25">
        <f>'2009Y'!G15/'2009S'!G15</f>
        <v>2.4759106933019979</v>
      </c>
      <c r="H15" s="25">
        <f>'2009Y'!H15/'2009S'!H15</f>
        <v>2.3607758620689654</v>
      </c>
      <c r="I15" s="25">
        <f>'2009Y'!I15/'2009S'!I15</f>
        <v>2.2153898420248006</v>
      </c>
      <c r="J15" s="25">
        <f>'2009Y'!J15/'2009S'!J15</f>
        <v>2.2654424040066776</v>
      </c>
      <c r="K15" s="25">
        <f>'2009Y'!K15/'2009S'!K15</f>
        <v>2.3274802458296753</v>
      </c>
      <c r="L15" s="25">
        <f>'2009Y'!L15/'2009S'!L15</f>
        <v>2.3967242948134668</v>
      </c>
      <c r="M15" s="25">
        <f>'2009Y'!M15/'2009S'!M15</f>
        <v>2.7653170906485132</v>
      </c>
      <c r="N15" s="25">
        <f>'2009Y'!N15/'2009S'!N15</f>
        <v>2.4206781079949771</v>
      </c>
      <c r="O15" s="25">
        <f>'2009Y'!O15/'2009S'!O15</f>
        <v>2.5082352941176471</v>
      </c>
      <c r="P15" s="25"/>
    </row>
    <row r="16" spans="1:16" s="19" customFormat="1" x14ac:dyDescent="0.2">
      <c r="B16" s="1" t="s">
        <v>26</v>
      </c>
      <c r="C16" s="24">
        <f>'2009Y'!C16/'2009S'!C16</f>
        <v>2.1617919053024988</v>
      </c>
      <c r="D16" s="24">
        <f>'2009Y'!D16/'2009S'!D16</f>
        <v>2.3330161750713607</v>
      </c>
      <c r="E16" s="24">
        <f>'2009Y'!E16/'2009S'!E16</f>
        <v>2.2384358607534574</v>
      </c>
      <c r="F16" s="24">
        <f>'2009Y'!F16/'2009S'!F16</f>
        <v>2.1584197924980049</v>
      </c>
      <c r="G16" s="24">
        <f>'2009Y'!G16/'2009S'!G16</f>
        <v>2.370429252782194</v>
      </c>
      <c r="H16" s="24">
        <f>'2009Y'!H16/'2009S'!H16</f>
        <v>2.2149864922508176</v>
      </c>
      <c r="I16" s="24">
        <f>'2009Y'!I16/'2009S'!I16</f>
        <v>2.1904090267983074</v>
      </c>
      <c r="J16" s="24">
        <f>'2009Y'!J16/'2009S'!J16</f>
        <v>2.0691151566469093</v>
      </c>
      <c r="K16" s="24">
        <f>'2009Y'!K16/'2009S'!K16</f>
        <v>2.407316574698549</v>
      </c>
      <c r="L16" s="24">
        <f>'2009Y'!L16/'2009S'!L16</f>
        <v>2.1981627296587924</v>
      </c>
      <c r="M16" s="24">
        <f>'2009Y'!M16/'2009S'!M16</f>
        <v>1.8629688206055128</v>
      </c>
      <c r="N16" s="24">
        <f>'2009Y'!N16/'2009S'!N16</f>
        <v>1.9004995836802665</v>
      </c>
      <c r="O16" s="24">
        <f>'2009Y'!O16/'2009S'!O16</f>
        <v>2.0621456607064981</v>
      </c>
      <c r="P16" s="24"/>
    </row>
    <row r="17" spans="2:18" s="14" customFormat="1" x14ac:dyDescent="0.2">
      <c r="B17" s="16" t="s">
        <v>27</v>
      </c>
      <c r="C17" s="25">
        <f>'2009Y'!C17/'2009S'!C17</f>
        <v>2.0093468220804924</v>
      </c>
      <c r="D17" s="25">
        <f>'2009Y'!D17/'2009S'!D17</f>
        <v>2.0809364548494984</v>
      </c>
      <c r="E17" s="25">
        <f>'2009Y'!E17/'2009S'!E17</f>
        <v>1.9023849140321687</v>
      </c>
      <c r="F17" s="25">
        <f>'2009Y'!F17/'2009S'!F17</f>
        <v>2.1068702290076335</v>
      </c>
      <c r="G17" s="25">
        <f>'2009Y'!G17/'2009S'!G17</f>
        <v>2.0940525587828493</v>
      </c>
      <c r="H17" s="25">
        <f>'2009Y'!H17/'2009S'!H17</f>
        <v>2.0261382799325465</v>
      </c>
      <c r="I17" s="25">
        <f>'2009Y'!I17/'2009S'!I17</f>
        <v>2.059753483386924</v>
      </c>
      <c r="J17" s="25">
        <f>'2009Y'!J17/'2009S'!J17</f>
        <v>1.8737547892720305</v>
      </c>
      <c r="K17" s="25">
        <f>'2009Y'!K17/'2009S'!K17</f>
        <v>2.0516569200779728</v>
      </c>
      <c r="L17" s="25">
        <f>'2009Y'!L17/'2009S'!L17</f>
        <v>2</v>
      </c>
      <c r="M17" s="25">
        <f>'2009Y'!M17/'2009S'!M17</f>
        <v>2.0816542948038177</v>
      </c>
      <c r="N17" s="25">
        <f>'2009Y'!N17/'2009S'!N17</f>
        <v>2.0974477958236659</v>
      </c>
      <c r="O17" s="25">
        <f>'2009Y'!O17/'2009S'!O17</f>
        <v>1.8791683012946254</v>
      </c>
      <c r="P17" s="25"/>
    </row>
    <row r="18" spans="2:18" x14ac:dyDescent="0.2">
      <c r="B18" s="1" t="s">
        <v>28</v>
      </c>
      <c r="C18" s="24">
        <f>'2009Y'!C18/'2009S'!C18</f>
        <v>2.3939933343432815</v>
      </c>
      <c r="D18" s="24">
        <f>'2009Y'!D18/'2009S'!D18</f>
        <v>2.9125386996904026</v>
      </c>
      <c r="E18" s="24">
        <f>'2009Y'!E18/'2009S'!E18</f>
        <v>2.9940405244338497</v>
      </c>
      <c r="F18" s="24">
        <f>'2009Y'!F18/'2009S'!F18</f>
        <v>2.822620016273393</v>
      </c>
      <c r="G18" s="24">
        <f>'2009Y'!G18/'2009S'!G18</f>
        <v>2.7923322683706071</v>
      </c>
      <c r="H18" s="24">
        <f>'2009Y'!H18/'2009S'!H18</f>
        <v>2.5049088359046285</v>
      </c>
      <c r="I18" s="24">
        <f>'2009Y'!I18/'2009S'!I18</f>
        <v>2.2012553942722635</v>
      </c>
      <c r="J18" s="24">
        <f>'2009Y'!J18/'2009S'!J18</f>
        <v>2.009680021511159</v>
      </c>
      <c r="K18" s="24">
        <f>'2009Y'!K18/'2009S'!K18</f>
        <v>2.2636375304838916</v>
      </c>
      <c r="L18" s="24">
        <f>'2009Y'!L18/'2009S'!L18</f>
        <v>2.3438757906843013</v>
      </c>
      <c r="M18" s="24">
        <f>'2009Y'!M18/'2009S'!M18</f>
        <v>2.5862341772151898</v>
      </c>
      <c r="N18" s="24">
        <f>'2009Y'!N18/'2009S'!N18</f>
        <v>2.514692787177204</v>
      </c>
      <c r="O18" s="24">
        <f>'2009Y'!O18/'2009S'!O18</f>
        <v>2.5361035422343323</v>
      </c>
      <c r="P18" s="24"/>
    </row>
    <row r="19" spans="2:18" s="14" customFormat="1" x14ac:dyDescent="0.2">
      <c r="B19" s="16" t="s">
        <v>29</v>
      </c>
      <c r="C19" s="25">
        <f>'2009Y'!C19/'2009S'!C19</f>
        <v>2.1981154392051727</v>
      </c>
      <c r="D19" s="25">
        <f>'2009Y'!D19/'2009S'!D19</f>
        <v>2.3562653562653564</v>
      </c>
      <c r="E19" s="25">
        <f>'2009Y'!E19/'2009S'!E19</f>
        <v>2.0533610533610536</v>
      </c>
      <c r="F19" s="25">
        <f>'2009Y'!F19/'2009S'!F19</f>
        <v>1.9817073170731707</v>
      </c>
      <c r="G19" s="25">
        <f>'2009Y'!G19/'2009S'!G19</f>
        <v>2.2308917197452227</v>
      </c>
      <c r="H19" s="25">
        <f>'2009Y'!H19/'2009S'!H19</f>
        <v>2.2982598138405503</v>
      </c>
      <c r="I19" s="25">
        <f>'2009Y'!I19/'2009S'!I19</f>
        <v>2.0263578274760383</v>
      </c>
      <c r="J19" s="25">
        <f>'2009Y'!J19/'2009S'!J19</f>
        <v>2.2759905181171689</v>
      </c>
      <c r="K19" s="25">
        <f>'2009Y'!K19/'2009S'!K19</f>
        <v>2.267356728098965</v>
      </c>
      <c r="L19" s="25">
        <f>'2009Y'!L19/'2009S'!L19</f>
        <v>2.0954587581093604</v>
      </c>
      <c r="M19" s="25">
        <f>'2009Y'!M19/'2009S'!M19</f>
        <v>2.2782705099778271</v>
      </c>
      <c r="N19" s="25">
        <f>'2009Y'!N19/'2009S'!N19</f>
        <v>2.0700336700336699</v>
      </c>
      <c r="O19" s="25">
        <f>'2009Y'!O19/'2009S'!O19</f>
        <v>2.2949279899812147</v>
      </c>
      <c r="P19" s="25"/>
    </row>
    <row r="20" spans="2:18" x14ac:dyDescent="0.2">
      <c r="B20" s="1" t="s">
        <v>30</v>
      </c>
      <c r="C20" s="24">
        <f>'2009Y'!C20/'2009S'!C20</f>
        <v>1.9635616107057923</v>
      </c>
      <c r="D20" s="24">
        <f>'2009Y'!D20/'2009S'!D20</f>
        <v>1.9407294832826747</v>
      </c>
      <c r="E20" s="24">
        <f>'2009Y'!E20/'2009S'!E20</f>
        <v>1.8475699558173786</v>
      </c>
      <c r="F20" s="24">
        <f>'2009Y'!F20/'2009S'!F20</f>
        <v>1.7659090909090909</v>
      </c>
      <c r="G20" s="24">
        <f>'2009Y'!G20/'2009S'!G20</f>
        <v>1.8293067226890756</v>
      </c>
      <c r="H20" s="24">
        <f>'2009Y'!H20/'2009S'!H20</f>
        <v>1.9166962070187876</v>
      </c>
      <c r="I20" s="24">
        <f>'2009Y'!I20/'2009S'!I20</f>
        <v>2.0257113472745973</v>
      </c>
      <c r="J20" s="24">
        <f>'2009Y'!J20/'2009S'!J20</f>
        <v>1.8955441928414902</v>
      </c>
      <c r="K20" s="24">
        <f>'2009Y'!K20/'2009S'!K20</f>
        <v>2.2431886982845612</v>
      </c>
      <c r="L20" s="24">
        <f>'2009Y'!L20/'2009S'!L20</f>
        <v>1.9108159392789374</v>
      </c>
      <c r="M20" s="24">
        <f>'2009Y'!M20/'2009S'!M20</f>
        <v>1.9490000000000001</v>
      </c>
      <c r="N20" s="24">
        <f>'2009Y'!N20/'2009S'!N20</f>
        <v>1.9044834307992202</v>
      </c>
      <c r="O20" s="24">
        <f>'2009Y'!O20/'2009S'!O20</f>
        <v>2.2021818181818182</v>
      </c>
      <c r="P20" s="24"/>
    </row>
    <row r="21" spans="2:18" s="14" customFormat="1" x14ac:dyDescent="0.2">
      <c r="B21" s="16" t="s">
        <v>31</v>
      </c>
      <c r="C21" s="25">
        <f>'2009Y'!C21/'2009S'!C21</f>
        <v>1.9325163054912686</v>
      </c>
      <c r="D21" s="25">
        <f>'2009Y'!D21/'2009S'!D21</f>
        <v>1.7419354838709677</v>
      </c>
      <c r="E21" s="25">
        <f>'2009Y'!E21/'2009S'!E21</f>
        <v>1.6432119205298013</v>
      </c>
      <c r="F21" s="25">
        <f>'2009Y'!F21/'2009S'!F21</f>
        <v>1.6223479490806223</v>
      </c>
      <c r="G21" s="25">
        <f>'2009Y'!G21/'2009S'!G21</f>
        <v>1.7796480489671003</v>
      </c>
      <c r="H21" s="25">
        <f>'2009Y'!H21/'2009S'!H21</f>
        <v>1.9983379501385041</v>
      </c>
      <c r="I21" s="25">
        <f>'2009Y'!I21/'2009S'!I21</f>
        <v>1.9507494646680943</v>
      </c>
      <c r="J21" s="25">
        <f>'2009Y'!J21/'2009S'!J21</f>
        <v>2.4196515004840271</v>
      </c>
      <c r="K21" s="25">
        <f>'2009Y'!K21/'2009S'!K21</f>
        <v>2.2607944732297063</v>
      </c>
      <c r="L21" s="25">
        <f>'2009Y'!L21/'2009S'!L21</f>
        <v>2.0097988653945333</v>
      </c>
      <c r="M21" s="25">
        <f>'2009Y'!M21/'2009S'!M21</f>
        <v>1.8556263269639066</v>
      </c>
      <c r="N21" s="25">
        <f>'2009Y'!N21/'2009S'!N21</f>
        <v>1.6729518855656698</v>
      </c>
      <c r="O21" s="25">
        <f>'2009Y'!O21/'2009S'!O21</f>
        <v>1.8132743362831858</v>
      </c>
      <c r="P21" s="25"/>
    </row>
    <row r="22" spans="2:18" x14ac:dyDescent="0.2">
      <c r="B22" s="1" t="s">
        <v>32</v>
      </c>
      <c r="C22" s="24">
        <f>'2009Y'!C22/'2009S'!C22</f>
        <v>1.8996777211768374</v>
      </c>
      <c r="D22" s="24">
        <f>'2009Y'!D22/'2009S'!D22</f>
        <v>1.7142857142857142</v>
      </c>
      <c r="E22" s="24">
        <f>'2009Y'!E22/'2009S'!E22</f>
        <v>1.6915167095115682</v>
      </c>
      <c r="F22" s="24">
        <f>'2009Y'!F22/'2009S'!F22</f>
        <v>1.6229180546302464</v>
      </c>
      <c r="G22" s="24">
        <f>'2009Y'!G22/'2009S'!G22</f>
        <v>1.9550387596899226</v>
      </c>
      <c r="H22" s="24">
        <f>'2009Y'!H22/'2009S'!H22</f>
        <v>1.9479326186830015</v>
      </c>
      <c r="I22" s="24">
        <f>'2009Y'!I22/'2009S'!I22</f>
        <v>1.7885462555066078</v>
      </c>
      <c r="J22" s="24">
        <f>'2009Y'!J22/'2009S'!J22</f>
        <v>2.243661100803958</v>
      </c>
      <c r="K22" s="24">
        <f>'2009Y'!K22/'2009S'!K22</f>
        <v>2.5043520309477758</v>
      </c>
      <c r="L22" s="24">
        <f>'2009Y'!L22/'2009S'!L22</f>
        <v>1.8946622579121397</v>
      </c>
      <c r="M22" s="24">
        <f>'2009Y'!M22/'2009S'!M22</f>
        <v>1.913645352669743</v>
      </c>
      <c r="N22" s="24">
        <f>'2009Y'!N22/'2009S'!N22</f>
        <v>1.5564516129032258</v>
      </c>
      <c r="O22" s="24">
        <f>'2009Y'!O22/'2009S'!O22</f>
        <v>1.6482820976491863</v>
      </c>
      <c r="P22" s="24"/>
    </row>
    <row r="23" spans="2:18" s="14" customFormat="1" x14ac:dyDescent="0.2">
      <c r="B23" s="16" t="s">
        <v>33</v>
      </c>
      <c r="C23" s="25">
        <f>'2009Y'!C23/'2009S'!C23</f>
        <v>2.0837887067395262</v>
      </c>
      <c r="D23" s="25">
        <f>'2009Y'!D23/'2009S'!D23</f>
        <v>2.428380187416332</v>
      </c>
      <c r="E23" s="25">
        <f>'2009Y'!E23/'2009S'!E23</f>
        <v>2.1594771241830064</v>
      </c>
      <c r="F23" s="25">
        <f>'2009Y'!F23/'2009S'!F23</f>
        <v>2.0472297910990007</v>
      </c>
      <c r="G23" s="25">
        <f>'2009Y'!G23/'2009S'!G23</f>
        <v>2.098369870713884</v>
      </c>
      <c r="H23" s="25">
        <f>'2009Y'!H23/'2009S'!H23</f>
        <v>2.239043824701195</v>
      </c>
      <c r="I23" s="25">
        <f>'2009Y'!I23/'2009S'!I23</f>
        <v>2.1107070707070705</v>
      </c>
      <c r="J23" s="25">
        <f>'2009Y'!J23/'2009S'!J23</f>
        <v>1.9239494715132766</v>
      </c>
      <c r="K23" s="25">
        <f>'2009Y'!K23/'2009S'!K23</f>
        <v>2.0686695278969958</v>
      </c>
      <c r="L23" s="25">
        <f>'2009Y'!L23/'2009S'!L23</f>
        <v>1.8846516007532956</v>
      </c>
      <c r="M23" s="25">
        <f>'2009Y'!M23/'2009S'!M23</f>
        <v>2.3240506329113924</v>
      </c>
      <c r="N23" s="25">
        <f>'2009Y'!N23/'2009S'!N23</f>
        <v>2.2301980198019802</v>
      </c>
      <c r="O23" s="25">
        <f>'2009Y'!O23/'2009S'!O23</f>
        <v>2.1372118551042809</v>
      </c>
      <c r="P23" s="25"/>
    </row>
    <row r="24" spans="2:18" x14ac:dyDescent="0.2">
      <c r="B24" s="1" t="s">
        <v>34</v>
      </c>
      <c r="C24" s="24">
        <f>'2009Y'!C24/'2009S'!C24</f>
        <v>1.8583315553659057</v>
      </c>
      <c r="D24" s="24">
        <f>'2009Y'!D24/'2009S'!D24</f>
        <v>2.2164129715420251</v>
      </c>
      <c r="E24" s="24">
        <f>'2009Y'!E24/'2009S'!E24</f>
        <v>1.7257495590828924</v>
      </c>
      <c r="F24" s="24">
        <f>'2009Y'!F24/'2009S'!F24</f>
        <v>1.626195732155997</v>
      </c>
      <c r="G24" s="24">
        <f>'2009Y'!G24/'2009S'!G24</f>
        <v>1.9002473206924979</v>
      </c>
      <c r="H24" s="24">
        <f>'2009Y'!H24/'2009S'!H24</f>
        <v>1.7616849394114253</v>
      </c>
      <c r="I24" s="24">
        <f>'2009Y'!I24/'2009S'!I24</f>
        <v>1.6470194239785667</v>
      </c>
      <c r="J24" s="24">
        <f>'2009Y'!J24/'2009S'!J24</f>
        <v>1.9116417910447761</v>
      </c>
      <c r="K24" s="24">
        <f>'2009Y'!K24/'2009S'!K24</f>
        <v>1.7371303395399782</v>
      </c>
      <c r="L24" s="24">
        <f>'2009Y'!L24/'2009S'!L24</f>
        <v>1.7972819932049831</v>
      </c>
      <c r="M24" s="24">
        <f>'2009Y'!M24/'2009S'!M24</f>
        <v>1.9674306393244874</v>
      </c>
      <c r="N24" s="24">
        <f>'2009Y'!N24/'2009S'!N24</f>
        <v>1.9907359752959342</v>
      </c>
      <c r="O24" s="24">
        <f>'2009Y'!O24/'2009S'!O24</f>
        <v>1.9686847599164927</v>
      </c>
      <c r="P24" s="24"/>
    </row>
    <row r="25" spans="2:18" s="14" customFormat="1" x14ac:dyDescent="0.2">
      <c r="B25" s="16" t="s">
        <v>35</v>
      </c>
      <c r="C25" s="25">
        <f>'2009Y'!C25/'2009S'!C25</f>
        <v>2.3295304958315048</v>
      </c>
      <c r="D25" s="25">
        <f>'2009Y'!D25/'2009S'!D25</f>
        <v>2.3429710867397806</v>
      </c>
      <c r="E25" s="25">
        <f>'2009Y'!E25/'2009S'!E25</f>
        <v>2.3129032258064517</v>
      </c>
      <c r="F25" s="25">
        <f>'2009Y'!F25/'2009S'!F25</f>
        <v>2.0887573964497039</v>
      </c>
      <c r="G25" s="25">
        <f>'2009Y'!G25/'2009S'!G25</f>
        <v>2.20933014354067</v>
      </c>
      <c r="H25" s="25">
        <f>'2009Y'!H25/'2009S'!H25</f>
        <v>2.786255684689237</v>
      </c>
      <c r="I25" s="25">
        <f>'2009Y'!I25/'2009S'!I25</f>
        <v>2.2252631578947368</v>
      </c>
      <c r="J25" s="25">
        <f>'2009Y'!J25/'2009S'!J25</f>
        <v>2.1449049548145838</v>
      </c>
      <c r="K25" s="25">
        <f>'2009Y'!K25/'2009S'!K25</f>
        <v>2.3353978084802285</v>
      </c>
      <c r="L25" s="25">
        <f>'2009Y'!L25/'2009S'!L25</f>
        <v>2.4748134328358211</v>
      </c>
      <c r="M25" s="25">
        <f>'2009Y'!M25/'2009S'!M25</f>
        <v>2.5260047281323876</v>
      </c>
      <c r="N25" s="25">
        <f>'2009Y'!N25/'2009S'!N25</f>
        <v>2.098611111111111</v>
      </c>
      <c r="O25" s="25">
        <f>'2009Y'!O25/'2009S'!O25</f>
        <v>2.3081570996978851</v>
      </c>
      <c r="P25" s="25"/>
    </row>
    <row r="26" spans="2:18" x14ac:dyDescent="0.2">
      <c r="B26" s="1" t="s">
        <v>36</v>
      </c>
      <c r="C26" s="24">
        <f>'2009Y'!C26/'2009S'!C26</f>
        <v>2.129204892966361</v>
      </c>
      <c r="D26" s="24">
        <f>'2009Y'!D26/'2009S'!D26</f>
        <v>1.9001782531194296</v>
      </c>
      <c r="E26" s="24">
        <f>'2009Y'!E26/'2009S'!E26</f>
        <v>2.4657534246575343</v>
      </c>
      <c r="F26" s="24">
        <f>'2009Y'!F26/'2009S'!F26</f>
        <v>1.8081123244929798</v>
      </c>
      <c r="G26" s="24">
        <f>'2009Y'!G26/'2009S'!G26</f>
        <v>2.0137844611528823</v>
      </c>
      <c r="H26" s="24">
        <f>'2009Y'!H26/'2009S'!H26</f>
        <v>2.2638339920948618</v>
      </c>
      <c r="I26" s="24">
        <f>'2009Y'!I26/'2009S'!I26</f>
        <v>1.9749455337690631</v>
      </c>
      <c r="J26" s="24">
        <f>'2009Y'!J26/'2009S'!J26</f>
        <v>1.9931573802541545</v>
      </c>
      <c r="K26" s="24">
        <f>'2009Y'!K26/'2009S'!K26</f>
        <v>2.368692070030896</v>
      </c>
      <c r="L26" s="24">
        <f>'2009Y'!L26/'2009S'!L26</f>
        <v>2.0972404730617606</v>
      </c>
      <c r="M26" s="24">
        <f>'2009Y'!M26/'2009S'!M26</f>
        <v>2.3576437587657786</v>
      </c>
      <c r="N26" s="24">
        <f>'2009Y'!N26/'2009S'!N26</f>
        <v>2.0761750405186388</v>
      </c>
      <c r="O26" s="24">
        <f>'2009Y'!O26/'2009S'!O26</f>
        <v>2.1938958707360863</v>
      </c>
      <c r="P26" s="24"/>
      <c r="Q26" s="24"/>
      <c r="R26" s="24"/>
    </row>
    <row r="27" spans="2:18" s="14" customFormat="1" x14ac:dyDescent="0.2">
      <c r="B27" s="16" t="s">
        <v>37</v>
      </c>
      <c r="C27" s="25">
        <f>'2009Y'!C27/'2009S'!C27</f>
        <v>2.0488704733794982</v>
      </c>
      <c r="D27" s="25">
        <f>'2009Y'!D27/'2009S'!D27</f>
        <v>2.4807930607187112</v>
      </c>
      <c r="E27" s="25">
        <f>'2009Y'!E27/'2009S'!E27</f>
        <v>2.3066914498141262</v>
      </c>
      <c r="F27" s="25">
        <f>'2009Y'!F27/'2009S'!F27</f>
        <v>2.7745454545454544</v>
      </c>
      <c r="G27" s="25">
        <f>'2009Y'!G27/'2009S'!G27</f>
        <v>2.0402742073693232</v>
      </c>
      <c r="H27" s="25">
        <f>'2009Y'!H27/'2009S'!H27</f>
        <v>2.2453124999999998</v>
      </c>
      <c r="I27" s="25">
        <f>'2009Y'!I27/'2009S'!I27</f>
        <v>2.1696801112656465</v>
      </c>
      <c r="J27" s="25">
        <f>'2009Y'!J27/'2009S'!J27</f>
        <v>1.4606033318325078</v>
      </c>
      <c r="K27" s="25">
        <f>'2009Y'!K27/'2009S'!K27</f>
        <v>1.9019292604501608</v>
      </c>
      <c r="L27" s="25">
        <f>'2009Y'!L27/'2009S'!L27</f>
        <v>2.0536609829488466</v>
      </c>
      <c r="M27" s="25">
        <f>'2009Y'!M27/'2009S'!M27</f>
        <v>2.1467463479415669</v>
      </c>
      <c r="N27" s="25">
        <f>'2009Y'!N27/'2009S'!N27</f>
        <v>2.1659852820932133</v>
      </c>
      <c r="O27" s="25">
        <f>'2009Y'!O27/'2009S'!O27</f>
        <v>1.8958923512747876</v>
      </c>
      <c r="P27" s="25"/>
      <c r="Q27" s="25"/>
      <c r="R27" s="25"/>
    </row>
    <row r="28" spans="2:18" x14ac:dyDescent="0.2">
      <c r="B28" s="1" t="s">
        <v>38</v>
      </c>
      <c r="C28" s="24">
        <f>'2009Y'!C28/'2009S'!C28</f>
        <v>2.5607245780156442</v>
      </c>
      <c r="D28" s="24">
        <f>'2009Y'!D28/'2009S'!D28</f>
        <v>3.4083333333333332</v>
      </c>
      <c r="E28" s="24">
        <f>'2009Y'!E28/'2009S'!E28</f>
        <v>2.3983050847457625</v>
      </c>
      <c r="F28" s="24">
        <f>'2009Y'!F28/'2009S'!F28</f>
        <v>2.6666666666666665</v>
      </c>
      <c r="G28" s="24">
        <f>'2009Y'!G28/'2009S'!G28</f>
        <v>2.5447154471544717</v>
      </c>
      <c r="H28" s="24">
        <f>'2009Y'!H28/'2009S'!H28</f>
        <v>2.710376282782212</v>
      </c>
      <c r="I28" s="24">
        <f>'2009Y'!I28/'2009S'!I28</f>
        <v>2.7101449275362319</v>
      </c>
      <c r="J28" s="24">
        <f>'2009Y'!J28/'2009S'!J28</f>
        <v>2.2786069651741294</v>
      </c>
      <c r="K28" s="24">
        <f>'2009Y'!K28/'2009S'!K28</f>
        <v>2.193877551020408</v>
      </c>
      <c r="L28" s="24">
        <f>'2009Y'!L28/'2009S'!L28</f>
        <v>3.4645669291338583</v>
      </c>
      <c r="M28" s="24">
        <f>'2009Y'!M28/'2009S'!M28</f>
        <v>3.0214592274678114</v>
      </c>
      <c r="N28" s="24">
        <f>'2009Y'!N28/'2009S'!N28</f>
        <v>2.6347826086956521</v>
      </c>
      <c r="O28" s="24">
        <f>'2009Y'!O28/'2009S'!O28</f>
        <v>1.904494382022472</v>
      </c>
      <c r="P28" s="24"/>
      <c r="Q28" s="24"/>
      <c r="R28" s="24"/>
    </row>
    <row r="29" spans="2:18" s="14" customFormat="1" x14ac:dyDescent="0.2">
      <c r="B29" s="16" t="s">
        <v>39</v>
      </c>
      <c r="C29" s="25">
        <f>'2009Y'!C29/'2009S'!C29</f>
        <v>2.7659681475272424</v>
      </c>
      <c r="D29" s="25">
        <f>'2009Y'!D29/'2009S'!D29</f>
        <v>5.8423423423423424</v>
      </c>
      <c r="E29" s="25">
        <f>'2009Y'!E29/'2009S'!E29</f>
        <v>2.3789473684210525</v>
      </c>
      <c r="F29" s="25">
        <f>'2009Y'!F29/'2009S'!F29</f>
        <v>3.3245033112582782</v>
      </c>
      <c r="G29" s="25">
        <f>'2009Y'!G29/'2009S'!G29</f>
        <v>2.4524495677233431</v>
      </c>
      <c r="H29" s="25">
        <f>'2009Y'!H29/'2009S'!H29</f>
        <v>2.398581560283688</v>
      </c>
      <c r="I29" s="25">
        <f>'2009Y'!I29/'2009S'!I29</f>
        <v>2.5526011560693642</v>
      </c>
      <c r="J29" s="25">
        <f>'2009Y'!J29/'2009S'!J29</f>
        <v>2.5166835187057632</v>
      </c>
      <c r="K29" s="25">
        <f>'2009Y'!K29/'2009S'!K29</f>
        <v>3.0169082125603865</v>
      </c>
      <c r="L29" s="25">
        <f>'2009Y'!L29/'2009S'!L29</f>
        <v>2.6914498141263938</v>
      </c>
      <c r="M29" s="25">
        <f>'2009Y'!M29/'2009S'!M29</f>
        <v>2.6621253405994549</v>
      </c>
      <c r="N29" s="25">
        <f>'2009Y'!N29/'2009S'!N29</f>
        <v>2.6735905044510386</v>
      </c>
      <c r="O29" s="25">
        <f>'2009Y'!O29/'2009S'!O29</f>
        <v>2.4836363636363634</v>
      </c>
      <c r="P29" s="25"/>
      <c r="Q29" s="25"/>
      <c r="R29" s="25"/>
    </row>
    <row r="30" spans="2:18" x14ac:dyDescent="0.2">
      <c r="B30" s="1" t="s">
        <v>40</v>
      </c>
      <c r="C30" s="24">
        <f>'2009Y'!C30/'2009S'!C30</f>
        <v>2.2615629984051036</v>
      </c>
      <c r="D30" s="24">
        <f>'2009Y'!D30/'2009S'!D30</f>
        <v>2.6361031518624642</v>
      </c>
      <c r="E30" s="24">
        <f>'2009Y'!E30/'2009S'!E30</f>
        <v>2.4228395061728394</v>
      </c>
      <c r="F30" s="24">
        <f>'2009Y'!F30/'2009S'!F30</f>
        <v>2.0850111856823266</v>
      </c>
      <c r="G30" s="24">
        <f>'2009Y'!G30/'2009S'!G30</f>
        <v>2.2217391304347824</v>
      </c>
      <c r="H30" s="24">
        <f>'2009Y'!H30/'2009S'!H30</f>
        <v>2.320061255742726</v>
      </c>
      <c r="I30" s="24">
        <f>'2009Y'!I30/'2009S'!I30</f>
        <v>2.4097859327217126</v>
      </c>
      <c r="J30" s="24">
        <f>'2009Y'!J30/'2009S'!J30</f>
        <v>2.0166389351081531</v>
      </c>
      <c r="K30" s="24">
        <f>'2009Y'!K30/'2009S'!K30</f>
        <v>2.3258426966292136</v>
      </c>
      <c r="L30" s="24">
        <f>'2009Y'!L30/'2009S'!L30</f>
        <v>2.4987212276214832</v>
      </c>
      <c r="M30" s="24">
        <f>'2009Y'!M30/'2009S'!M30</f>
        <v>2.3216601815823608</v>
      </c>
      <c r="N30" s="24">
        <f>'2009Y'!N30/'2009S'!N30</f>
        <v>1.9340866290018832</v>
      </c>
      <c r="O30" s="24">
        <f>'2009Y'!O30/'2009S'!O30</f>
        <v>2.0445344129554655</v>
      </c>
      <c r="P30" s="24"/>
      <c r="Q30" s="24"/>
      <c r="R30" s="24"/>
    </row>
    <row r="31" spans="2:18" s="14" customFormat="1" x14ac:dyDescent="0.2">
      <c r="B31" s="16" t="s">
        <v>2</v>
      </c>
      <c r="C31" s="25">
        <f>'2009Y'!C31/'2009S'!C31</f>
        <v>2.2220540758676353</v>
      </c>
      <c r="D31" s="25">
        <f>'2009Y'!D31/'2009S'!D31</f>
        <v>2.0382436260623229</v>
      </c>
      <c r="E31" s="25">
        <f>'2009Y'!E31/'2009S'!E31</f>
        <v>2.2857142857142856</v>
      </c>
      <c r="F31" s="25">
        <f>'2009Y'!F31/'2009S'!F31</f>
        <v>2.1090909090909089</v>
      </c>
      <c r="G31" s="25">
        <f>'2009Y'!G31/'2009S'!G31</f>
        <v>2.3060869565217392</v>
      </c>
      <c r="H31" s="25">
        <f>'2009Y'!H31/'2009S'!H31</f>
        <v>2.2123356926188067</v>
      </c>
      <c r="I31" s="25">
        <f>'2009Y'!I31/'2009S'!I31</f>
        <v>2.2476050110537953</v>
      </c>
      <c r="J31" s="25">
        <f>'2009Y'!J31/'2009S'!J31</f>
        <v>2.2507720815318097</v>
      </c>
      <c r="K31" s="25">
        <f>'2009Y'!K31/'2009S'!K31</f>
        <v>2.2341137123745818</v>
      </c>
      <c r="L31" s="25">
        <f>'2009Y'!L31/'2009S'!L31</f>
        <v>2.3580613254203757</v>
      </c>
      <c r="M31" s="25">
        <f>'2009Y'!M31/'2009S'!M31</f>
        <v>2.1082621082621085</v>
      </c>
      <c r="N31" s="25">
        <f>'2009Y'!N31/'2009S'!N31</f>
        <v>2.3199999999999998</v>
      </c>
      <c r="O31" s="25">
        <f>'2009Y'!O31/'2009S'!O31</f>
        <v>2.1039325842696628</v>
      </c>
      <c r="P31" s="25"/>
      <c r="Q31" s="25"/>
      <c r="R31" s="25"/>
    </row>
    <row r="32" spans="2:18" x14ac:dyDescent="0.2">
      <c r="B32" s="1" t="s">
        <v>41</v>
      </c>
      <c r="C32" s="24">
        <f>'2009Y'!C32/'2009S'!C32</f>
        <v>2.8923693586698338</v>
      </c>
      <c r="D32" s="24">
        <f>'2009Y'!D32/'2009S'!D32</f>
        <v>3.8603491271820447</v>
      </c>
      <c r="E32" s="24">
        <f>'2009Y'!E32/'2009S'!E32</f>
        <v>3.2892156862745097</v>
      </c>
      <c r="F32" s="24">
        <f>'2009Y'!F32/'2009S'!F32</f>
        <v>3.1431578947368419</v>
      </c>
      <c r="G32" s="24">
        <f>'2009Y'!G32/'2009S'!G32</f>
        <v>3.3878116343490303</v>
      </c>
      <c r="H32" s="24">
        <f>'2009Y'!H32/'2009S'!H32</f>
        <v>2.7942754919499104</v>
      </c>
      <c r="I32" s="24">
        <f>'2009Y'!I32/'2009S'!I32</f>
        <v>2.2887931034482758</v>
      </c>
      <c r="J32" s="24">
        <f>'2009Y'!J32/'2009S'!J32</f>
        <v>2.4135220125786163</v>
      </c>
      <c r="K32" s="24">
        <f>'2009Y'!K32/'2009S'!K32</f>
        <v>2.8630136986301369</v>
      </c>
      <c r="L32" s="24">
        <f>'2009Y'!L32/'2009S'!L32</f>
        <v>2.8925233644859811</v>
      </c>
      <c r="M32" s="24">
        <f>'2009Y'!M32/'2009S'!M32</f>
        <v>3.1851851851851851</v>
      </c>
      <c r="N32" s="24">
        <f>'2009Y'!N32/'2009S'!N32</f>
        <v>2.6723076923076925</v>
      </c>
      <c r="O32" s="24">
        <f>'2009Y'!O32/'2009S'!O32</f>
        <v>3.0501043841336117</v>
      </c>
      <c r="P32" s="24"/>
    </row>
    <row r="33" spans="2:16" s="14" customFormat="1" x14ac:dyDescent="0.2">
      <c r="B33" s="16" t="s">
        <v>42</v>
      </c>
      <c r="C33" s="25">
        <f>'2009Y'!C33/'2009S'!C33</f>
        <v>2.7383419689119171</v>
      </c>
      <c r="D33" s="25">
        <f>'2009Y'!D33/'2009S'!D33</f>
        <v>3.2934131736526946</v>
      </c>
      <c r="E33" s="25">
        <f>'2009Y'!E33/'2009S'!E33</f>
        <v>2.8742857142857141</v>
      </c>
      <c r="F33" s="25">
        <f>'2009Y'!F33/'2009S'!F33</f>
        <v>2.7695652173913046</v>
      </c>
      <c r="G33" s="25">
        <f>'2009Y'!G33/'2009S'!G33</f>
        <v>3.1116751269035534</v>
      </c>
      <c r="H33" s="25">
        <f>'2009Y'!H33/'2009S'!H33</f>
        <v>2.7333333333333334</v>
      </c>
      <c r="I33" s="25">
        <f>'2009Y'!I33/'2009S'!I33</f>
        <v>2.4267912772585669</v>
      </c>
      <c r="J33" s="25">
        <f>'2009Y'!J33/'2009S'!J33</f>
        <v>2.5099337748344372</v>
      </c>
      <c r="K33" s="25">
        <f>'2009Y'!K33/'2009S'!K33</f>
        <v>3.0106951871657754</v>
      </c>
      <c r="L33" s="25">
        <f>'2009Y'!L33/'2009S'!L33</f>
        <v>2.3673469387755102</v>
      </c>
      <c r="M33" s="25">
        <f>'2009Y'!M33/'2009S'!M33</f>
        <v>2.9705882352941178</v>
      </c>
      <c r="N33" s="25">
        <f>'2009Y'!N33/'2009S'!N33</f>
        <v>2.5294117647058822</v>
      </c>
      <c r="O33" s="25">
        <f>'2009Y'!O33/'2009S'!O33</f>
        <v>2.5920398009950247</v>
      </c>
      <c r="P33" s="25"/>
    </row>
    <row r="34" spans="2:16" x14ac:dyDescent="0.2">
      <c r="B34" s="1" t="s">
        <v>3</v>
      </c>
      <c r="C34" s="24">
        <f>'2009Y'!C34/'2009S'!C34</f>
        <v>1.9530667991060342</v>
      </c>
      <c r="D34" s="24">
        <f>'2009Y'!D34/'2009S'!D34</f>
        <v>2.2286689419795223</v>
      </c>
      <c r="E34" s="24">
        <f>'2009Y'!E34/'2009S'!E34</f>
        <v>1.964102564102564</v>
      </c>
      <c r="F34" s="24">
        <f>'2009Y'!F34/'2009S'!F34</f>
        <v>1.8380281690140845</v>
      </c>
      <c r="G34" s="24">
        <f>'2009Y'!G34/'2009S'!G34</f>
        <v>1.9230769230769231</v>
      </c>
      <c r="H34" s="24">
        <f>'2009Y'!H34/'2009S'!H34</f>
        <v>1.8552188552188553</v>
      </c>
      <c r="I34" s="24">
        <f>'2009Y'!I34/'2009S'!I34</f>
        <v>1.8247663551401869</v>
      </c>
      <c r="J34" s="24">
        <f>'2009Y'!J34/'2009S'!J34</f>
        <v>1.9213483146067416</v>
      </c>
      <c r="K34" s="24">
        <f>'2009Y'!K34/'2009S'!K34</f>
        <v>1.8606965174129353</v>
      </c>
      <c r="L34" s="24">
        <f>'2009Y'!L34/'2009S'!L34</f>
        <v>2.162962962962963</v>
      </c>
      <c r="M34" s="24">
        <f>'2009Y'!M34/'2009S'!M34</f>
        <v>1.9029850746268657</v>
      </c>
      <c r="N34" s="24">
        <f>'2009Y'!N34/'2009S'!N34</f>
        <v>2.0489795918367348</v>
      </c>
      <c r="O34" s="24">
        <f>'2009Y'!O34/'2009S'!O34</f>
        <v>1.9860627177700347</v>
      </c>
      <c r="P34" s="24"/>
    </row>
    <row r="35" spans="2:16" s="14" customFormat="1" x14ac:dyDescent="0.2">
      <c r="B35" s="16" t="s">
        <v>43</v>
      </c>
      <c r="C35" s="25">
        <f>'2009Y'!C35/'2009S'!C35</f>
        <v>2.4120844658164331</v>
      </c>
      <c r="D35" s="25">
        <f>'2009Y'!D35/'2009S'!D35</f>
        <v>2.2682926829268291</v>
      </c>
      <c r="E35" s="25">
        <f>'2009Y'!E35/'2009S'!E35</f>
        <v>1.9530201342281879</v>
      </c>
      <c r="F35" s="25">
        <f>'2009Y'!F35/'2009S'!F35</f>
        <v>2.3870967741935485</v>
      </c>
      <c r="G35" s="25">
        <f>'2009Y'!G35/'2009S'!G35</f>
        <v>2.4035874439461882</v>
      </c>
      <c r="H35" s="25">
        <f>'2009Y'!H35/'2009S'!H35</f>
        <v>2.7475490196078431</v>
      </c>
      <c r="I35" s="25">
        <f>'2009Y'!I35/'2009S'!I35</f>
        <v>2.4272559852670348</v>
      </c>
      <c r="J35" s="25">
        <f>'2009Y'!J35/'2009S'!J35</f>
        <v>2.179144385026738</v>
      </c>
      <c r="K35" s="25">
        <f>'2009Y'!K35/'2009S'!K35</f>
        <v>2.2230971128608923</v>
      </c>
      <c r="L35" s="25">
        <f>'2009Y'!L35/'2009S'!L35</f>
        <v>2.7257281553398056</v>
      </c>
      <c r="M35" s="25">
        <f>'2009Y'!M35/'2009S'!M35</f>
        <v>2.418181818181818</v>
      </c>
      <c r="N35" s="25">
        <f>'2009Y'!N35/'2009S'!N35</f>
        <v>2.5158730158730158</v>
      </c>
      <c r="O35" s="25">
        <f>'2009Y'!O35/'2009S'!O35</f>
        <v>2.6769662921348316</v>
      </c>
      <c r="P35" s="25"/>
    </row>
    <row r="36" spans="2:16" x14ac:dyDescent="0.2">
      <c r="B36" s="1" t="s">
        <v>44</v>
      </c>
      <c r="C36" s="24">
        <f>'2009Y'!C36/'2009S'!C36</f>
        <v>2.4386357282639084</v>
      </c>
      <c r="D36" s="24">
        <f>'2009Y'!D36/'2009S'!D36</f>
        <v>2.6315789473684212</v>
      </c>
      <c r="E36" s="24">
        <f>'2009Y'!E36/'2009S'!E36</f>
        <v>2.4712643678160919</v>
      </c>
      <c r="F36" s="24">
        <f>'2009Y'!F36/'2009S'!F36</f>
        <v>2.105</v>
      </c>
      <c r="G36" s="24">
        <f>'2009Y'!G36/'2009S'!G36</f>
        <v>2.3553719008264462</v>
      </c>
      <c r="H36" s="24">
        <f>'2009Y'!H36/'2009S'!H36</f>
        <v>2.4836956521739131</v>
      </c>
      <c r="I36" s="24">
        <f>'2009Y'!I36/'2009S'!I36</f>
        <v>1.9052631578947368</v>
      </c>
      <c r="J36" s="24">
        <f>'2009Y'!J36/'2009S'!J36</f>
        <v>2.4593908629441623</v>
      </c>
      <c r="K36" s="24">
        <f>'2009Y'!K36/'2009S'!K36</f>
        <v>2.8357588357588357</v>
      </c>
      <c r="L36" s="24">
        <f>'2009Y'!L36/'2009S'!L36</f>
        <v>2.5175718849840254</v>
      </c>
      <c r="M36" s="24">
        <f>'2009Y'!M36/'2009S'!M36</f>
        <v>2.4250614250614251</v>
      </c>
      <c r="N36" s="24">
        <f>'2009Y'!N36/'2009S'!N36</f>
        <v>2.784313725490196</v>
      </c>
      <c r="O36" s="24">
        <f>'2009Y'!O36/'2009S'!O36</f>
        <v>2.4371257485029938</v>
      </c>
      <c r="P36" s="24"/>
    </row>
    <row r="37" spans="2:16" s="14" customFormat="1" x14ac:dyDescent="0.2">
      <c r="B37" s="16" t="s">
        <v>4</v>
      </c>
      <c r="C37" s="25">
        <f>'2009Y'!C37/'2009S'!C37</f>
        <v>2.3190630048465266</v>
      </c>
      <c r="D37" s="25">
        <f>'2009Y'!D37/'2009S'!D37</f>
        <v>2.948905109489051</v>
      </c>
      <c r="E37" s="25">
        <f>'2009Y'!E37/'2009S'!E37</f>
        <v>2.3854166666666665</v>
      </c>
      <c r="F37" s="25">
        <f>'2009Y'!F37/'2009S'!F37</f>
        <v>1.8356164383561644</v>
      </c>
      <c r="G37" s="25">
        <f>'2009Y'!G37/'2009S'!G37</f>
        <v>2.6111111111111112</v>
      </c>
      <c r="H37" s="25">
        <f>'2009Y'!H37/'2009S'!H37</f>
        <v>2.7471264367816093</v>
      </c>
      <c r="I37" s="25">
        <f>'2009Y'!I37/'2009S'!I37</f>
        <v>2.39453125</v>
      </c>
      <c r="J37" s="25">
        <f>'2009Y'!J37/'2009S'!J37</f>
        <v>1.9909365558912386</v>
      </c>
      <c r="K37" s="25">
        <f>'2009Y'!K37/'2009S'!K37</f>
        <v>1.9334719334719335</v>
      </c>
      <c r="L37" s="25">
        <f>'2009Y'!L37/'2009S'!L37</f>
        <v>2.4500000000000002</v>
      </c>
      <c r="M37" s="25">
        <f>'2009Y'!M37/'2009S'!M37</f>
        <v>2.9658119658119659</v>
      </c>
      <c r="N37" s="25">
        <f>'2009Y'!N37/'2009S'!N37</f>
        <v>2.1847133757961785</v>
      </c>
      <c r="O37" s="25">
        <f>'2009Y'!O37/'2009S'!O37</f>
        <v>2.4841269841269842</v>
      </c>
      <c r="P37" s="25"/>
    </row>
    <row r="38" spans="2:16" x14ac:dyDescent="0.2">
      <c r="B38" s="1" t="s">
        <v>45</v>
      </c>
      <c r="C38" s="24">
        <f>'2009Y'!C38/'2009S'!C38</f>
        <v>2.6376052811290691</v>
      </c>
      <c r="D38" s="24">
        <f>'2009Y'!D38/'2009S'!D38</f>
        <v>3.0362318840579712</v>
      </c>
      <c r="E38" s="24">
        <f>'2009Y'!E38/'2009S'!E38</f>
        <v>2.3650793650793651</v>
      </c>
      <c r="F38" s="24">
        <f>'2009Y'!F38/'2009S'!F38</f>
        <v>2.855614973262032</v>
      </c>
      <c r="G38" s="24">
        <f>'2009Y'!G38/'2009S'!G38</f>
        <v>2.557377049180328</v>
      </c>
      <c r="H38" s="24">
        <f>'2009Y'!H38/'2009S'!H38</f>
        <v>2.3302180685358254</v>
      </c>
      <c r="I38" s="24">
        <f>'2009Y'!I38/'2009S'!I38</f>
        <v>2.8171641791044775</v>
      </c>
      <c r="J38" s="24">
        <f>'2009Y'!J38/'2009S'!J38</f>
        <v>1.980952380952381</v>
      </c>
      <c r="K38" s="24">
        <f>'2009Y'!K38/'2009S'!K38</f>
        <v>3.5195586760280841</v>
      </c>
      <c r="L38" s="24">
        <f>'2009Y'!L38/'2009S'!L38</f>
        <v>1.9984709480122325</v>
      </c>
      <c r="M38" s="24">
        <f>'2009Y'!M38/'2009S'!M38</f>
        <v>2.2447552447552446</v>
      </c>
      <c r="N38" s="24">
        <f>'2009Y'!N38/'2009S'!N38</f>
        <v>2.625</v>
      </c>
      <c r="O38" s="24">
        <f>'2009Y'!O38/'2009S'!O38</f>
        <v>2.4078212290502794</v>
      </c>
      <c r="P38" s="24"/>
    </row>
    <row r="39" spans="2:16" s="14" customFormat="1" x14ac:dyDescent="0.2">
      <c r="B39" s="16" t="s">
        <v>46</v>
      </c>
      <c r="C39" s="25">
        <f>'2009Y'!C39/'2009S'!C39</f>
        <v>2.3335046248715314</v>
      </c>
      <c r="D39" s="25">
        <f>'2009Y'!D39/'2009S'!D39</f>
        <v>3.1633986928104574</v>
      </c>
      <c r="E39" s="25">
        <f>'2009Y'!E39/'2009S'!E39</f>
        <v>2.8120300751879701</v>
      </c>
      <c r="F39" s="25">
        <f>'2009Y'!F39/'2009S'!F39</f>
        <v>2.0080645161290325</v>
      </c>
      <c r="G39" s="25">
        <f>'2009Y'!G39/'2009S'!G39</f>
        <v>2.3636363636363638</v>
      </c>
      <c r="H39" s="25">
        <f>'2009Y'!H39/'2009S'!H39</f>
        <v>2.2746113989637307</v>
      </c>
      <c r="I39" s="25">
        <f>'2009Y'!I39/'2009S'!I39</f>
        <v>2.6351351351351351</v>
      </c>
      <c r="J39" s="25">
        <f>'2009Y'!J39/'2009S'!J39</f>
        <v>2.1209016393442623</v>
      </c>
      <c r="K39" s="25">
        <f>'2009Y'!K39/'2009S'!K39</f>
        <v>2.0217391304347827</v>
      </c>
      <c r="L39" s="25">
        <f>'2009Y'!L39/'2009S'!L39</f>
        <v>2.5257985257985256</v>
      </c>
      <c r="M39" s="25">
        <f>'2009Y'!M39/'2009S'!M39</f>
        <v>2.4866666666666668</v>
      </c>
      <c r="N39" s="25">
        <f>'2009Y'!N39/'2009S'!N39</f>
        <v>2.2087542087542089</v>
      </c>
      <c r="O39" s="25">
        <f>'2009Y'!O39/'2009S'!O39</f>
        <v>2.0542168674698793</v>
      </c>
      <c r="P39" s="25"/>
    </row>
    <row r="40" spans="2:16" x14ac:dyDescent="0.2">
      <c r="B40" s="1" t="s">
        <v>47</v>
      </c>
      <c r="C40" s="24">
        <f>'2009Y'!C40/'2009S'!C40</f>
        <v>1.8959058067968959</v>
      </c>
      <c r="D40" s="24">
        <f>'2009Y'!D40/'2009S'!D40</f>
        <v>1.5692567567567568</v>
      </c>
      <c r="E40" s="24">
        <f>'2009Y'!E40/'2009S'!E40</f>
        <v>1.9900497512437811</v>
      </c>
      <c r="F40" s="24">
        <f>'2009Y'!F40/'2009S'!F40</f>
        <v>2.0219298245614037</v>
      </c>
      <c r="G40" s="24">
        <f>'2009Y'!G40/'2009S'!G40</f>
        <v>1.6883561643835616</v>
      </c>
      <c r="H40" s="24">
        <f>'2009Y'!H40/'2009S'!H40</f>
        <v>2.2972972972972974</v>
      </c>
      <c r="I40" s="24">
        <f>'2009Y'!I40/'2009S'!I40</f>
        <v>1.7557251908396947</v>
      </c>
      <c r="J40" s="24">
        <f>'2009Y'!J40/'2009S'!J40</f>
        <v>1.7728813559322034</v>
      </c>
      <c r="K40" s="24">
        <f>'2009Y'!K40/'2009S'!K40</f>
        <v>2.1666666666666665</v>
      </c>
      <c r="L40" s="24">
        <f>'2009Y'!L40/'2009S'!L40</f>
        <v>2.2093862815884475</v>
      </c>
      <c r="M40" s="24">
        <f>'2009Y'!M40/'2009S'!M40</f>
        <v>2.164705882352941</v>
      </c>
      <c r="N40" s="24">
        <f>'2009Y'!N40/'2009S'!N40</f>
        <v>2.1520000000000001</v>
      </c>
      <c r="O40" s="24">
        <f>'2009Y'!O40/'2009S'!O40</f>
        <v>1.6515151515151516</v>
      </c>
      <c r="P40" s="24"/>
    </row>
    <row r="41" spans="2:16" s="14" customFormat="1" x14ac:dyDescent="0.2">
      <c r="B41" s="65" t="s">
        <v>65</v>
      </c>
      <c r="C41" s="25">
        <f>'2009Y'!C41/'2009S'!C41</f>
        <v>2.4111559818273598</v>
      </c>
      <c r="D41" s="25">
        <f>'2009Y'!D41/'2009S'!D41</f>
        <v>2.8412698412698414</v>
      </c>
      <c r="E41" s="25">
        <f>'2009Y'!E41/'2009S'!E41</f>
        <v>2.5914893617021275</v>
      </c>
      <c r="F41" s="25">
        <f>'2009Y'!F41/'2009S'!F41</f>
        <v>2.46524064171123</v>
      </c>
      <c r="G41" s="25">
        <f>'2009Y'!G41/'2009S'!G41</f>
        <v>2.3790849673202614</v>
      </c>
      <c r="H41" s="25">
        <f>'2009Y'!H41/'2009S'!H41</f>
        <v>2.7137014314928427</v>
      </c>
      <c r="I41" s="25">
        <f>'2009Y'!I41/'2009S'!I41</f>
        <v>2.5772994129158513</v>
      </c>
      <c r="J41" s="25">
        <f>'2009Y'!J41/'2009S'!J41</f>
        <v>1.771186440677966</v>
      </c>
      <c r="K41" s="25">
        <f>'2009Y'!K41/'2009S'!K41</f>
        <v>2.5714285714285716</v>
      </c>
      <c r="L41" s="25">
        <f>'2009Y'!L41/'2009S'!L41</f>
        <v>2.4603174603174605</v>
      </c>
      <c r="M41" s="25">
        <f>'2009Y'!M41/'2009S'!M41</f>
        <v>2.7751937984496124</v>
      </c>
      <c r="N41" s="25">
        <f>'2009Y'!N41/'2009S'!N41</f>
        <v>1.96</v>
      </c>
      <c r="O41" s="25">
        <f>'2009Y'!O41/'2009S'!O41</f>
        <v>1.78</v>
      </c>
      <c r="P41" s="25"/>
    </row>
    <row r="42" spans="2:16" x14ac:dyDescent="0.2">
      <c r="B42" s="1" t="s">
        <v>49</v>
      </c>
      <c r="C42" s="24">
        <f>'2009Y'!C42/'2009S'!C42</f>
        <v>4.4431422236300282</v>
      </c>
      <c r="D42" s="24">
        <f>'2009Y'!D42/'2009S'!D42</f>
        <v>4.9523809523809526</v>
      </c>
      <c r="E42" s="24">
        <f>'2009Y'!E42/'2009S'!E42</f>
        <v>5.9709090909090907</v>
      </c>
      <c r="F42" s="24">
        <f>'2009Y'!F42/'2009S'!F42</f>
        <v>5.4629629629629628</v>
      </c>
      <c r="G42" s="24">
        <f>'2009Y'!G42/'2009S'!G42</f>
        <v>4.8381502890173413</v>
      </c>
      <c r="H42" s="24">
        <f>'2009Y'!H42/'2009S'!H42</f>
        <v>3.6401869158878504</v>
      </c>
      <c r="I42" s="24">
        <f>'2009Y'!I42/'2009S'!I42</f>
        <v>3.3718647764449292</v>
      </c>
      <c r="J42" s="24">
        <f>'2009Y'!J42/'2009S'!J42</f>
        <v>3.6152073732718892</v>
      </c>
      <c r="K42" s="24">
        <f>'2009Y'!K42/'2009S'!K42</f>
        <v>3.9168026101141926</v>
      </c>
      <c r="L42" s="24">
        <f>'2009Y'!L42/'2009S'!L42</f>
        <v>4.6850152905198774</v>
      </c>
      <c r="M42" s="24">
        <f>'2009Y'!M42/'2009S'!M42</f>
        <v>5.442622950819672</v>
      </c>
      <c r="N42" s="24">
        <f>'2009Y'!N42/'2009S'!N42</f>
        <v>4.6441717791411046</v>
      </c>
      <c r="O42" s="24">
        <f>'2009Y'!O42/'2009S'!O42</f>
        <v>5.6856287425149699</v>
      </c>
      <c r="P42" s="24"/>
    </row>
    <row r="43" spans="2:16" s="14" customFormat="1" x14ac:dyDescent="0.2">
      <c r="B43" s="16" t="s">
        <v>5</v>
      </c>
      <c r="C43" s="25">
        <f>'2009Y'!C43/'2009S'!C43</f>
        <v>2.0838323353293413</v>
      </c>
      <c r="D43" s="25">
        <f>'2009Y'!D43/'2009S'!D43</f>
        <v>1.896551724137931</v>
      </c>
      <c r="E43" s="25">
        <f>'2009Y'!E43/'2009S'!E43</f>
        <v>2.9636363636363638</v>
      </c>
      <c r="F43" s="25">
        <f>'2009Y'!F43/'2009S'!F43</f>
        <v>2.0530973451327434</v>
      </c>
      <c r="G43" s="25">
        <f>'2009Y'!G43/'2009S'!G43</f>
        <v>2.0289855072463769</v>
      </c>
      <c r="H43" s="25">
        <f>'2009Y'!H43/'2009S'!H43</f>
        <v>1.9096774193548387</v>
      </c>
      <c r="I43" s="25">
        <f>'2009Y'!I43/'2009S'!I43</f>
        <v>2.3803921568627451</v>
      </c>
      <c r="J43" s="25">
        <f>'2009Y'!J43/'2009S'!J43</f>
        <v>1.6763754045307444</v>
      </c>
      <c r="K43" s="25">
        <f>'2009Y'!K43/'2009S'!K43</f>
        <v>1.8549019607843138</v>
      </c>
      <c r="L43" s="25">
        <f>'2009Y'!L43/'2009S'!L43</f>
        <v>2.3285714285714287</v>
      </c>
      <c r="M43" s="25">
        <f>'2009Y'!M43/'2009S'!M43</f>
        <v>2.4315789473684211</v>
      </c>
      <c r="N43" s="25">
        <f>'2009Y'!N43/'2009S'!N43</f>
        <v>2.2560975609756095</v>
      </c>
      <c r="O43" s="25">
        <f>'2009Y'!O43/'2009S'!O43</f>
        <v>2.3690476190476191</v>
      </c>
      <c r="P43" s="25"/>
    </row>
    <row r="44" spans="2:16" x14ac:dyDescent="0.2">
      <c r="B44" s="1" t="s">
        <v>6</v>
      </c>
      <c r="C44" s="24">
        <f>'2009Y'!C44/'2009S'!C44</f>
        <v>2.777152899824253</v>
      </c>
      <c r="D44" s="24">
        <f>'2009Y'!D44/'2009S'!D44</f>
        <v>2.9740259740259742</v>
      </c>
      <c r="E44" s="24">
        <f>'2009Y'!E44/'2009S'!E44</f>
        <v>3.6883116883116882</v>
      </c>
      <c r="F44" s="24">
        <f>'2009Y'!F44/'2009S'!F44</f>
        <v>2.4388489208633093</v>
      </c>
      <c r="G44" s="24">
        <f>'2009Y'!G44/'2009S'!G44</f>
        <v>2.3673469387755102</v>
      </c>
      <c r="H44" s="24">
        <f>'2009Y'!H44/'2009S'!H44</f>
        <v>2.8032786885245899</v>
      </c>
      <c r="I44" s="24">
        <f>'2009Y'!I44/'2009S'!I44</f>
        <v>2.3586206896551722</v>
      </c>
      <c r="J44" s="24">
        <f>'2009Y'!J44/'2009S'!J44</f>
        <v>3.6743849493487697</v>
      </c>
      <c r="K44" s="24">
        <f>'2009Y'!K44/'2009S'!K44</f>
        <v>1.9545454545454546</v>
      </c>
      <c r="L44" s="24">
        <f>'2009Y'!L44/'2009S'!L44</f>
        <v>2.3141993957703928</v>
      </c>
      <c r="M44" s="24">
        <f>'2009Y'!M44/'2009S'!M44</f>
        <v>2.902173913043478</v>
      </c>
      <c r="N44" s="24">
        <f>'2009Y'!N44/'2009S'!N44</f>
        <v>3.2276422764227641</v>
      </c>
      <c r="O44" s="24">
        <f>'2009Y'!O44/'2009S'!O44</f>
        <v>2.2580645161290325</v>
      </c>
      <c r="P44" s="24"/>
    </row>
    <row r="45" spans="2:16" s="14" customFormat="1" x14ac:dyDescent="0.2">
      <c r="B45" s="16" t="s">
        <v>50</v>
      </c>
      <c r="C45" s="25">
        <f>'2009Y'!C45/'2009S'!C45</f>
        <v>2.3746571585298959</v>
      </c>
      <c r="D45" s="25">
        <f>'2009Y'!D45/'2009S'!D45</f>
        <v>2.3888888888888888</v>
      </c>
      <c r="E45" s="25">
        <f>'2009Y'!E45/'2009S'!E45</f>
        <v>1.6376811594202898</v>
      </c>
      <c r="F45" s="25">
        <f>'2009Y'!F45/'2009S'!F45</f>
        <v>1.92</v>
      </c>
      <c r="G45" s="25">
        <f>'2009Y'!G45/'2009S'!G45</f>
        <v>2.7901234567901234</v>
      </c>
      <c r="H45" s="25">
        <f>'2009Y'!H45/'2009S'!H45</f>
        <v>2.8922155688622753</v>
      </c>
      <c r="I45" s="25">
        <f>'2009Y'!I45/'2009S'!I45</f>
        <v>2.3486842105263159</v>
      </c>
      <c r="J45" s="25">
        <f>'2009Y'!J45/'2009S'!J45</f>
        <v>1.6296296296296295</v>
      </c>
      <c r="K45" s="25">
        <f>'2009Y'!K45/'2009S'!K45</f>
        <v>2.4133333333333336</v>
      </c>
      <c r="L45" s="25">
        <f>'2009Y'!L45/'2009S'!L45</f>
        <v>2.1379310344827585</v>
      </c>
      <c r="M45" s="25">
        <f>'2009Y'!M45/'2009S'!M45</f>
        <v>2.6258064516129034</v>
      </c>
      <c r="N45" s="25">
        <f>'2009Y'!N45/'2009S'!N45</f>
        <v>2.1111111111111112</v>
      </c>
      <c r="O45" s="25">
        <f>'2009Y'!O45/'2009S'!O45</f>
        <v>2.0851063829787235</v>
      </c>
      <c r="P45" s="25"/>
    </row>
    <row r="46" spans="2:16" x14ac:dyDescent="0.2">
      <c r="B46" s="1" t="s">
        <v>51</v>
      </c>
      <c r="C46" s="24">
        <f>'2009Y'!C46/'2009S'!C46</f>
        <v>2.2036516853932584</v>
      </c>
      <c r="D46" s="24">
        <f>'2009Y'!D46/'2009S'!D46</f>
        <v>1.4782608695652173</v>
      </c>
      <c r="E46" s="24">
        <f>'2009Y'!E46/'2009S'!E46</f>
        <v>3.263157894736842</v>
      </c>
      <c r="F46" s="24">
        <f>'2009Y'!F46/'2009S'!F46</f>
        <v>2.3888888888888888</v>
      </c>
      <c r="G46" s="24">
        <f>'2009Y'!G46/'2009S'!G46</f>
        <v>2.2749999999999999</v>
      </c>
      <c r="H46" s="24">
        <f>'2009Y'!H46/'2009S'!H46</f>
        <v>1.9733333333333334</v>
      </c>
      <c r="I46" s="24">
        <f>'2009Y'!I46/'2009S'!I46</f>
        <v>2.5392156862745097</v>
      </c>
      <c r="J46" s="24">
        <f>'2009Y'!J46/'2009S'!J46</f>
        <v>1.9236641221374047</v>
      </c>
      <c r="K46" s="24">
        <f>'2009Y'!K46/'2009S'!K46</f>
        <v>1.9313725490196079</v>
      </c>
      <c r="L46" s="24">
        <f>'2009Y'!L46/'2009S'!L46</f>
        <v>2.2647058823529411</v>
      </c>
      <c r="M46" s="24">
        <f>'2009Y'!M46/'2009S'!M46</f>
        <v>2.7096774193548385</v>
      </c>
      <c r="N46" s="24">
        <f>'2009Y'!N46/'2009S'!N46</f>
        <v>2.7777777777777777</v>
      </c>
      <c r="O46" s="24">
        <f>'2009Y'!O46/'2009S'!O46</f>
        <v>1.96</v>
      </c>
      <c r="P46" s="8"/>
    </row>
    <row r="47" spans="2:16" x14ac:dyDescent="0.2">
      <c r="B47" s="46" t="s">
        <v>111</v>
      </c>
      <c r="C47" s="25">
        <f>'2009Y'!C47/'2009S'!C47</f>
        <v>2.4700920245398774</v>
      </c>
      <c r="D47" s="25">
        <f>'2009Y'!D47/'2009S'!D47</f>
        <v>2.6309523809523809</v>
      </c>
      <c r="E47" s="25">
        <f>'2009Y'!E47/'2009S'!E47</f>
        <v>2.4285714285714284</v>
      </c>
      <c r="F47" s="25">
        <f>'2009Y'!F47/'2009S'!F47</f>
        <v>2.2941176470588234</v>
      </c>
      <c r="G47" s="25">
        <f>'2009Y'!G47/'2009S'!G47</f>
        <v>2.2527472527472527</v>
      </c>
      <c r="H47" s="25">
        <f>'2009Y'!H47/'2009S'!H47</f>
        <v>2.0204081632653059</v>
      </c>
      <c r="I47" s="25">
        <f>'2009Y'!I47/'2009S'!I47</f>
        <v>1.9605263157894737</v>
      </c>
      <c r="J47" s="25">
        <f>'2009Y'!J47/'2009S'!J47</f>
        <v>1.9727272727272727</v>
      </c>
      <c r="K47" s="25">
        <f>'2009Y'!K47/'2009S'!K47</f>
        <v>3.1413043478260869</v>
      </c>
      <c r="L47" s="25">
        <f>'2009Y'!L47/'2009S'!L47</f>
        <v>2.4352941176470586</v>
      </c>
      <c r="M47" s="25">
        <f>'2009Y'!M47/'2009S'!M47</f>
        <v>2.971830985915493</v>
      </c>
      <c r="N47" s="25">
        <f>'2009Y'!N47/'2009S'!N47</f>
        <v>2.9125000000000001</v>
      </c>
      <c r="O47" s="25">
        <f>'2009Y'!O47/'2009S'!O47</f>
        <v>2.4500000000000002</v>
      </c>
      <c r="P47" s="8"/>
    </row>
    <row r="48" spans="2:16" s="19" customFormat="1" x14ac:dyDescent="0.2">
      <c r="B48" s="18" t="s">
        <v>91</v>
      </c>
      <c r="C48" s="24">
        <f>'2009Y'!C48/'2009S'!C48</f>
        <v>2.0346467213329489</v>
      </c>
      <c r="D48" s="24">
        <f>'2009Y'!D48/'2009S'!D48</f>
        <v>2.0545009185548073</v>
      </c>
      <c r="E48" s="24">
        <f>'2009Y'!E48/'2009S'!E48</f>
        <v>1.7882761280370227</v>
      </c>
      <c r="F48" s="24">
        <f>'2009Y'!F48/'2009S'!F48</f>
        <v>2.2417883211678831</v>
      </c>
      <c r="G48" s="24">
        <f>'2009Y'!G48/'2009S'!G48</f>
        <v>1.9277295975094508</v>
      </c>
      <c r="H48" s="24">
        <f>'2009Y'!H48/'2009S'!H48</f>
        <v>2.2054932172165467</v>
      </c>
      <c r="I48" s="24">
        <f>'2009Y'!I48/'2009S'!I48</f>
        <v>2.3786861313868615</v>
      </c>
      <c r="J48" s="24">
        <f>'2009Y'!J48/'2009S'!J48</f>
        <v>1.9402305393482282</v>
      </c>
      <c r="K48" s="24">
        <f>'2009Y'!K48/'2009S'!K48</f>
        <v>1.9741434122218298</v>
      </c>
      <c r="L48" s="24">
        <f>'2009Y'!L48/'2009S'!L48</f>
        <v>1.7431282402425903</v>
      </c>
      <c r="M48" s="24">
        <f>'2009Y'!M48/'2009S'!M48</f>
        <v>2.3027315670568904</v>
      </c>
      <c r="N48" s="24">
        <f>'2009Y'!N48/'2009S'!N48</f>
        <v>2.2262859839546958</v>
      </c>
      <c r="O48" s="24">
        <f>'2009Y'!O48/'2009S'!O48</f>
        <v>1.9750185505812516</v>
      </c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phoneticPr fontId="8" type="noConversion"/>
  <conditionalFormatting sqref="C8:P65536 Q1:IV1048576 C1:P6 A1 A2:B1048576">
    <cfRule type="cellIs" dxfId="64" priority="4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2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2:16" ht="15.75" thickBot="1" x14ac:dyDescent="0.3">
      <c r="B5" s="5" t="s">
        <v>0</v>
      </c>
    </row>
    <row r="6" spans="2:16" ht="13.5" thickBot="1" x14ac:dyDescent="0.25">
      <c r="B6" s="6" t="s">
        <v>105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2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2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6" s="14" customFormat="1" x14ac:dyDescent="0.2">
      <c r="B9" s="13" t="s">
        <v>20</v>
      </c>
      <c r="C9" s="21">
        <f>'2008Y'!C9/'2008S'!C9</f>
        <v>1.7515890772639626</v>
      </c>
      <c r="D9" s="21">
        <f>'2008Y'!D9/'2008S'!D9</f>
        <v>1.7659797470349501</v>
      </c>
      <c r="E9" s="21">
        <f>'2008Y'!E9/'2008S'!E9</f>
        <v>1.6618581056481039</v>
      </c>
      <c r="F9" s="21">
        <f>'2008Y'!F9/'2008S'!F9</f>
        <v>1.7760894780447389</v>
      </c>
      <c r="G9" s="21">
        <f>'2008Y'!G9/'2008S'!G9</f>
        <v>1.7022241796961022</v>
      </c>
      <c r="H9" s="21">
        <f>'2008Y'!H9/'2008S'!H9</f>
        <v>1.7659570213560136</v>
      </c>
      <c r="I9" s="21">
        <f>'2008Y'!I9/'2008S'!I9</f>
        <v>1.8024444784806248</v>
      </c>
      <c r="J9" s="21">
        <f>'2008Y'!J9/'2008S'!J9</f>
        <v>1.7872449654661409</v>
      </c>
      <c r="K9" s="21">
        <f>'2008Y'!K9/'2008S'!K9</f>
        <v>1.8623792893059266</v>
      </c>
      <c r="L9" s="21">
        <f>'2008Y'!L9/'2008S'!L9</f>
        <v>1.7758526567536654</v>
      </c>
      <c r="M9" s="21">
        <f>'2008Y'!M9/'2008S'!M9</f>
        <v>1.7324757989656545</v>
      </c>
      <c r="N9" s="21">
        <f>'2008Y'!N9/'2008S'!N9</f>
        <v>1.6287022394707584</v>
      </c>
      <c r="O9" s="21">
        <f>'2008Y'!O9/'2008S'!O9</f>
        <v>1.6765984423111755</v>
      </c>
      <c r="P9" s="21"/>
    </row>
    <row r="10" spans="2:16" s="19" customFormat="1" x14ac:dyDescent="0.2">
      <c r="B10" s="47" t="s">
        <v>21</v>
      </c>
      <c r="C10" s="22">
        <f>'2008Y'!C10/'2008S'!C10</f>
        <v>2.0284578024445112</v>
      </c>
      <c r="D10" s="22">
        <f>'2008Y'!D10/'2008S'!D10</f>
        <v>2.0361473242775094</v>
      </c>
      <c r="E10" s="22">
        <f>'2008Y'!E10/'2008S'!E10</f>
        <v>1.982775662615317</v>
      </c>
      <c r="F10" s="22">
        <f>'2008Y'!F10/'2008S'!F10</f>
        <v>2.1077361414265958</v>
      </c>
      <c r="G10" s="22">
        <f>'2008Y'!G10/'2008S'!G10</f>
        <v>2.0085018240277006</v>
      </c>
      <c r="H10" s="22">
        <f>'2008Y'!H10/'2008S'!H10</f>
        <v>2.064776231083818</v>
      </c>
      <c r="I10" s="22">
        <f>'2008Y'!I10/'2008S'!I10</f>
        <v>2.0121107455541103</v>
      </c>
      <c r="J10" s="22">
        <f>'2008Y'!J10/'2008S'!J10</f>
        <v>1.9583177172492732</v>
      </c>
      <c r="K10" s="22">
        <f>'2008Y'!K10/'2008S'!K10</f>
        <v>2.0703560037927766</v>
      </c>
      <c r="L10" s="22">
        <f>'2008Y'!L10/'2008S'!L10</f>
        <v>2.0692650171520328</v>
      </c>
      <c r="M10" s="22">
        <f>'2008Y'!M10/'2008S'!M10</f>
        <v>2.0873119106039555</v>
      </c>
      <c r="N10" s="22">
        <f>'2008Y'!N10/'2008S'!N10</f>
        <v>1.9740754413047856</v>
      </c>
      <c r="O10" s="22">
        <f>'2008Y'!O10/'2008S'!O10</f>
        <v>1.9423358184996253</v>
      </c>
      <c r="P10" s="22"/>
    </row>
    <row r="11" spans="2:16" s="14" customFormat="1" x14ac:dyDescent="0.2">
      <c r="B11" s="15" t="s">
        <v>22</v>
      </c>
      <c r="C11" s="21">
        <f>'2008Y'!C11/'2008S'!C11</f>
        <v>1.465391207467839</v>
      </c>
      <c r="D11" s="21">
        <f>'2008Y'!D11/'2008S'!D11</f>
        <v>1.4748776215189665</v>
      </c>
      <c r="E11" s="21">
        <f>'2008Y'!E11/'2008S'!E11</f>
        <v>1.4076442356489336</v>
      </c>
      <c r="F11" s="21">
        <f>'2008Y'!F11/'2008S'!F11</f>
        <v>1.4480826590643179</v>
      </c>
      <c r="G11" s="21">
        <f>'2008Y'!G11/'2008S'!G11</f>
        <v>1.4252565070312282</v>
      </c>
      <c r="H11" s="21">
        <f>'2008Y'!H11/'2008S'!H11</f>
        <v>1.4465420947390195</v>
      </c>
      <c r="I11" s="21">
        <f>'2008Y'!I11/'2008S'!I11</f>
        <v>1.5350451656072266</v>
      </c>
      <c r="J11" s="21">
        <f>'2008Y'!J11/'2008S'!J11</f>
        <v>1.6000532021014831</v>
      </c>
      <c r="K11" s="21">
        <f>'2008Y'!K11/'2008S'!K11</f>
        <v>1.5368351458563834</v>
      </c>
      <c r="L11" s="21">
        <f>'2008Y'!L11/'2008S'!L11</f>
        <v>1.4392878073284403</v>
      </c>
      <c r="M11" s="21">
        <f>'2008Y'!M11/'2008S'!M11</f>
        <v>1.443823196979535</v>
      </c>
      <c r="N11" s="21">
        <f>'2008Y'!N11/'2008S'!N11</f>
        <v>1.3871618846447222</v>
      </c>
      <c r="O11" s="21">
        <f>'2008Y'!O11/'2008S'!O11</f>
        <v>1.4024910770136512</v>
      </c>
      <c r="P11" s="21"/>
    </row>
    <row r="12" spans="2:16" s="17" customFormat="1" x14ac:dyDescent="0.2">
      <c r="B12" s="1" t="s">
        <v>23</v>
      </c>
      <c r="C12" s="24">
        <f>'2008Y'!C12/'2008S'!C12</f>
        <v>2.0836956815296945</v>
      </c>
      <c r="D12" s="24">
        <f>'2008Y'!D12/'2008S'!D12</f>
        <v>2.0312437008667605</v>
      </c>
      <c r="E12" s="24">
        <f>'2008Y'!E12/'2008S'!E12</f>
        <v>2.0319189602446484</v>
      </c>
      <c r="F12" s="24">
        <f>'2008Y'!F12/'2008S'!F12</f>
        <v>2.0683824910764605</v>
      </c>
      <c r="G12" s="24">
        <f>'2008Y'!G12/'2008S'!G12</f>
        <v>1.930617246132639</v>
      </c>
      <c r="H12" s="24">
        <f>'2008Y'!H12/'2008S'!H12</f>
        <v>2.099464212117049</v>
      </c>
      <c r="I12" s="24">
        <f>'2008Y'!I12/'2008S'!I12</f>
        <v>2.1599011189175124</v>
      </c>
      <c r="J12" s="24">
        <f>'2008Y'!J12/'2008S'!J12</f>
        <v>2.1135317582080391</v>
      </c>
      <c r="K12" s="24">
        <f>'2008Y'!K12/'2008S'!K12</f>
        <v>2.1727029230231745</v>
      </c>
      <c r="L12" s="24">
        <f>'2008Y'!L12/'2008S'!L12</f>
        <v>2.0230886215954653</v>
      </c>
      <c r="M12" s="24">
        <f>'2008Y'!M12/'2008S'!M12</f>
        <v>2.0864352183249819</v>
      </c>
      <c r="N12" s="24">
        <f>'2008Y'!N12/'2008S'!N12</f>
        <v>2.0940099833610648</v>
      </c>
      <c r="O12" s="24">
        <f>'2008Y'!O12/'2008S'!O12</f>
        <v>2.1593967517401391</v>
      </c>
      <c r="P12" s="24"/>
    </row>
    <row r="13" spans="2:16" s="14" customFormat="1" x14ac:dyDescent="0.2">
      <c r="B13" s="16" t="s">
        <v>24</v>
      </c>
      <c r="C13" s="25">
        <f>'2008Y'!C13/'2008S'!C13</f>
        <v>1.680212933438288</v>
      </c>
      <c r="D13" s="25">
        <f>'2008Y'!D13/'2008S'!D13</f>
        <v>1.8621102565283472</v>
      </c>
      <c r="E13" s="25">
        <f>'2008Y'!E13/'2008S'!E13</f>
        <v>1.5998745969186672</v>
      </c>
      <c r="F13" s="25">
        <f>'2008Y'!F13/'2008S'!F13</f>
        <v>1.6940013699970642</v>
      </c>
      <c r="G13" s="25">
        <f>'2008Y'!G13/'2008S'!G13</f>
        <v>1.6126055149127743</v>
      </c>
      <c r="H13" s="25">
        <f>'2008Y'!H13/'2008S'!H13</f>
        <v>1.6849767080745341</v>
      </c>
      <c r="I13" s="25">
        <f>'2008Y'!I13/'2008S'!I13</f>
        <v>1.680621761658031</v>
      </c>
      <c r="J13" s="25">
        <f>'2008Y'!J13/'2008S'!J13</f>
        <v>1.7023601034108915</v>
      </c>
      <c r="K13" s="25">
        <f>'2008Y'!K13/'2008S'!K13</f>
        <v>1.7444038845650527</v>
      </c>
      <c r="L13" s="25">
        <f>'2008Y'!L13/'2008S'!L13</f>
        <v>1.626570151160315</v>
      </c>
      <c r="M13" s="25">
        <f>'2008Y'!M13/'2008S'!M13</f>
        <v>1.6221620677610897</v>
      </c>
      <c r="N13" s="25">
        <f>'2008Y'!N13/'2008S'!N13</f>
        <v>1.6320285694279113</v>
      </c>
      <c r="O13" s="25">
        <f>'2008Y'!O13/'2008S'!O13</f>
        <v>1.5585894453287621</v>
      </c>
      <c r="P13" s="25"/>
    </row>
    <row r="14" spans="2:16" x14ac:dyDescent="0.2">
      <c r="B14" s="1" t="s">
        <v>25</v>
      </c>
      <c r="C14" s="24">
        <f>'2008Y'!C14/'2008S'!C14</f>
        <v>1.6158377044504793</v>
      </c>
      <c r="D14" s="24">
        <f>'2008Y'!D14/'2008S'!D14</f>
        <v>1.6210353327855382</v>
      </c>
      <c r="E14" s="24">
        <f>'2008Y'!E14/'2008S'!E14</f>
        <v>1.586170400423355</v>
      </c>
      <c r="F14" s="24">
        <f>'2008Y'!F14/'2008S'!F14</f>
        <v>1.6446717817561807</v>
      </c>
      <c r="G14" s="24">
        <f>'2008Y'!G14/'2008S'!G14</f>
        <v>1.6193487621097955</v>
      </c>
      <c r="H14" s="24">
        <f>'2008Y'!H14/'2008S'!H14</f>
        <v>1.6059025569265997</v>
      </c>
      <c r="I14" s="24">
        <f>'2008Y'!I14/'2008S'!I14</f>
        <v>1.6370955936173328</v>
      </c>
      <c r="J14" s="24">
        <f>'2008Y'!J14/'2008S'!J14</f>
        <v>1.6773720247799153</v>
      </c>
      <c r="K14" s="24">
        <f>'2008Y'!K14/'2008S'!K14</f>
        <v>1.629625180201826</v>
      </c>
      <c r="L14" s="24">
        <f>'2008Y'!L14/'2008S'!L14</f>
        <v>1.6169852407452214</v>
      </c>
      <c r="M14" s="24">
        <f>'2008Y'!M14/'2008S'!M14</f>
        <v>1.5924112607099143</v>
      </c>
      <c r="N14" s="24">
        <f>'2008Y'!N14/'2008S'!N14</f>
        <v>1.5790207623179424</v>
      </c>
      <c r="O14" s="24">
        <f>'2008Y'!O14/'2008S'!O14</f>
        <v>1.5660334172579538</v>
      </c>
      <c r="P14" s="24"/>
    </row>
    <row r="15" spans="2:16" s="14" customFormat="1" x14ac:dyDescent="0.2">
      <c r="B15" s="16" t="s">
        <v>1</v>
      </c>
      <c r="C15" s="25">
        <f>'2008Y'!C15/'2008S'!C15</f>
        <v>2.4251074704332494</v>
      </c>
      <c r="D15" s="25">
        <f>'2008Y'!D15/'2008S'!D15</f>
        <v>2.7312179188054131</v>
      </c>
      <c r="E15" s="25">
        <f>'2008Y'!E15/'2008S'!E15</f>
        <v>2.8777660695468916</v>
      </c>
      <c r="F15" s="25">
        <f>'2008Y'!F15/'2008S'!F15</f>
        <v>2.5301575105647331</v>
      </c>
      <c r="G15" s="25">
        <f>'2008Y'!G15/'2008S'!G15</f>
        <v>2.4597597597597596</v>
      </c>
      <c r="H15" s="25">
        <f>'2008Y'!H15/'2008S'!H15</f>
        <v>2.4446082949308754</v>
      </c>
      <c r="I15" s="25">
        <f>'2008Y'!I15/'2008S'!I15</f>
        <v>2.309134744173587</v>
      </c>
      <c r="J15" s="25">
        <f>'2008Y'!J15/'2008S'!J15</f>
        <v>2.2543602800763844</v>
      </c>
      <c r="K15" s="25">
        <f>'2008Y'!K15/'2008S'!K15</f>
        <v>2.2891619780870593</v>
      </c>
      <c r="L15" s="25">
        <f>'2008Y'!L15/'2008S'!L15</f>
        <v>2.2919032938503974</v>
      </c>
      <c r="M15" s="25">
        <f>'2008Y'!M15/'2008S'!M15</f>
        <v>2.6579203109815355</v>
      </c>
      <c r="N15" s="25">
        <f>'2008Y'!N15/'2008S'!N15</f>
        <v>2.8318160038332536</v>
      </c>
      <c r="O15" s="25">
        <f>'2008Y'!O15/'2008S'!O15</f>
        <v>2.6462829736211031</v>
      </c>
      <c r="P15" s="25"/>
    </row>
    <row r="16" spans="2:16" s="19" customFormat="1" x14ac:dyDescent="0.2">
      <c r="B16" s="1" t="s">
        <v>26</v>
      </c>
      <c r="C16" s="24">
        <f>'2008Y'!C16/'2008S'!C16</f>
        <v>2.0778150110733624</v>
      </c>
      <c r="D16" s="24">
        <f>'2008Y'!D16/'2008S'!D16</f>
        <v>1.9929697890936728</v>
      </c>
      <c r="E16" s="24">
        <f>'2008Y'!E16/'2008S'!E16</f>
        <v>1.9331344331344331</v>
      </c>
      <c r="F16" s="24">
        <f>'2008Y'!F16/'2008S'!F16</f>
        <v>2.0105019579921679</v>
      </c>
      <c r="G16" s="24">
        <f>'2008Y'!G16/'2008S'!G16</f>
        <v>1.875529079793071</v>
      </c>
      <c r="H16" s="24">
        <f>'2008Y'!H16/'2008S'!H16</f>
        <v>2.1734308041341062</v>
      </c>
      <c r="I16" s="24">
        <f>'2008Y'!I16/'2008S'!I16</f>
        <v>2.0328166755745589</v>
      </c>
      <c r="J16" s="24">
        <f>'2008Y'!J16/'2008S'!J16</f>
        <v>2.0350677660885226</v>
      </c>
      <c r="K16" s="24">
        <f>'2008Y'!K16/'2008S'!K16</f>
        <v>2.2355531589826549</v>
      </c>
      <c r="L16" s="24">
        <f>'2008Y'!L16/'2008S'!L16</f>
        <v>2.14275877897636</v>
      </c>
      <c r="M16" s="24">
        <f>'2008Y'!M16/'2008S'!M16</f>
        <v>2.2030950861518828</v>
      </c>
      <c r="N16" s="24">
        <f>'2008Y'!N16/'2008S'!N16</f>
        <v>2.0651612903225804</v>
      </c>
      <c r="O16" s="24">
        <f>'2008Y'!O16/'2008S'!O16</f>
        <v>2.0789586000853606</v>
      </c>
      <c r="P16" s="24"/>
    </row>
    <row r="17" spans="2:18" s="14" customFormat="1" x14ac:dyDescent="0.2">
      <c r="B17" s="16" t="s">
        <v>27</v>
      </c>
      <c r="C17" s="25">
        <f>'2008Y'!C17/'2008S'!C17</f>
        <v>1.8939903687578337</v>
      </c>
      <c r="D17" s="25">
        <f>'2008Y'!D17/'2008S'!D17</f>
        <v>1.9730040206777715</v>
      </c>
      <c r="E17" s="25">
        <f>'2008Y'!E17/'2008S'!E17</f>
        <v>1.858192823173368</v>
      </c>
      <c r="F17" s="25">
        <f>'2008Y'!F17/'2008S'!F17</f>
        <v>2.0310396409872848</v>
      </c>
      <c r="G17" s="25">
        <f>'2008Y'!G17/'2008S'!G17</f>
        <v>1.9085714285714286</v>
      </c>
      <c r="H17" s="25">
        <f>'2008Y'!H17/'2008S'!H17</f>
        <v>1.8669179472310815</v>
      </c>
      <c r="I17" s="25">
        <f>'2008Y'!I17/'2008S'!I17</f>
        <v>1.7046968403074296</v>
      </c>
      <c r="J17" s="25">
        <f>'2008Y'!J17/'2008S'!J17</f>
        <v>1.6995708154506437</v>
      </c>
      <c r="K17" s="25">
        <f>'2008Y'!K17/'2008S'!K17</f>
        <v>1.8813581371146091</v>
      </c>
      <c r="L17" s="25">
        <f>'2008Y'!L17/'2008S'!L17</f>
        <v>2.0984934086629004</v>
      </c>
      <c r="M17" s="25">
        <f>'2008Y'!M17/'2008S'!M17</f>
        <v>2.0257747775391226</v>
      </c>
      <c r="N17" s="25">
        <f>'2008Y'!N17/'2008S'!N17</f>
        <v>2.1259541984732824</v>
      </c>
      <c r="O17" s="25">
        <f>'2008Y'!O17/'2008S'!O17</f>
        <v>1.9875161429186397</v>
      </c>
      <c r="P17" s="25"/>
    </row>
    <row r="18" spans="2:18" x14ac:dyDescent="0.2">
      <c r="B18" s="1" t="s">
        <v>28</v>
      </c>
      <c r="C18" s="24">
        <f>'2008Y'!C18/'2008S'!C18</f>
        <v>2.2402989556571353</v>
      </c>
      <c r="D18" s="24">
        <f>'2008Y'!D18/'2008S'!D18</f>
        <v>2.5</v>
      </c>
      <c r="E18" s="24">
        <f>'2008Y'!E18/'2008S'!E18</f>
        <v>2.2252050708426547</v>
      </c>
      <c r="F18" s="24">
        <f>'2008Y'!F18/'2008S'!F18</f>
        <v>2.3212803793716659</v>
      </c>
      <c r="G18" s="24">
        <f>'2008Y'!G18/'2008S'!G18</f>
        <v>2.2228875582168994</v>
      </c>
      <c r="H18" s="24">
        <f>'2008Y'!H18/'2008S'!H18</f>
        <v>2.4041476985331309</v>
      </c>
      <c r="I18" s="24">
        <f>'2008Y'!I18/'2008S'!I18</f>
        <v>2.1130695044895242</v>
      </c>
      <c r="J18" s="24">
        <f>'2008Y'!J18/'2008S'!J18</f>
        <v>2.0371287128712869</v>
      </c>
      <c r="K18" s="24">
        <f>'2008Y'!K18/'2008S'!K18</f>
        <v>2.1120254553434279</v>
      </c>
      <c r="L18" s="24">
        <f>'2008Y'!L18/'2008S'!L18</f>
        <v>2.4350912778904665</v>
      </c>
      <c r="M18" s="24">
        <f>'2008Y'!M18/'2008S'!M18</f>
        <v>2.3182492581602374</v>
      </c>
      <c r="N18" s="24">
        <f>'2008Y'!N18/'2008S'!N18</f>
        <v>2.6743589743589742</v>
      </c>
      <c r="O18" s="24">
        <f>'2008Y'!O18/'2008S'!O18</f>
        <v>2.5273291925465839</v>
      </c>
      <c r="P18" s="24"/>
    </row>
    <row r="19" spans="2:18" s="14" customFormat="1" x14ac:dyDescent="0.2">
      <c r="B19" s="16" t="s">
        <v>29</v>
      </c>
      <c r="C19" s="25">
        <f>'2008Y'!C19/'2008S'!C19</f>
        <v>2.1719805704685733</v>
      </c>
      <c r="D19" s="25">
        <f>'2008Y'!D19/'2008S'!D19</f>
        <v>2.101028433151845</v>
      </c>
      <c r="E19" s="25">
        <f>'2008Y'!E19/'2008S'!E19</f>
        <v>2.0641229464758877</v>
      </c>
      <c r="F19" s="25">
        <f>'2008Y'!F19/'2008S'!F19</f>
        <v>2.1386473429951689</v>
      </c>
      <c r="G19" s="25">
        <f>'2008Y'!G19/'2008S'!G19</f>
        <v>1.9618725868725868</v>
      </c>
      <c r="H19" s="25">
        <f>'2008Y'!H19/'2008S'!H19</f>
        <v>2.4815137016093956</v>
      </c>
      <c r="I19" s="25">
        <f>'2008Y'!I19/'2008S'!I19</f>
        <v>1.9282086014222823</v>
      </c>
      <c r="J19" s="25">
        <f>'2008Y'!J19/'2008S'!J19</f>
        <v>2.2853142501555692</v>
      </c>
      <c r="K19" s="25">
        <f>'2008Y'!K19/'2008S'!K19</f>
        <v>2.1625167336010711</v>
      </c>
      <c r="L19" s="25">
        <f>'2008Y'!L19/'2008S'!L19</f>
        <v>2.3167037861915367</v>
      </c>
      <c r="M19" s="25">
        <f>'2008Y'!M19/'2008S'!M19</f>
        <v>2.2117263843648209</v>
      </c>
      <c r="N19" s="25">
        <f>'2008Y'!N19/'2008S'!N19</f>
        <v>2.0427244582043342</v>
      </c>
      <c r="O19" s="25">
        <f>'2008Y'!O19/'2008S'!O19</f>
        <v>2.3474387527839644</v>
      </c>
      <c r="P19" s="25"/>
    </row>
    <row r="20" spans="2:18" x14ac:dyDescent="0.2">
      <c r="B20" s="1" t="s">
        <v>30</v>
      </c>
      <c r="C20" s="24">
        <f>'2008Y'!C20/'2008S'!C20</f>
        <v>2.0322096754031418</v>
      </c>
      <c r="D20" s="24">
        <f>'2008Y'!D20/'2008S'!D20</f>
        <v>1.8139841688654355</v>
      </c>
      <c r="E20" s="24">
        <f>'2008Y'!E20/'2008S'!E20</f>
        <v>1.8391049547149707</v>
      </c>
      <c r="F20" s="24">
        <f>'2008Y'!F20/'2008S'!F20</f>
        <v>1.9003709591944886</v>
      </c>
      <c r="G20" s="24">
        <f>'2008Y'!G20/'2008S'!G20</f>
        <v>2.0714953271028036</v>
      </c>
      <c r="H20" s="24">
        <f>'2008Y'!H20/'2008S'!H20</f>
        <v>2.0778744846541457</v>
      </c>
      <c r="I20" s="24">
        <f>'2008Y'!I20/'2008S'!I20</f>
        <v>2.0941475826972011</v>
      </c>
      <c r="J20" s="24">
        <f>'2008Y'!J20/'2008S'!J20</f>
        <v>2.1701954397394139</v>
      </c>
      <c r="K20" s="24">
        <f>'2008Y'!K20/'2008S'!K20</f>
        <v>2.1531980084258904</v>
      </c>
      <c r="L20" s="24">
        <f>'2008Y'!L20/'2008S'!L20</f>
        <v>2.130722038697499</v>
      </c>
      <c r="M20" s="24">
        <f>'2008Y'!M20/'2008S'!M20</f>
        <v>2.0500266098988824</v>
      </c>
      <c r="N20" s="24">
        <f>'2008Y'!N20/'2008S'!N20</f>
        <v>1.9217603911980441</v>
      </c>
      <c r="O20" s="24">
        <f>'2008Y'!O20/'2008S'!O20</f>
        <v>1.9543754674644727</v>
      </c>
      <c r="P20" s="24"/>
    </row>
    <row r="21" spans="2:18" s="14" customFormat="1" x14ac:dyDescent="0.2">
      <c r="B21" s="16" t="s">
        <v>31</v>
      </c>
      <c r="C21" s="25">
        <f>'2008Y'!C21/'2008S'!C21</f>
        <v>1.9639228517306699</v>
      </c>
      <c r="D21" s="25">
        <f>'2008Y'!D21/'2008S'!D21</f>
        <v>1.7615062761506277</v>
      </c>
      <c r="E21" s="25">
        <f>'2008Y'!E21/'2008S'!E21</f>
        <v>1.7799009200283085</v>
      </c>
      <c r="F21" s="25">
        <f>'2008Y'!F21/'2008S'!F21</f>
        <v>1.9907353792704112</v>
      </c>
      <c r="G21" s="25">
        <f>'2008Y'!G21/'2008S'!G21</f>
        <v>1.8667355371900827</v>
      </c>
      <c r="H21" s="25">
        <f>'2008Y'!H21/'2008S'!H21</f>
        <v>1.8940137389597644</v>
      </c>
      <c r="I21" s="25">
        <f>'2008Y'!I21/'2008S'!I21</f>
        <v>1.9696515548894717</v>
      </c>
      <c r="J21" s="25">
        <f>'2008Y'!J21/'2008S'!J21</f>
        <v>2.1496659242761691</v>
      </c>
      <c r="K21" s="25">
        <f>'2008Y'!K21/'2008S'!K21</f>
        <v>2.2143514259429624</v>
      </c>
      <c r="L21" s="25">
        <f>'2008Y'!L21/'2008S'!L21</f>
        <v>2.0379110251450676</v>
      </c>
      <c r="M21" s="25">
        <f>'2008Y'!M21/'2008S'!M21</f>
        <v>1.9872280037842951</v>
      </c>
      <c r="N21" s="25">
        <f>'2008Y'!N21/'2008S'!N21</f>
        <v>1.8601741022850924</v>
      </c>
      <c r="O21" s="25">
        <f>'2008Y'!O21/'2008S'!O21</f>
        <v>1.7819905213270142</v>
      </c>
      <c r="P21" s="25"/>
    </row>
    <row r="22" spans="2:18" x14ac:dyDescent="0.2">
      <c r="B22" s="1" t="s">
        <v>32</v>
      </c>
      <c r="C22" s="24">
        <f>'2008Y'!C22/'2008S'!C22</f>
        <v>1.9871535913387735</v>
      </c>
      <c r="D22" s="24">
        <f>'2008Y'!D22/'2008S'!D22</f>
        <v>1.7730061349693251</v>
      </c>
      <c r="E22" s="24">
        <f>'2008Y'!E22/'2008S'!E22</f>
        <v>1.771049596309112</v>
      </c>
      <c r="F22" s="24">
        <f>'2008Y'!F22/'2008S'!F22</f>
        <v>2.6564610535794686</v>
      </c>
      <c r="G22" s="24">
        <f>'2008Y'!G22/'2008S'!G22</f>
        <v>2.1498330550918197</v>
      </c>
      <c r="H22" s="24">
        <f>'2008Y'!H22/'2008S'!H22</f>
        <v>1.9284762327854288</v>
      </c>
      <c r="I22" s="24">
        <f>'2008Y'!I22/'2008S'!I22</f>
        <v>1.7716732072779164</v>
      </c>
      <c r="J22" s="24">
        <f>'2008Y'!J22/'2008S'!J22</f>
        <v>1.8196896736222579</v>
      </c>
      <c r="K22" s="24">
        <f>'2008Y'!K22/'2008S'!K22</f>
        <v>2.2715113687026305</v>
      </c>
      <c r="L22" s="24">
        <f>'2008Y'!L22/'2008S'!L22</f>
        <v>2.1422924901185771</v>
      </c>
      <c r="M22" s="24">
        <f>'2008Y'!M22/'2008S'!M22</f>
        <v>1.8779405237461162</v>
      </c>
      <c r="N22" s="24">
        <f>'2008Y'!N22/'2008S'!N22</f>
        <v>1.6835294117647059</v>
      </c>
      <c r="O22" s="24">
        <f>'2008Y'!O22/'2008S'!O22</f>
        <v>1.7373929590865842</v>
      </c>
      <c r="P22" s="24"/>
    </row>
    <row r="23" spans="2:18" s="14" customFormat="1" x14ac:dyDescent="0.2">
      <c r="B23" s="16" t="s">
        <v>33</v>
      </c>
      <c r="C23" s="25">
        <f>'2008Y'!C23/'2008S'!C23</f>
        <v>1.9968619246861925</v>
      </c>
      <c r="D23" s="25">
        <f>'2008Y'!D23/'2008S'!D23</f>
        <v>2.323404255319149</v>
      </c>
      <c r="E23" s="25">
        <f>'2008Y'!E23/'2008S'!E23</f>
        <v>1.8664799253034547</v>
      </c>
      <c r="F23" s="25">
        <f>'2008Y'!F23/'2008S'!F23</f>
        <v>2.0294882914137036</v>
      </c>
      <c r="G23" s="25">
        <f>'2008Y'!G23/'2008S'!G23</f>
        <v>2.096797153024911</v>
      </c>
      <c r="H23" s="25">
        <f>'2008Y'!H23/'2008S'!H23</f>
        <v>2.216333153055706</v>
      </c>
      <c r="I23" s="25">
        <f>'2008Y'!I23/'2008S'!I23</f>
        <v>1.9149840595111582</v>
      </c>
      <c r="J23" s="25">
        <f>'2008Y'!J23/'2008S'!J23</f>
        <v>1.750873786407767</v>
      </c>
      <c r="K23" s="25">
        <f>'2008Y'!K23/'2008S'!K23</f>
        <v>1.9626865671641791</v>
      </c>
      <c r="L23" s="25">
        <f>'2008Y'!L23/'2008S'!L23</f>
        <v>1.9237165582067968</v>
      </c>
      <c r="M23" s="25">
        <f>'2008Y'!M23/'2008S'!M23</f>
        <v>2.445800430725054</v>
      </c>
      <c r="N23" s="25">
        <f>'2008Y'!N23/'2008S'!N23</f>
        <v>2.3360655737704916</v>
      </c>
      <c r="O23" s="25">
        <f>'2008Y'!O23/'2008S'!O23</f>
        <v>2.2169076751946606</v>
      </c>
      <c r="P23" s="25"/>
    </row>
    <row r="24" spans="2:18" x14ac:dyDescent="0.2">
      <c r="B24" s="1" t="s">
        <v>34</v>
      </c>
      <c r="C24" s="24">
        <f>'2008Y'!C24/'2008S'!C24</f>
        <v>2.0208014943114283</v>
      </c>
      <c r="D24" s="24">
        <f>'2008Y'!D24/'2008S'!D24</f>
        <v>2.0065261044176705</v>
      </c>
      <c r="E24" s="24">
        <f>'2008Y'!E24/'2008S'!E24</f>
        <v>2.0085751978891819</v>
      </c>
      <c r="F24" s="24">
        <f>'2008Y'!F24/'2008S'!F24</f>
        <v>2.0376442015786278</v>
      </c>
      <c r="G24" s="24">
        <f>'2008Y'!G24/'2008S'!G24</f>
        <v>2.2143851508120651</v>
      </c>
      <c r="H24" s="24">
        <f>'2008Y'!H24/'2008S'!H24</f>
        <v>2.0895968143354904</v>
      </c>
      <c r="I24" s="24">
        <f>'2008Y'!I24/'2008S'!I24</f>
        <v>1.9348286077020735</v>
      </c>
      <c r="J24" s="24">
        <f>'2008Y'!J24/'2008S'!J24</f>
        <v>2.1006369426751594</v>
      </c>
      <c r="K24" s="24">
        <f>'2008Y'!K24/'2008S'!K24</f>
        <v>1.9616982002768806</v>
      </c>
      <c r="L24" s="24">
        <f>'2008Y'!L24/'2008S'!L24</f>
        <v>1.8495248152059134</v>
      </c>
      <c r="M24" s="24">
        <f>'2008Y'!M24/'2008S'!M24</f>
        <v>2.1109333333333336</v>
      </c>
      <c r="N24" s="24">
        <f>'2008Y'!N24/'2008S'!N24</f>
        <v>1.9325570111596313</v>
      </c>
      <c r="O24" s="24">
        <f>'2008Y'!O24/'2008S'!O24</f>
        <v>1.9842312746386335</v>
      </c>
      <c r="P24" s="24"/>
    </row>
    <row r="25" spans="2:18" s="14" customFormat="1" x14ac:dyDescent="0.2">
      <c r="B25" s="16" t="s">
        <v>35</v>
      </c>
      <c r="C25" s="25">
        <f>'2008Y'!C25/'2008S'!C25</f>
        <v>2.1998281048560377</v>
      </c>
      <c r="D25" s="25">
        <f>'2008Y'!D25/'2008S'!D25</f>
        <v>2.7008670520231215</v>
      </c>
      <c r="E25" s="25">
        <f>'2008Y'!E25/'2008S'!E25</f>
        <v>2.118622448979592</v>
      </c>
      <c r="F25" s="25">
        <f>'2008Y'!F25/'2008S'!F25</f>
        <v>2.2221006564551424</v>
      </c>
      <c r="G25" s="25">
        <f>'2008Y'!G25/'2008S'!G25</f>
        <v>2.00792864222002</v>
      </c>
      <c r="H25" s="25">
        <f>'2008Y'!H25/'2008S'!H25</f>
        <v>2.2406075139888091</v>
      </c>
      <c r="I25" s="25">
        <f>'2008Y'!I25/'2008S'!I25</f>
        <v>2.2451923076923075</v>
      </c>
      <c r="J25" s="25">
        <f>'2008Y'!J25/'2008S'!J25</f>
        <v>2.1274853801169589</v>
      </c>
      <c r="K25" s="25">
        <f>'2008Y'!K25/'2008S'!K25</f>
        <v>2.1494122108456581</v>
      </c>
      <c r="L25" s="25">
        <f>'2008Y'!L25/'2008S'!L25</f>
        <v>2.3435818601076095</v>
      </c>
      <c r="M25" s="25">
        <f>'2008Y'!M25/'2008S'!M25</f>
        <v>2.1134903640256959</v>
      </c>
      <c r="N25" s="25">
        <f>'2008Y'!N25/'2008S'!N25</f>
        <v>2.2168246445497632</v>
      </c>
      <c r="O25" s="25">
        <f>'2008Y'!O25/'2008S'!O25</f>
        <v>2.227651966626937</v>
      </c>
      <c r="P25" s="25"/>
    </row>
    <row r="26" spans="2:18" x14ac:dyDescent="0.2">
      <c r="B26" s="1" t="s">
        <v>36</v>
      </c>
      <c r="C26" s="24">
        <f>'2008Y'!C26/'2008S'!C26</f>
        <v>2.1245926569628502</v>
      </c>
      <c r="D26" s="24">
        <f>'2008Y'!D26/'2008S'!D26</f>
        <v>1.9025157232704402</v>
      </c>
      <c r="E26" s="24">
        <f>'2008Y'!E26/'2008S'!E26</f>
        <v>2.3514285714285714</v>
      </c>
      <c r="F26" s="24">
        <f>'2008Y'!F26/'2008S'!F26</f>
        <v>2.2328125000000001</v>
      </c>
      <c r="G26" s="24">
        <f>'2008Y'!G26/'2008S'!G26</f>
        <v>1.9619921363040629</v>
      </c>
      <c r="H26" s="24">
        <f>'2008Y'!H26/'2008S'!H26</f>
        <v>2.0585480093676813</v>
      </c>
      <c r="I26" s="24">
        <f>'2008Y'!I26/'2008S'!I26</f>
        <v>1.943496801705757</v>
      </c>
      <c r="J26" s="24">
        <f>'2008Y'!J26/'2008S'!J26</f>
        <v>2.2091898428053205</v>
      </c>
      <c r="K26" s="24">
        <f>'2008Y'!K26/'2008S'!K26</f>
        <v>2.25940996948118</v>
      </c>
      <c r="L26" s="24">
        <f>'2008Y'!L26/'2008S'!L26</f>
        <v>2.2409638554216866</v>
      </c>
      <c r="M26" s="24">
        <f>'2008Y'!M26/'2008S'!M26</f>
        <v>2.0980891719745225</v>
      </c>
      <c r="N26" s="24">
        <f>'2008Y'!N26/'2008S'!N26</f>
        <v>1.9715242881072026</v>
      </c>
      <c r="O26" s="24">
        <f>'2008Y'!O26/'2008S'!O26</f>
        <v>2.2421052631578946</v>
      </c>
      <c r="P26" s="24"/>
      <c r="Q26" s="24"/>
      <c r="R26" s="24"/>
    </row>
    <row r="27" spans="2:18" s="14" customFormat="1" x14ac:dyDescent="0.2">
      <c r="B27" s="16" t="s">
        <v>37</v>
      </c>
      <c r="C27" s="25">
        <f>'2008Y'!C27/'2008S'!C27</f>
        <v>1.9984169134919825</v>
      </c>
      <c r="D27" s="25">
        <f>'2008Y'!D27/'2008S'!D27</f>
        <v>1.9289772727272727</v>
      </c>
      <c r="E27" s="25">
        <f>'2008Y'!E27/'2008S'!E27</f>
        <v>2.0535331905781584</v>
      </c>
      <c r="F27" s="25">
        <f>'2008Y'!F27/'2008S'!F27</f>
        <v>2.0061255742725881</v>
      </c>
      <c r="G27" s="25">
        <f>'2008Y'!G27/'2008S'!G27</f>
        <v>2.3566200931470394</v>
      </c>
      <c r="H27" s="25">
        <f>'2008Y'!H27/'2008S'!H27</f>
        <v>1.8600697471665213</v>
      </c>
      <c r="I27" s="25">
        <f>'2008Y'!I27/'2008S'!I27</f>
        <v>1.9673771204871684</v>
      </c>
      <c r="J27" s="25">
        <f>'2008Y'!J27/'2008S'!J27</f>
        <v>1.7563619227144203</v>
      </c>
      <c r="K27" s="25">
        <f>'2008Y'!K27/'2008S'!K27</f>
        <v>1.9099142040038131</v>
      </c>
      <c r="L27" s="25">
        <f>'2008Y'!L27/'2008S'!L27</f>
        <v>2.0340793489318414</v>
      </c>
      <c r="M27" s="25">
        <f>'2008Y'!M27/'2008S'!M27</f>
        <v>2.3289569657184539</v>
      </c>
      <c r="N27" s="25">
        <f>'2008Y'!N27/'2008S'!N27</f>
        <v>2.1981057616416733</v>
      </c>
      <c r="O27" s="25">
        <f>'2008Y'!O27/'2008S'!O27</f>
        <v>1.8411420204978037</v>
      </c>
      <c r="P27" s="25"/>
      <c r="Q27" s="25"/>
      <c r="R27" s="25"/>
    </row>
    <row r="28" spans="2:18" x14ac:dyDescent="0.2">
      <c r="B28" s="1" t="s">
        <v>38</v>
      </c>
      <c r="C28" s="24">
        <f>'2008Y'!C28/'2008S'!C28</f>
        <v>2.2211209226887729</v>
      </c>
      <c r="D28" s="24">
        <f>'2008Y'!D28/'2008S'!D28</f>
        <v>2.2894736842105261</v>
      </c>
      <c r="E28" s="24">
        <f>'2008Y'!E28/'2008S'!E28</f>
        <v>2.9277777777777776</v>
      </c>
      <c r="F28" s="24">
        <f>'2008Y'!F28/'2008S'!F28</f>
        <v>2.7264957264957266</v>
      </c>
      <c r="G28" s="24">
        <f>'2008Y'!G28/'2008S'!G28</f>
        <v>2.4333333333333331</v>
      </c>
      <c r="H28" s="24">
        <f>'2008Y'!H28/'2008S'!H28</f>
        <v>3.0893617021276594</v>
      </c>
      <c r="I28" s="24">
        <f>'2008Y'!I28/'2008S'!I28</f>
        <v>2.7133182844243793</v>
      </c>
      <c r="J28" s="24">
        <f>'2008Y'!J28/'2008S'!J28</f>
        <v>2.1533742331288344</v>
      </c>
      <c r="K28" s="24">
        <f>'2008Y'!K28/'2008S'!K28</f>
        <v>1.7203856749311295</v>
      </c>
      <c r="L28" s="24">
        <f>'2008Y'!L28/'2008S'!L28</f>
        <v>2.7921686746987953</v>
      </c>
      <c r="M28" s="24">
        <f>'2008Y'!M28/'2008S'!M28</f>
        <v>2.9142857142857141</v>
      </c>
      <c r="N28" s="24">
        <f>'2008Y'!N28/'2008S'!N28</f>
        <v>2.6010362694300517</v>
      </c>
      <c r="O28" s="24">
        <f>'2008Y'!O28/'2008S'!O28</f>
        <v>1.7272727272727273</v>
      </c>
      <c r="P28" s="24"/>
      <c r="Q28" s="24"/>
      <c r="R28" s="24"/>
    </row>
    <row r="29" spans="2:18" s="14" customFormat="1" x14ac:dyDescent="0.2">
      <c r="B29" s="16" t="s">
        <v>39</v>
      </c>
      <c r="C29" s="25">
        <f>'2008Y'!C29/'2008S'!C29</f>
        <v>2.7722431591020809</v>
      </c>
      <c r="D29" s="25">
        <f>'2008Y'!D29/'2008S'!D29</f>
        <v>2.9955752212389379</v>
      </c>
      <c r="E29" s="25">
        <f>'2008Y'!E29/'2008S'!E29</f>
        <v>2.6782608695652175</v>
      </c>
      <c r="F29" s="25">
        <f>'2008Y'!F29/'2008S'!F29</f>
        <v>2.912621359223301</v>
      </c>
      <c r="G29" s="25">
        <f>'2008Y'!G29/'2008S'!G29</f>
        <v>2.6952789699570814</v>
      </c>
      <c r="H29" s="25">
        <f>'2008Y'!H29/'2008S'!H29</f>
        <v>2.4253308128544422</v>
      </c>
      <c r="I29" s="25">
        <f>'2008Y'!I29/'2008S'!I29</f>
        <v>2.5881642512077296</v>
      </c>
      <c r="J29" s="25">
        <f>'2008Y'!J29/'2008S'!J29</f>
        <v>2.6865497076023392</v>
      </c>
      <c r="K29" s="25">
        <f>'2008Y'!K29/'2008S'!K29</f>
        <v>2.7195530726256982</v>
      </c>
      <c r="L29" s="25">
        <f>'2008Y'!L29/'2008S'!L29</f>
        <v>2.9957805907172994</v>
      </c>
      <c r="M29" s="25">
        <f>'2008Y'!M29/'2008S'!M29</f>
        <v>2.9669724770642203</v>
      </c>
      <c r="N29" s="25">
        <f>'2008Y'!N29/'2008S'!N29</f>
        <v>3.0863636363636364</v>
      </c>
      <c r="O29" s="25">
        <f>'2008Y'!O29/'2008S'!O29</f>
        <v>3.0692041522491351</v>
      </c>
      <c r="P29" s="25"/>
      <c r="Q29" s="25"/>
      <c r="R29" s="25"/>
    </row>
    <row r="30" spans="2:18" x14ac:dyDescent="0.2">
      <c r="B30" s="1" t="s">
        <v>40</v>
      </c>
      <c r="C30" s="24">
        <f>'2008Y'!C30/'2008S'!C30</f>
        <v>2.1749847467968273</v>
      </c>
      <c r="D30" s="24">
        <f>'2008Y'!D30/'2008S'!D30</f>
        <v>2.3038461538461537</v>
      </c>
      <c r="E30" s="24">
        <f>'2008Y'!E30/'2008S'!E30</f>
        <v>2.1294964028776979</v>
      </c>
      <c r="F30" s="24">
        <f>'2008Y'!F30/'2008S'!F30</f>
        <v>2.3271983640081801</v>
      </c>
      <c r="G30" s="24">
        <f>'2008Y'!G30/'2008S'!G30</f>
        <v>2.030456852791878</v>
      </c>
      <c r="H30" s="24">
        <f>'2008Y'!H30/'2008S'!H30</f>
        <v>2.3844121532364597</v>
      </c>
      <c r="I30" s="24">
        <f>'2008Y'!I30/'2008S'!I30</f>
        <v>2.0663716814159292</v>
      </c>
      <c r="J30" s="24">
        <f>'2008Y'!J30/'2008S'!J30</f>
        <v>1.7258426966292135</v>
      </c>
      <c r="K30" s="24">
        <f>'2008Y'!K30/'2008S'!K30</f>
        <v>2.1927536231884059</v>
      </c>
      <c r="L30" s="24">
        <f>'2008Y'!L30/'2008S'!L30</f>
        <v>2.7956810631229234</v>
      </c>
      <c r="M30" s="24">
        <f>'2008Y'!M30/'2008S'!M30</f>
        <v>2.5948103792415171</v>
      </c>
      <c r="N30" s="24">
        <f>'2008Y'!N30/'2008S'!N30</f>
        <v>2.4285714285714284</v>
      </c>
      <c r="O30" s="24">
        <f>'2008Y'!O30/'2008S'!O30</f>
        <v>2.1552106430155211</v>
      </c>
      <c r="P30" s="24"/>
      <c r="Q30" s="24"/>
      <c r="R30" s="24"/>
    </row>
    <row r="31" spans="2:18" s="14" customFormat="1" x14ac:dyDescent="0.2">
      <c r="B31" s="16" t="s">
        <v>2</v>
      </c>
      <c r="C31" s="25">
        <f>'2008Y'!C31/'2008S'!C31</f>
        <v>2.1128241065171687</v>
      </c>
      <c r="D31" s="25">
        <f>'2008Y'!D31/'2008S'!D31</f>
        <v>1.9652173913043478</v>
      </c>
      <c r="E31" s="25">
        <f>'2008Y'!E31/'2008S'!E31</f>
        <v>2.2184873949579833</v>
      </c>
      <c r="F31" s="25">
        <f>'2008Y'!F31/'2008S'!F31</f>
        <v>2.0410628019323673</v>
      </c>
      <c r="G31" s="25">
        <f>'2008Y'!G31/'2008S'!G31</f>
        <v>2.0467741935483872</v>
      </c>
      <c r="H31" s="25">
        <f>'2008Y'!H31/'2008S'!H31</f>
        <v>2.0853754940711462</v>
      </c>
      <c r="I31" s="25">
        <f>'2008Y'!I31/'2008S'!I31</f>
        <v>2.1777777777777776</v>
      </c>
      <c r="J31" s="25">
        <f>'2008Y'!J31/'2008S'!J31</f>
        <v>2.1032947462154943</v>
      </c>
      <c r="K31" s="25">
        <f>'2008Y'!K31/'2008S'!K31</f>
        <v>2.1191135734072022</v>
      </c>
      <c r="L31" s="25">
        <f>'2008Y'!L31/'2008S'!L31</f>
        <v>2.0554892601431982</v>
      </c>
      <c r="M31" s="25">
        <f>'2008Y'!M31/'2008S'!M31</f>
        <v>2.1771995043370507</v>
      </c>
      <c r="N31" s="25">
        <f>'2008Y'!N31/'2008S'!N31</f>
        <v>2.2144578313253014</v>
      </c>
      <c r="O31" s="25">
        <f>'2008Y'!O31/'2008S'!O31</f>
        <v>2.168018539976825</v>
      </c>
      <c r="P31" s="25"/>
      <c r="Q31" s="25"/>
      <c r="R31" s="25"/>
    </row>
    <row r="32" spans="2:18" x14ac:dyDescent="0.2">
      <c r="B32" s="1" t="s">
        <v>41</v>
      </c>
      <c r="C32" s="24">
        <f>'2008Y'!C32/'2008S'!C32</f>
        <v>3.0359586743593185</v>
      </c>
      <c r="D32" s="24">
        <f>'2008Y'!D32/'2008S'!D32</f>
        <v>3.7348927875243665</v>
      </c>
      <c r="E32" s="24">
        <f>'2008Y'!E32/'2008S'!E32</f>
        <v>3.9776422764227641</v>
      </c>
      <c r="F32" s="24">
        <f>'2008Y'!F32/'2008S'!F32</f>
        <v>3.7594696969696968</v>
      </c>
      <c r="G32" s="24">
        <f>'2008Y'!G32/'2008S'!G32</f>
        <v>3.1651651651651651</v>
      </c>
      <c r="H32" s="24">
        <f>'2008Y'!H32/'2008S'!H32</f>
        <v>2.9956011730205279</v>
      </c>
      <c r="I32" s="24">
        <f>'2008Y'!I32/'2008S'!I32</f>
        <v>2.3613259668508286</v>
      </c>
      <c r="J32" s="24">
        <f>'2008Y'!J32/'2008S'!J32</f>
        <v>2.6222222222222222</v>
      </c>
      <c r="K32" s="24">
        <f>'2008Y'!K32/'2008S'!K32</f>
        <v>2.875</v>
      </c>
      <c r="L32" s="24">
        <f>'2008Y'!L32/'2008S'!L32</f>
        <v>3.0654205607476634</v>
      </c>
      <c r="M32" s="24">
        <f>'2008Y'!M32/'2008S'!M32</f>
        <v>3.2350813743218807</v>
      </c>
      <c r="N32" s="24">
        <f>'2008Y'!N32/'2008S'!N32</f>
        <v>2.5393442622950819</v>
      </c>
      <c r="O32" s="24">
        <f>'2008Y'!O32/'2008S'!O32</f>
        <v>2.7348066298342539</v>
      </c>
      <c r="P32" s="24"/>
    </row>
    <row r="33" spans="2:16" s="14" customFormat="1" x14ac:dyDescent="0.2">
      <c r="B33" s="16" t="s">
        <v>42</v>
      </c>
      <c r="C33" s="25">
        <f>'2008Y'!C33/'2008S'!C33</f>
        <v>2.6547832777635292</v>
      </c>
      <c r="D33" s="25">
        <f>'2008Y'!D33/'2008S'!D33</f>
        <v>2.8469387755102042</v>
      </c>
      <c r="E33" s="25">
        <f>'2008Y'!E33/'2008S'!E33</f>
        <v>2.5877192982456139</v>
      </c>
      <c r="F33" s="25">
        <f>'2008Y'!F33/'2008S'!F33</f>
        <v>3.1758957654723128</v>
      </c>
      <c r="G33" s="25">
        <f>'2008Y'!G33/'2008S'!G33</f>
        <v>2.2956521739130435</v>
      </c>
      <c r="H33" s="25">
        <f>'2008Y'!H33/'2008S'!H33</f>
        <v>2.4700239808153479</v>
      </c>
      <c r="I33" s="25">
        <f>'2008Y'!I33/'2008S'!I33</f>
        <v>2.6659192825112106</v>
      </c>
      <c r="J33" s="25">
        <f>'2008Y'!J33/'2008S'!J33</f>
        <v>2.4263959390862944</v>
      </c>
      <c r="K33" s="25">
        <f>'2008Y'!K33/'2008S'!K33</f>
        <v>2.6333333333333333</v>
      </c>
      <c r="L33" s="25">
        <f>'2008Y'!L33/'2008S'!L33</f>
        <v>2.4735576923076925</v>
      </c>
      <c r="M33" s="25">
        <f>'2008Y'!M33/'2008S'!M33</f>
        <v>3.0158311345646438</v>
      </c>
      <c r="N33" s="25">
        <f>'2008Y'!N33/'2008S'!N33</f>
        <v>2.9084249084249083</v>
      </c>
      <c r="O33" s="25">
        <f>'2008Y'!O33/'2008S'!O33</f>
        <v>2.5144927536231885</v>
      </c>
      <c r="P33" s="25"/>
    </row>
    <row r="34" spans="2:16" x14ac:dyDescent="0.2">
      <c r="B34" s="1" t="s">
        <v>3</v>
      </c>
      <c r="C34" s="24">
        <f>'2008Y'!C34/'2008S'!C34</f>
        <v>1.9132672512390392</v>
      </c>
      <c r="D34" s="24">
        <f>'2008Y'!D34/'2008S'!D34</f>
        <v>1.9875930521091811</v>
      </c>
      <c r="E34" s="24">
        <f>'2008Y'!E34/'2008S'!E34</f>
        <v>2.1352785145888595</v>
      </c>
      <c r="F34" s="24">
        <f>'2008Y'!F34/'2008S'!F34</f>
        <v>1.8665158371040724</v>
      </c>
      <c r="G34" s="24">
        <f>'2008Y'!G34/'2008S'!G34</f>
        <v>2.5962877030162415</v>
      </c>
      <c r="H34" s="24">
        <f>'2008Y'!H34/'2008S'!H34</f>
        <v>2.1634241245136185</v>
      </c>
      <c r="I34" s="24">
        <f>'2008Y'!I34/'2008S'!I34</f>
        <v>1.6811091854419411</v>
      </c>
      <c r="J34" s="24">
        <f>'2008Y'!J34/'2008S'!J34</f>
        <v>1.6381215469613259</v>
      </c>
      <c r="K34" s="24">
        <f>'2008Y'!K34/'2008S'!K34</f>
        <v>1.5938189845474613</v>
      </c>
      <c r="L34" s="24">
        <f>'2008Y'!L34/'2008S'!L34</f>
        <v>2.2138084632516706</v>
      </c>
      <c r="M34" s="24">
        <f>'2008Y'!M34/'2008S'!M34</f>
        <v>1.6767485822306238</v>
      </c>
      <c r="N34" s="24">
        <f>'2008Y'!N34/'2008S'!N34</f>
        <v>1.7597765363128492</v>
      </c>
      <c r="O34" s="24">
        <f>'2008Y'!O34/'2008S'!O34</f>
        <v>1.6495726495726495</v>
      </c>
      <c r="P34" s="24"/>
    </row>
    <row r="35" spans="2:16" s="14" customFormat="1" x14ac:dyDescent="0.2">
      <c r="B35" s="16" t="s">
        <v>43</v>
      </c>
      <c r="C35" s="25">
        <f>'2008Y'!C35/'2008S'!C35</f>
        <v>2.0788687054495285</v>
      </c>
      <c r="D35" s="25">
        <f>'2008Y'!D35/'2008S'!D35</f>
        <v>2.5810055865921786</v>
      </c>
      <c r="E35" s="25">
        <f>'2008Y'!E35/'2008S'!E35</f>
        <v>2.4324324324324325</v>
      </c>
      <c r="F35" s="25">
        <f>'2008Y'!F35/'2008S'!F35</f>
        <v>2.4685314685314683</v>
      </c>
      <c r="G35" s="25">
        <f>'2008Y'!G35/'2008S'!G35</f>
        <v>2.2068965517241379</v>
      </c>
      <c r="H35" s="25">
        <f>'2008Y'!H35/'2008S'!H35</f>
        <v>1.9604863221884499</v>
      </c>
      <c r="I35" s="25">
        <f>'2008Y'!I35/'2008S'!I35</f>
        <v>2.1632231404958677</v>
      </c>
      <c r="J35" s="25">
        <f>'2008Y'!J35/'2008S'!J35</f>
        <v>1.6959706959706959</v>
      </c>
      <c r="K35" s="25">
        <f>'2008Y'!K35/'2008S'!K35</f>
        <v>1.8067510548523207</v>
      </c>
      <c r="L35" s="25">
        <f>'2008Y'!L35/'2008S'!L35</f>
        <v>2.5276752767527677</v>
      </c>
      <c r="M35" s="25">
        <f>'2008Y'!M35/'2008S'!M35</f>
        <v>2.4258373205741628</v>
      </c>
      <c r="N35" s="25">
        <f>'2008Y'!N35/'2008S'!N35</f>
        <v>1.986013986013986</v>
      </c>
      <c r="O35" s="25">
        <f>'2008Y'!O35/'2008S'!O35</f>
        <v>2.2967741935483872</v>
      </c>
      <c r="P35" s="25"/>
    </row>
    <row r="36" spans="2:16" x14ac:dyDescent="0.2">
      <c r="B36" s="1" t="s">
        <v>44</v>
      </c>
      <c r="C36" s="24">
        <f>'2008Y'!C36/'2008S'!C36</f>
        <v>2.6316526610644257</v>
      </c>
      <c r="D36" s="24">
        <f>'2008Y'!D36/'2008S'!D36</f>
        <v>2.3479999999999999</v>
      </c>
      <c r="E36" s="24">
        <f>'2008Y'!E36/'2008S'!E36</f>
        <v>2.3959044368600684</v>
      </c>
      <c r="F36" s="24">
        <f>'2008Y'!F36/'2008S'!F36</f>
        <v>3.545918367346939</v>
      </c>
      <c r="G36" s="24">
        <f>'2008Y'!G36/'2008S'!G36</f>
        <v>2.4740484429065743</v>
      </c>
      <c r="H36" s="24">
        <f>'2008Y'!H36/'2008S'!H36</f>
        <v>2.0657596371882088</v>
      </c>
      <c r="I36" s="24">
        <f>'2008Y'!I36/'2008S'!I36</f>
        <v>2.2351274787535411</v>
      </c>
      <c r="J36" s="24">
        <f>'2008Y'!J36/'2008S'!J36</f>
        <v>2.1734513274336282</v>
      </c>
      <c r="K36" s="24">
        <f>'2008Y'!K36/'2008S'!K36</f>
        <v>2.6804511278195489</v>
      </c>
      <c r="L36" s="24">
        <f>'2008Y'!L36/'2008S'!L36</f>
        <v>2.3885542168674698</v>
      </c>
      <c r="M36" s="24">
        <f>'2008Y'!M36/'2008S'!M36</f>
        <v>4.0637362637362635</v>
      </c>
      <c r="N36" s="24">
        <f>'2008Y'!N36/'2008S'!N36</f>
        <v>2.3350515463917527</v>
      </c>
      <c r="O36" s="24">
        <f>'2008Y'!O36/'2008S'!O36</f>
        <v>2.2925531914893615</v>
      </c>
      <c r="P36" s="24"/>
    </row>
    <row r="37" spans="2:16" s="14" customFormat="1" x14ac:dyDescent="0.2">
      <c r="B37" s="16" t="s">
        <v>4</v>
      </c>
      <c r="C37" s="25">
        <f>'2008Y'!C37/'2008S'!C37</f>
        <v>2.5163716814159294</v>
      </c>
      <c r="D37" s="25">
        <f>'2008Y'!D37/'2008S'!D37</f>
        <v>2.2660550458715596</v>
      </c>
      <c r="E37" s="25">
        <f>'2008Y'!E37/'2008S'!E37</f>
        <v>2.1059602649006623</v>
      </c>
      <c r="F37" s="25">
        <f>'2008Y'!F37/'2008S'!F37</f>
        <v>3.2597402597402598</v>
      </c>
      <c r="G37" s="25">
        <f>'2008Y'!G37/'2008S'!G37</f>
        <v>2.2836879432624113</v>
      </c>
      <c r="H37" s="25">
        <f>'2008Y'!H37/'2008S'!H37</f>
        <v>2.2384615384615385</v>
      </c>
      <c r="I37" s="25">
        <f>'2008Y'!I37/'2008S'!I37</f>
        <v>2.2051282051282053</v>
      </c>
      <c r="J37" s="25">
        <f>'2008Y'!J37/'2008S'!J37</f>
        <v>2.6917293233082709</v>
      </c>
      <c r="K37" s="25">
        <f>'2008Y'!K37/'2008S'!K37</f>
        <v>2.1740139211136893</v>
      </c>
      <c r="L37" s="25">
        <f>'2008Y'!L37/'2008S'!L37</f>
        <v>2.8940092165898617</v>
      </c>
      <c r="M37" s="25">
        <f>'2008Y'!M37/'2008S'!M37</f>
        <v>2.7677419354838708</v>
      </c>
      <c r="N37" s="25">
        <f>'2008Y'!N37/'2008S'!N37</f>
        <v>2.5703703703703704</v>
      </c>
      <c r="O37" s="25">
        <f>'2008Y'!O37/'2008S'!O37</f>
        <v>2.7171717171717171</v>
      </c>
      <c r="P37" s="25"/>
    </row>
    <row r="38" spans="2:16" x14ac:dyDescent="0.2">
      <c r="B38" s="1" t="s">
        <v>45</v>
      </c>
      <c r="C38" s="24">
        <f>'2008Y'!C38/'2008S'!C38</f>
        <v>2.4884708737864076</v>
      </c>
      <c r="D38" s="24">
        <f>'2008Y'!D38/'2008S'!D38</f>
        <v>1.9950980392156863</v>
      </c>
      <c r="E38" s="24">
        <f>'2008Y'!E38/'2008S'!E38</f>
        <v>2.3735632183908044</v>
      </c>
      <c r="F38" s="24">
        <f>'2008Y'!F38/'2008S'!F38</f>
        <v>2.6798029556650245</v>
      </c>
      <c r="G38" s="24">
        <f>'2008Y'!G38/'2008S'!G38</f>
        <v>1.9465408805031446</v>
      </c>
      <c r="H38" s="24">
        <f>'2008Y'!H38/'2008S'!H38</f>
        <v>1.6763392857142858</v>
      </c>
      <c r="I38" s="24">
        <f>'2008Y'!I38/'2008S'!I38</f>
        <v>2.2364457831325302</v>
      </c>
      <c r="J38" s="24">
        <f>'2008Y'!J38/'2008S'!J38</f>
        <v>1.7429906542056075</v>
      </c>
      <c r="K38" s="24">
        <f>'2008Y'!K38/'2008S'!K38</f>
        <v>3.6415478615071284</v>
      </c>
      <c r="L38" s="24">
        <f>'2008Y'!L38/'2008S'!L38</f>
        <v>2.4015151515151514</v>
      </c>
      <c r="M38" s="24">
        <f>'2008Y'!M38/'2008S'!M38</f>
        <v>3.3833865814696487</v>
      </c>
      <c r="N38" s="24">
        <f>'2008Y'!N38/'2008S'!N38</f>
        <v>2.3403508771929826</v>
      </c>
      <c r="O38" s="24">
        <f>'2008Y'!O38/'2008S'!O38</f>
        <v>2.1584699453551912</v>
      </c>
      <c r="P38" s="24"/>
    </row>
    <row r="39" spans="2:16" s="14" customFormat="1" x14ac:dyDescent="0.2">
      <c r="B39" s="16" t="s">
        <v>46</v>
      </c>
      <c r="C39" s="25">
        <f>'2008Y'!C39/'2008S'!C39</f>
        <v>2.3491200828157348</v>
      </c>
      <c r="D39" s="25">
        <f>'2008Y'!D39/'2008S'!D39</f>
        <v>2.6416382252559729</v>
      </c>
      <c r="E39" s="25">
        <f>'2008Y'!E39/'2008S'!E39</f>
        <v>2.3184357541899443</v>
      </c>
      <c r="F39" s="25">
        <f>'2008Y'!F39/'2008S'!F39</f>
        <v>2.536290322580645</v>
      </c>
      <c r="G39" s="25">
        <f>'2008Y'!G39/'2008S'!G39</f>
        <v>2.6055045871559632</v>
      </c>
      <c r="H39" s="25">
        <f>'2008Y'!H39/'2008S'!H39</f>
        <v>2.3557951482479784</v>
      </c>
      <c r="I39" s="25">
        <f>'2008Y'!I39/'2008S'!I39</f>
        <v>2.2572815533980584</v>
      </c>
      <c r="J39" s="25">
        <f>'2008Y'!J39/'2008S'!J39</f>
        <v>2.0287081339712918</v>
      </c>
      <c r="K39" s="25">
        <f>'2008Y'!K39/'2008S'!K39</f>
        <v>2.0451807228915664</v>
      </c>
      <c r="L39" s="25">
        <f>'2008Y'!L39/'2008S'!L39</f>
        <v>2.2972350230414746</v>
      </c>
      <c r="M39" s="25">
        <f>'2008Y'!M39/'2008S'!M39</f>
        <v>2.9541984732824429</v>
      </c>
      <c r="N39" s="25">
        <f>'2008Y'!N39/'2008S'!N39</f>
        <v>2.6293103448275863</v>
      </c>
      <c r="O39" s="25">
        <f>'2008Y'!O39/'2008S'!O39</f>
        <v>2.255639097744361</v>
      </c>
      <c r="P39" s="25"/>
    </row>
    <row r="40" spans="2:16" x14ac:dyDescent="0.2">
      <c r="B40" s="1" t="s">
        <v>47</v>
      </c>
      <c r="C40" s="24">
        <f>'2008Y'!C40/'2008S'!C40</f>
        <v>1.9661099007504237</v>
      </c>
      <c r="D40" s="24">
        <f>'2008Y'!D40/'2008S'!D40</f>
        <v>1.8458646616541354</v>
      </c>
      <c r="E40" s="24">
        <f>'2008Y'!E40/'2008S'!E40</f>
        <v>2.3143939393939394</v>
      </c>
      <c r="F40" s="24">
        <f>'2008Y'!F40/'2008S'!F40</f>
        <v>2.1780415430267062</v>
      </c>
      <c r="G40" s="24">
        <f>'2008Y'!G40/'2008S'!G40</f>
        <v>1.9446254071661238</v>
      </c>
      <c r="H40" s="24">
        <f>'2008Y'!H40/'2008S'!H40</f>
        <v>2.5309278350515463</v>
      </c>
      <c r="I40" s="24">
        <f>'2008Y'!I40/'2008S'!I40</f>
        <v>1.9937106918238994</v>
      </c>
      <c r="J40" s="24">
        <f>'2008Y'!J40/'2008S'!J40</f>
        <v>1.7606177606177607</v>
      </c>
      <c r="K40" s="24">
        <f>'2008Y'!K40/'2008S'!K40</f>
        <v>1.8198614318706698</v>
      </c>
      <c r="L40" s="24">
        <f>'2008Y'!L40/'2008S'!L40</f>
        <v>1.9534883720930232</v>
      </c>
      <c r="M40" s="24">
        <f>'2008Y'!M40/'2008S'!M40</f>
        <v>1.9601328903654485</v>
      </c>
      <c r="N40" s="24">
        <f>'2008Y'!N40/'2008S'!N40</f>
        <v>1.7906137184115523</v>
      </c>
      <c r="O40" s="24">
        <f>'2008Y'!O40/'2008S'!O40</f>
        <v>1.5633423180592991</v>
      </c>
      <c r="P40" s="24"/>
    </row>
    <row r="41" spans="2:16" s="14" customFormat="1" x14ac:dyDescent="0.2">
      <c r="B41" s="65" t="s">
        <v>65</v>
      </c>
      <c r="C41" s="25">
        <f>'2008Y'!C41/'2008S'!C41</f>
        <v>2.460664074184864</v>
      </c>
      <c r="D41" s="25">
        <f>'2008Y'!D41/'2008S'!D41</f>
        <v>2.2171428571428571</v>
      </c>
      <c r="E41" s="25">
        <f>'2008Y'!E41/'2008S'!E41</f>
        <v>1.842911877394636</v>
      </c>
      <c r="F41" s="25">
        <f>'2008Y'!F41/'2008S'!F41</f>
        <v>2.4754716981132074</v>
      </c>
      <c r="G41" s="25">
        <f>'2008Y'!G41/'2008S'!G41</f>
        <v>2.4037735849056605</v>
      </c>
      <c r="H41" s="25">
        <f>'2008Y'!H41/'2008S'!H41</f>
        <v>3.1501210653753025</v>
      </c>
      <c r="I41" s="25">
        <f>'2008Y'!I41/'2008S'!I41</f>
        <v>3.0534591194968552</v>
      </c>
      <c r="J41" s="25">
        <f>'2008Y'!J41/'2008S'!J41</f>
        <v>1.6923076923076923</v>
      </c>
      <c r="K41" s="25">
        <f>'2008Y'!K41/'2008S'!K41</f>
        <v>2.4070796460176993</v>
      </c>
      <c r="L41" s="25">
        <f>'2008Y'!L41/'2008S'!L41</f>
        <v>2.3677130044843051</v>
      </c>
      <c r="M41" s="25">
        <f>'2008Y'!M41/'2008S'!M41</f>
        <v>2.8207547169811322</v>
      </c>
      <c r="N41" s="25">
        <f>'2008Y'!N41/'2008S'!N41</f>
        <v>2.3231707317073171</v>
      </c>
      <c r="O41" s="25">
        <f>'2008Y'!O41/'2008S'!O41</f>
        <v>2.4522613065326633</v>
      </c>
      <c r="P41" s="25"/>
    </row>
    <row r="42" spans="2:16" x14ac:dyDescent="0.2">
      <c r="B42" s="1" t="s">
        <v>49</v>
      </c>
      <c r="C42" s="24">
        <f>'2008Y'!C42/'2008S'!C42</f>
        <v>4.2366493383742911</v>
      </c>
      <c r="D42" s="24">
        <f>'2008Y'!D42/'2008S'!D42</f>
        <v>7.2247191011235952</v>
      </c>
      <c r="E42" s="24">
        <f>'2008Y'!E42/'2008S'!E42</f>
        <v>5.8360655737704921</v>
      </c>
      <c r="F42" s="24">
        <f>'2008Y'!F42/'2008S'!F42</f>
        <v>5.043227665706052</v>
      </c>
      <c r="G42" s="24">
        <f>'2008Y'!G42/'2008S'!G42</f>
        <v>4.4411384217335055</v>
      </c>
      <c r="H42" s="24">
        <f>'2008Y'!H42/'2008S'!H42</f>
        <v>2.6494023904382469</v>
      </c>
      <c r="I42" s="24">
        <f>'2008Y'!I42/'2008S'!I42</f>
        <v>2.7250639386189257</v>
      </c>
      <c r="J42" s="24">
        <f>'2008Y'!J42/'2008S'!J42</f>
        <v>3.8541666666666665</v>
      </c>
      <c r="K42" s="24">
        <f>'2008Y'!K42/'2008S'!K42</f>
        <v>3.6245614035087721</v>
      </c>
      <c r="L42" s="24">
        <f>'2008Y'!L42/'2008S'!L42</f>
        <v>4.3238805970149254</v>
      </c>
      <c r="M42" s="24">
        <f>'2008Y'!M42/'2008S'!M42</f>
        <v>5.2557755775577562</v>
      </c>
      <c r="N42" s="24">
        <f>'2008Y'!N42/'2008S'!N42</f>
        <v>6.456674473067916</v>
      </c>
      <c r="O42" s="24">
        <f>'2008Y'!O42/'2008S'!O42</f>
        <v>7.966542750929368</v>
      </c>
      <c r="P42" s="24"/>
    </row>
    <row r="43" spans="2:16" s="14" customFormat="1" x14ac:dyDescent="0.2">
      <c r="B43" s="16" t="s">
        <v>5</v>
      </c>
      <c r="C43" s="25">
        <f>'2008Y'!C43/'2008S'!C43</f>
        <v>1.7087576374745417</v>
      </c>
      <c r="D43" s="25">
        <f>'2008Y'!D43/'2008S'!D43</f>
        <v>2.4090909090909092</v>
      </c>
      <c r="E43" s="25">
        <f>'2008Y'!E43/'2008S'!E43</f>
        <v>1.8</v>
      </c>
      <c r="F43" s="25">
        <f>'2008Y'!F43/'2008S'!F43</f>
        <v>1.7586206896551724</v>
      </c>
      <c r="G43" s="25">
        <f>'2008Y'!G43/'2008S'!G43</f>
        <v>2.5483870967741935</v>
      </c>
      <c r="H43" s="25">
        <f>'2008Y'!H43/'2008S'!H43</f>
        <v>1.8071428571428572</v>
      </c>
      <c r="I43" s="25">
        <f>'2008Y'!I43/'2008S'!I43</f>
        <v>1.3315217391304348</v>
      </c>
      <c r="J43" s="25">
        <f>'2008Y'!J43/'2008S'!J43</f>
        <v>1.4074941451990632</v>
      </c>
      <c r="K43" s="25">
        <f>'2008Y'!K43/'2008S'!K43</f>
        <v>1.7873303167420815</v>
      </c>
      <c r="L43" s="25">
        <f>'2008Y'!L43/'2008S'!L43</f>
        <v>1.7462686567164178</v>
      </c>
      <c r="M43" s="25">
        <f>'2008Y'!M43/'2008S'!M43</f>
        <v>1.956043956043956</v>
      </c>
      <c r="N43" s="25">
        <f>'2008Y'!N43/'2008S'!N43</f>
        <v>1.9861111111111112</v>
      </c>
      <c r="O43" s="25">
        <f>'2008Y'!O43/'2008S'!O43</f>
        <v>2.0410958904109591</v>
      </c>
      <c r="P43" s="25"/>
    </row>
    <row r="44" spans="2:16" x14ac:dyDescent="0.2">
      <c r="B44" s="1" t="s">
        <v>6</v>
      </c>
      <c r="C44" s="24">
        <f>'2008Y'!C44/'2008S'!C44</f>
        <v>2.6010971786833856</v>
      </c>
      <c r="D44" s="24">
        <f>'2008Y'!D44/'2008S'!D44</f>
        <v>4.4252873563218387</v>
      </c>
      <c r="E44" s="24">
        <f>'2008Y'!E44/'2008S'!E44</f>
        <v>2.9042553191489362</v>
      </c>
      <c r="F44" s="24">
        <f>'2008Y'!F44/'2008S'!F44</f>
        <v>3.2352941176470589</v>
      </c>
      <c r="G44" s="24">
        <f>'2008Y'!G44/'2008S'!G44</f>
        <v>3.040983606557377</v>
      </c>
      <c r="H44" s="24">
        <f>'2008Y'!H44/'2008S'!H44</f>
        <v>2.7692307692307692</v>
      </c>
      <c r="I44" s="24">
        <f>'2008Y'!I44/'2008S'!I44</f>
        <v>2.3821656050955413</v>
      </c>
      <c r="J44" s="24">
        <f>'2008Y'!J44/'2008S'!J44</f>
        <v>2.5437500000000002</v>
      </c>
      <c r="K44" s="24">
        <f>'2008Y'!K44/'2008S'!K44</f>
        <v>2.0089686098654709</v>
      </c>
      <c r="L44" s="24">
        <f>'2008Y'!L44/'2008S'!L44</f>
        <v>2.3030303030303032</v>
      </c>
      <c r="M44" s="24">
        <f>'2008Y'!M44/'2008S'!M44</f>
        <v>2.902542372881356</v>
      </c>
      <c r="N44" s="24">
        <f>'2008Y'!N44/'2008S'!N44</f>
        <v>2.7916666666666665</v>
      </c>
      <c r="O44" s="24">
        <f>'2008Y'!O44/'2008S'!O44</f>
        <v>2.9193548387096775</v>
      </c>
      <c r="P44" s="24"/>
    </row>
    <row r="45" spans="2:16" s="14" customFormat="1" x14ac:dyDescent="0.2">
      <c r="B45" s="16" t="s">
        <v>50</v>
      </c>
      <c r="C45" s="25">
        <f>'2008Y'!C45/'2008S'!C45</f>
        <v>2.4894548348587344</v>
      </c>
      <c r="D45" s="25">
        <f>'2008Y'!D45/'2008S'!D45</f>
        <v>2.1385542168674698</v>
      </c>
      <c r="E45" s="25">
        <f>'2008Y'!E45/'2008S'!E45</f>
        <v>1.9743589743589745</v>
      </c>
      <c r="F45" s="25">
        <f>'2008Y'!F45/'2008S'!F45</f>
        <v>2.6266666666666665</v>
      </c>
      <c r="G45" s="25">
        <f>'2008Y'!G45/'2008S'!G45</f>
        <v>2.67578125</v>
      </c>
      <c r="H45" s="25">
        <f>'2008Y'!H45/'2008S'!H45</f>
        <v>3.2474576271186439</v>
      </c>
      <c r="I45" s="25">
        <f>'2008Y'!I45/'2008S'!I45</f>
        <v>2.6955223880597017</v>
      </c>
      <c r="J45" s="25">
        <f>'2008Y'!J45/'2008S'!J45</f>
        <v>2.3430656934306571</v>
      </c>
      <c r="K45" s="25">
        <f>'2008Y'!K45/'2008S'!K45</f>
        <v>2.1075794621026893</v>
      </c>
      <c r="L45" s="25">
        <f>'2008Y'!L45/'2008S'!L45</f>
        <v>2.1141868512110729</v>
      </c>
      <c r="M45" s="25">
        <f>'2008Y'!M45/'2008S'!M45</f>
        <v>2.7533039647577091</v>
      </c>
      <c r="N45" s="25">
        <f>'2008Y'!N45/'2008S'!N45</f>
        <v>2.3292682926829267</v>
      </c>
      <c r="O45" s="25">
        <f>'2008Y'!O45/'2008S'!O45</f>
        <v>2.4</v>
      </c>
      <c r="P45" s="25"/>
    </row>
    <row r="46" spans="2:16" x14ac:dyDescent="0.2">
      <c r="B46" s="1" t="s">
        <v>51</v>
      </c>
      <c r="C46" s="24">
        <f>'2008Y'!C46/'2008S'!C46</f>
        <v>2.3346228239845259</v>
      </c>
      <c r="D46" s="24">
        <f>'2008Y'!D46/'2008S'!D46</f>
        <v>2.3902439024390243</v>
      </c>
      <c r="E46" s="24">
        <f>'2008Y'!E46/'2008S'!E46</f>
        <v>3.8947368421052633</v>
      </c>
      <c r="F46" s="24">
        <f>'2008Y'!F46/'2008S'!F46</f>
        <v>3.4444444444444446</v>
      </c>
      <c r="G46" s="24">
        <f>'2008Y'!G46/'2008S'!G46</f>
        <v>2.0555555555555554</v>
      </c>
      <c r="H46" s="24">
        <f>'2008Y'!H46/'2008S'!H46</f>
        <v>2.0333333333333332</v>
      </c>
      <c r="I46" s="24">
        <f>'2008Y'!I46/'2008S'!I46</f>
        <v>2.1959798994974875</v>
      </c>
      <c r="J46" s="24">
        <f>'2008Y'!J46/'2008S'!J46</f>
        <v>2.257309941520468</v>
      </c>
      <c r="K46" s="24">
        <f>'2008Y'!K46/'2008S'!K46</f>
        <v>2.2230769230769232</v>
      </c>
      <c r="L46" s="24">
        <f>'2008Y'!L46/'2008S'!L46</f>
        <v>2.3511450381679388</v>
      </c>
      <c r="M46" s="24">
        <f>'2008Y'!M46/'2008S'!M46</f>
        <v>2.6774193548387095</v>
      </c>
      <c r="N46" s="24">
        <f>'2008Y'!N46/'2008S'!N46</f>
        <v>2.5490196078431371</v>
      </c>
      <c r="O46" s="24">
        <f>'2008Y'!O46/'2008S'!O46</f>
        <v>1.9322033898305084</v>
      </c>
      <c r="P46" s="8"/>
    </row>
    <row r="47" spans="2:16" x14ac:dyDescent="0.2">
      <c r="B47" s="16" t="s">
        <v>111</v>
      </c>
      <c r="C47" s="25">
        <f>'2008Y'!C47/'2008S'!C47</f>
        <v>2.0931470392548235</v>
      </c>
      <c r="D47" s="25">
        <f>'2008Y'!D47/'2008S'!D47</f>
        <v>2.0229885057471266</v>
      </c>
      <c r="E47" s="25">
        <f>'2008Y'!E47/'2008S'!E47</f>
        <v>1.7256637168141593</v>
      </c>
      <c r="F47" s="25">
        <f>'2008Y'!F47/'2008S'!F47</f>
        <v>1.7832167832167831</v>
      </c>
      <c r="G47" s="25">
        <f>'2008Y'!G47/'2008S'!G47</f>
        <v>2.1623376623376624</v>
      </c>
      <c r="H47" s="25">
        <f>'2008Y'!H47/'2008S'!H47</f>
        <v>2.0155038759689923</v>
      </c>
      <c r="I47" s="25">
        <f>'2008Y'!I47/'2008S'!I47</f>
        <v>2.7169811320754715</v>
      </c>
      <c r="J47" s="25">
        <f>'2008Y'!J47/'2008S'!J47</f>
        <v>2.1875</v>
      </c>
      <c r="K47" s="25">
        <f>'2008Y'!K47/'2008S'!K47</f>
        <v>1.6917808219178083</v>
      </c>
      <c r="L47" s="25">
        <f>'2008Y'!L47/'2008S'!L47</f>
        <v>1.9195402298850575</v>
      </c>
      <c r="M47" s="25">
        <f>'2008Y'!M47/'2008S'!M47</f>
        <v>2.6693548387096775</v>
      </c>
      <c r="N47" s="25">
        <f>'2008Y'!N47/'2008S'!N47</f>
        <v>2.7</v>
      </c>
      <c r="O47" s="25">
        <f>'2008Y'!O47/'2008S'!O47</f>
        <v>1.8181818181818181</v>
      </c>
      <c r="P47" s="8"/>
    </row>
    <row r="48" spans="2:16" s="19" customFormat="1" x14ac:dyDescent="0.2">
      <c r="B48" s="18" t="s">
        <v>91</v>
      </c>
      <c r="C48" s="24">
        <f>'2008Y'!C48/'2008S'!C48</f>
        <v>2.1026894309682405</v>
      </c>
      <c r="D48" s="24">
        <f>'2008Y'!D48/'2008S'!D48</f>
        <v>2.2822610635924137</v>
      </c>
      <c r="E48" s="24">
        <f>'2008Y'!E48/'2008S'!E48</f>
        <v>2.182151589242054</v>
      </c>
      <c r="F48" s="24">
        <f>'2008Y'!F48/'2008S'!F48</f>
        <v>2.2690419923650245</v>
      </c>
      <c r="G48" s="24">
        <f>'2008Y'!G48/'2008S'!G48</f>
        <v>2.1229235880398671</v>
      </c>
      <c r="H48" s="24">
        <f>'2008Y'!H48/'2008S'!H48</f>
        <v>2.1315640079477718</v>
      </c>
      <c r="I48" s="24">
        <f>'2008Y'!I48/'2008S'!I48</f>
        <v>2.1432241490044959</v>
      </c>
      <c r="J48" s="24">
        <f>'2008Y'!J48/'2008S'!J48</f>
        <v>1.8295819935691318</v>
      </c>
      <c r="K48" s="24">
        <f>'2008Y'!K48/'2008S'!K48</f>
        <v>2.2121468131042898</v>
      </c>
      <c r="L48" s="24">
        <f>'2008Y'!L48/'2008S'!L48</f>
        <v>2.112972773192066</v>
      </c>
      <c r="M48" s="24">
        <f>'2008Y'!M48/'2008S'!M48</f>
        <v>2.0897133639409358</v>
      </c>
      <c r="N48" s="24">
        <f>'2008Y'!N48/'2008S'!N48</f>
        <v>1.9506431767337808</v>
      </c>
      <c r="O48" s="24">
        <f>'2008Y'!O48/'2008S'!O48</f>
        <v>2.040427154843631</v>
      </c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phoneticPr fontId="0" type="noConversion"/>
  <conditionalFormatting sqref="A1:B1048576 Q1:IV1048576 C1:P6 C8:P65536 B47:O47">
    <cfRule type="cellIs" dxfId="63" priority="1" stopIfTrue="1" operator="lessThan">
      <formula>0</formula>
    </cfRule>
  </conditionalFormatting>
  <pageMargins left="0.53" right="0.63" top="0.21" bottom="0.2" header="0.14000000000000001" footer="0.15"/>
  <pageSetup paperSize="9" scale="80" orientation="landscape" r:id="rId1"/>
  <headerFooter alignWithMargins="0">
    <oddFooter>&amp;LStatistics Finland&amp;C&amp;D&amp;RHelsinki City Tourist Office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workbookViewId="0">
      <selection activeCell="B2" sqref="B2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2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x14ac:dyDescent="0.2"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2:16" ht="15.75" thickBot="1" x14ac:dyDescent="0.3">
      <c r="B5" s="5" t="s">
        <v>0</v>
      </c>
    </row>
    <row r="6" spans="2:16" ht="13.5" thickBot="1" x14ac:dyDescent="0.25">
      <c r="B6" s="6" t="s">
        <v>102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2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2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6" s="14" customFormat="1" x14ac:dyDescent="0.2">
      <c r="B9" s="13" t="s">
        <v>20</v>
      </c>
      <c r="C9" s="21">
        <f>'2007Y'!C9/'2007S'!C9</f>
        <v>1.7326226215822811</v>
      </c>
      <c r="D9" s="21">
        <f>'2007Y'!D9/'2007S'!D9</f>
        <v>1.7238970524901376</v>
      </c>
      <c r="E9" s="21">
        <f>'2007Y'!E9/'2007S'!E9</f>
        <v>1.6603037964910927</v>
      </c>
      <c r="F9" s="21">
        <f>'2007Y'!F9/'2007S'!F9</f>
        <v>1.7371194379391102</v>
      </c>
      <c r="G9" s="21">
        <f>'2007Y'!G9/'2007S'!G9</f>
        <v>1.7097631090571668</v>
      </c>
      <c r="H9" s="21">
        <f>'2007Y'!H9/'2007S'!H9</f>
        <v>1.8413816159158967</v>
      </c>
      <c r="I9" s="21">
        <f>'2007Y'!I9/'2007S'!I9</f>
        <v>1.8172145187355118</v>
      </c>
      <c r="J9" s="21">
        <f>'2007Y'!J9/'2007S'!J9</f>
        <v>1.7380586650955308</v>
      </c>
      <c r="K9" s="21">
        <f>'2007Y'!K9/'2007S'!K9</f>
        <v>1.8258934204084929</v>
      </c>
      <c r="L9" s="21">
        <f>'2007Y'!L9/'2007S'!L9</f>
        <v>1.7267160874169636</v>
      </c>
      <c r="M9" s="21">
        <f>'2007Y'!M9/'2007S'!M9</f>
        <v>1.6743097616612916</v>
      </c>
      <c r="N9" s="21">
        <f>'2007Y'!N9/'2007S'!N9</f>
        <v>1.6119330190212973</v>
      </c>
      <c r="O9" s="21">
        <f>'2007Y'!O9/'2007S'!O9</f>
        <v>1.6450584110091095</v>
      </c>
      <c r="P9" s="21"/>
    </row>
    <row r="10" spans="2:16" s="19" customFormat="1" x14ac:dyDescent="0.2">
      <c r="B10" s="47" t="s">
        <v>21</v>
      </c>
      <c r="C10" s="22">
        <f>'2007Y'!C10/'2007S'!C10</f>
        <v>1.9927392293213717</v>
      </c>
      <c r="D10" s="22">
        <f>'2007Y'!D10/'2007S'!D10</f>
        <v>2.0064431491721884</v>
      </c>
      <c r="E10" s="22">
        <f>'2007Y'!E10/'2007S'!E10</f>
        <v>1.9709436319383118</v>
      </c>
      <c r="F10" s="22">
        <f>'2007Y'!F10/'2007S'!F10</f>
        <v>2.0659514417845486</v>
      </c>
      <c r="G10" s="22">
        <f>'2007Y'!G10/'2007S'!G10</f>
        <v>2.023479015291183</v>
      </c>
      <c r="H10" s="22">
        <f>'2007Y'!H10/'2007S'!H10</f>
        <v>2.1828207680620317</v>
      </c>
      <c r="I10" s="22">
        <f>'2007Y'!I10/'2007S'!I10</f>
        <v>2.0356282059205242</v>
      </c>
      <c r="J10" s="22">
        <f>'2007Y'!J10/'2007S'!J10</f>
        <v>1.8789096180631224</v>
      </c>
      <c r="K10" s="22">
        <f>'2007Y'!K10/'2007S'!K10</f>
        <v>2.0134654141204003</v>
      </c>
      <c r="L10" s="22">
        <f>'2007Y'!L10/'2007S'!L10</f>
        <v>1.9512498546680619</v>
      </c>
      <c r="M10" s="22">
        <f>'2007Y'!M10/'2007S'!M10</f>
        <v>1.9999285132179061</v>
      </c>
      <c r="N10" s="22">
        <f>'2007Y'!N10/'2007S'!N10</f>
        <v>1.9137780901022015</v>
      </c>
      <c r="O10" s="22">
        <f>'2007Y'!O10/'2007S'!O10</f>
        <v>1.8763777640857124</v>
      </c>
      <c r="P10" s="22"/>
    </row>
    <row r="11" spans="2:16" s="14" customFormat="1" x14ac:dyDescent="0.2">
      <c r="B11" s="15" t="s">
        <v>22</v>
      </c>
      <c r="C11" s="21">
        <f>'2007Y'!C11/'2007S'!C11</f>
        <v>1.4461637377813998</v>
      </c>
      <c r="D11" s="21">
        <f>'2007Y'!D11/'2007S'!D11</f>
        <v>1.4194062170045991</v>
      </c>
      <c r="E11" s="21">
        <f>'2007Y'!E11/'2007S'!E11</f>
        <v>1.4081475653466211</v>
      </c>
      <c r="F11" s="21">
        <f>'2007Y'!F11/'2007S'!F11</f>
        <v>1.4356764339152119</v>
      </c>
      <c r="G11" s="21">
        <f>'2007Y'!G11/'2007S'!G11</f>
        <v>1.3918641708487491</v>
      </c>
      <c r="H11" s="21">
        <f>'2007Y'!H11/'2007S'!H11</f>
        <v>1.435594091001074</v>
      </c>
      <c r="I11" s="21">
        <f>'2007Y'!I11/'2007S'!I11</f>
        <v>1.5059954502091437</v>
      </c>
      <c r="J11" s="21">
        <f>'2007Y'!J11/'2007S'!J11</f>
        <v>1.5622494234521909</v>
      </c>
      <c r="K11" s="21">
        <f>'2007Y'!K11/'2007S'!K11</f>
        <v>1.5184918827493441</v>
      </c>
      <c r="L11" s="21">
        <f>'2007Y'!L11/'2007S'!L11</f>
        <v>1.4500179095923778</v>
      </c>
      <c r="M11" s="21">
        <f>'2007Y'!M11/'2007S'!M11</f>
        <v>1.3986297556074709</v>
      </c>
      <c r="N11" s="21">
        <f>'2007Y'!N11/'2007S'!N11</f>
        <v>1.3882082521853345</v>
      </c>
      <c r="O11" s="21">
        <f>'2007Y'!O11/'2007S'!O11</f>
        <v>1.3996695595337521</v>
      </c>
      <c r="P11" s="21"/>
    </row>
    <row r="12" spans="2:16" s="17" customFormat="1" x14ac:dyDescent="0.2">
      <c r="B12" s="1" t="s">
        <v>23</v>
      </c>
      <c r="C12" s="24">
        <f>'2007Y'!C12/'2007S'!C12</f>
        <v>2.096562255386313</v>
      </c>
      <c r="D12" s="24">
        <f>'2007Y'!D12/'2007S'!D12</f>
        <v>1.9418265221017514</v>
      </c>
      <c r="E12" s="24">
        <f>'2007Y'!E12/'2007S'!E12</f>
        <v>1.9357127499462481</v>
      </c>
      <c r="F12" s="24">
        <f>'2007Y'!F12/'2007S'!F12</f>
        <v>2.0214042484190045</v>
      </c>
      <c r="G12" s="24">
        <f>'2007Y'!G12/'2007S'!G12</f>
        <v>2.1156094392725699</v>
      </c>
      <c r="H12" s="24">
        <f>'2007Y'!H12/'2007S'!H12</f>
        <v>2.2755549465607015</v>
      </c>
      <c r="I12" s="24">
        <f>'2007Y'!I12/'2007S'!I12</f>
        <v>2.2927620902304446</v>
      </c>
      <c r="J12" s="24">
        <f>'2007Y'!J12/'2007S'!J12</f>
        <v>2.1909589041095892</v>
      </c>
      <c r="K12" s="24">
        <f>'2007Y'!K12/'2007S'!K12</f>
        <v>2.1120331950207469</v>
      </c>
      <c r="L12" s="24">
        <f>'2007Y'!L12/'2007S'!L12</f>
        <v>2.0507600434310533</v>
      </c>
      <c r="M12" s="24">
        <f>'2007Y'!M12/'2007S'!M12</f>
        <v>2.0127765659083825</v>
      </c>
      <c r="N12" s="24">
        <f>'2007Y'!N12/'2007S'!N12</f>
        <v>1.9258836944127709</v>
      </c>
      <c r="O12" s="24">
        <f>'2007Y'!O12/'2007S'!O12</f>
        <v>2.0626571668063707</v>
      </c>
      <c r="P12" s="24"/>
    </row>
    <row r="13" spans="2:16" s="14" customFormat="1" x14ac:dyDescent="0.2">
      <c r="B13" s="16" t="s">
        <v>24</v>
      </c>
      <c r="C13" s="25">
        <f>'2007Y'!C13/'2007S'!C13</f>
        <v>1.6919364654854665</v>
      </c>
      <c r="D13" s="25">
        <f>'2007Y'!D13/'2007S'!D13</f>
        <v>1.8511382533402145</v>
      </c>
      <c r="E13" s="25">
        <f>'2007Y'!E13/'2007S'!E13</f>
        <v>1.6855157378389427</v>
      </c>
      <c r="F13" s="25">
        <f>'2007Y'!F13/'2007S'!F13</f>
        <v>1.673006134969325</v>
      </c>
      <c r="G13" s="25">
        <f>'2007Y'!G13/'2007S'!G13</f>
        <v>1.6163328197226503</v>
      </c>
      <c r="H13" s="25">
        <f>'2007Y'!H13/'2007S'!H13</f>
        <v>1.7159345944212889</v>
      </c>
      <c r="I13" s="25">
        <f>'2007Y'!I13/'2007S'!I13</f>
        <v>1.6917836217468321</v>
      </c>
      <c r="J13" s="25">
        <f>'2007Y'!J13/'2007S'!J13</f>
        <v>1.6829165347683865</v>
      </c>
      <c r="K13" s="25">
        <f>'2007Y'!K13/'2007S'!K13</f>
        <v>1.7650163116484361</v>
      </c>
      <c r="L13" s="25">
        <f>'2007Y'!L13/'2007S'!L13</f>
        <v>1.6989357609949993</v>
      </c>
      <c r="M13" s="25">
        <f>'2007Y'!M13/'2007S'!M13</f>
        <v>1.6737547671327864</v>
      </c>
      <c r="N13" s="25">
        <f>'2007Y'!N13/'2007S'!N13</f>
        <v>1.6616614837849844</v>
      </c>
      <c r="O13" s="25">
        <f>'2007Y'!O13/'2007S'!O13</f>
        <v>1.5315675382739466</v>
      </c>
      <c r="P13" s="25"/>
    </row>
    <row r="14" spans="2:16" x14ac:dyDescent="0.2">
      <c r="B14" s="1" t="s">
        <v>25</v>
      </c>
      <c r="C14" s="24">
        <f>'2007Y'!C14/'2007S'!C14</f>
        <v>1.5939895190902285</v>
      </c>
      <c r="D14" s="24">
        <f>'2007Y'!D14/'2007S'!D14</f>
        <v>1.5307025305255706</v>
      </c>
      <c r="E14" s="24">
        <f>'2007Y'!E14/'2007S'!E14</f>
        <v>1.519872515935508</v>
      </c>
      <c r="F14" s="24">
        <f>'2007Y'!F14/'2007S'!F14</f>
        <v>1.5547217896078154</v>
      </c>
      <c r="G14" s="24">
        <f>'2007Y'!G14/'2007S'!G14</f>
        <v>1.630278232405892</v>
      </c>
      <c r="H14" s="24">
        <f>'2007Y'!H14/'2007S'!H14</f>
        <v>1.6697434667945337</v>
      </c>
      <c r="I14" s="24">
        <f>'2007Y'!I14/'2007S'!I14</f>
        <v>1.6276288117770767</v>
      </c>
      <c r="J14" s="24">
        <f>'2007Y'!J14/'2007S'!J14</f>
        <v>1.6551776038531005</v>
      </c>
      <c r="K14" s="24">
        <f>'2007Y'!K14/'2007S'!K14</f>
        <v>1.6805356288857005</v>
      </c>
      <c r="L14" s="24">
        <f>'2007Y'!L14/'2007S'!L14</f>
        <v>1.5908043188159651</v>
      </c>
      <c r="M14" s="24">
        <f>'2007Y'!M14/'2007S'!M14</f>
        <v>1.5672420216068546</v>
      </c>
      <c r="N14" s="24">
        <f>'2007Y'!N14/'2007S'!N14</f>
        <v>1.5319749601080153</v>
      </c>
      <c r="O14" s="24">
        <f>'2007Y'!O14/'2007S'!O14</f>
        <v>1.4932520679146712</v>
      </c>
      <c r="P14" s="24"/>
    </row>
    <row r="15" spans="2:16" s="14" customFormat="1" x14ac:dyDescent="0.2">
      <c r="B15" s="16" t="s">
        <v>1</v>
      </c>
      <c r="C15" s="25">
        <f>'2007Y'!C15/'2007S'!C15</f>
        <v>2.3108438940092166</v>
      </c>
      <c r="D15" s="25">
        <f>'2007Y'!D15/'2007S'!D15</f>
        <v>2.8062190175754846</v>
      </c>
      <c r="E15" s="25">
        <f>'2007Y'!E15/'2007S'!E15</f>
        <v>2.7071853052404107</v>
      </c>
      <c r="F15" s="25">
        <f>'2007Y'!F15/'2007S'!F15</f>
        <v>2.6304523424878838</v>
      </c>
      <c r="G15" s="25">
        <f>'2007Y'!G15/'2007S'!G15</f>
        <v>2.6543624161073827</v>
      </c>
      <c r="H15" s="25">
        <f>'2007Y'!H15/'2007S'!H15</f>
        <v>2.2112827883578872</v>
      </c>
      <c r="I15" s="25">
        <f>'2007Y'!I15/'2007S'!I15</f>
        <v>2.284913417216893</v>
      </c>
      <c r="J15" s="25">
        <f>'2007Y'!J15/'2007S'!J15</f>
        <v>2.0760895451297929</v>
      </c>
      <c r="K15" s="25">
        <f>'2007Y'!K15/'2007S'!K15</f>
        <v>2.2765115163147791</v>
      </c>
      <c r="L15" s="25">
        <f>'2007Y'!L15/'2007S'!L15</f>
        <v>2.050252628704083</v>
      </c>
      <c r="M15" s="25">
        <f>'2007Y'!M15/'2007S'!M15</f>
        <v>2.5031796502384736</v>
      </c>
      <c r="N15" s="25">
        <f>'2007Y'!N15/'2007S'!N15</f>
        <v>2.3883185840707966</v>
      </c>
      <c r="O15" s="25">
        <f>'2007Y'!O15/'2007S'!O15</f>
        <v>2.5219277108433733</v>
      </c>
      <c r="P15" s="25"/>
    </row>
    <row r="16" spans="2:16" s="19" customFormat="1" x14ac:dyDescent="0.2">
      <c r="B16" s="1" t="s">
        <v>26</v>
      </c>
      <c r="C16" s="24">
        <f>'2007Y'!C16/'2007S'!C16</f>
        <v>2.0430121656099778</v>
      </c>
      <c r="D16" s="24">
        <f>'2007Y'!D16/'2007S'!D16</f>
        <v>2.0234874107478391</v>
      </c>
      <c r="E16" s="24">
        <f>'2007Y'!E16/'2007S'!E16</f>
        <v>1.8548822848321112</v>
      </c>
      <c r="F16" s="24">
        <f>'2007Y'!F16/'2007S'!F16</f>
        <v>2.062778934840821</v>
      </c>
      <c r="G16" s="24">
        <f>'2007Y'!G16/'2007S'!G16</f>
        <v>2.0137353433835847</v>
      </c>
      <c r="H16" s="24">
        <f>'2007Y'!H16/'2007S'!H16</f>
        <v>2.1803019235451666</v>
      </c>
      <c r="I16" s="24">
        <f>'2007Y'!I16/'2007S'!I16</f>
        <v>2.0473527218493661</v>
      </c>
      <c r="J16" s="24">
        <f>'2007Y'!J16/'2007S'!J16</f>
        <v>2.0451882102272729</v>
      </c>
      <c r="K16" s="24">
        <f>'2007Y'!K16/'2007S'!K16</f>
        <v>2.1785210390903811</v>
      </c>
      <c r="L16" s="24">
        <f>'2007Y'!L16/'2007S'!L16</f>
        <v>2.01580826109128</v>
      </c>
      <c r="M16" s="24">
        <f>'2007Y'!M16/'2007S'!M16</f>
        <v>2.0948851000741291</v>
      </c>
      <c r="N16" s="24">
        <f>'2007Y'!N16/'2007S'!N16</f>
        <v>1.811307901907357</v>
      </c>
      <c r="O16" s="24">
        <f>'2007Y'!O16/'2007S'!O16</f>
        <v>1.953058584365182</v>
      </c>
      <c r="P16" s="24"/>
    </row>
    <row r="17" spans="2:18" s="14" customFormat="1" x14ac:dyDescent="0.2">
      <c r="B17" s="16" t="s">
        <v>27</v>
      </c>
      <c r="C17" s="25">
        <f>'2007Y'!C17/'2007S'!C17</f>
        <v>1.8368748222484053</v>
      </c>
      <c r="D17" s="25">
        <f>'2007Y'!D17/'2007S'!D17</f>
        <v>1.7682359027418519</v>
      </c>
      <c r="E17" s="25">
        <f>'2007Y'!E17/'2007S'!E17</f>
        <v>1.9053697183098592</v>
      </c>
      <c r="F17" s="25">
        <f>'2007Y'!F17/'2007S'!F17</f>
        <v>2.0750725839900457</v>
      </c>
      <c r="G17" s="25">
        <f>'2007Y'!G17/'2007S'!G17</f>
        <v>1.7563025210084033</v>
      </c>
      <c r="H17" s="25">
        <f>'2007Y'!H17/'2007S'!H17</f>
        <v>1.7072342648211021</v>
      </c>
      <c r="I17" s="25">
        <f>'2007Y'!I17/'2007S'!I17</f>
        <v>1.7252309652755655</v>
      </c>
      <c r="J17" s="25">
        <f>'2007Y'!J17/'2007S'!J17</f>
        <v>1.6928646854729219</v>
      </c>
      <c r="K17" s="25">
        <f>'2007Y'!K17/'2007S'!K17</f>
        <v>1.8126758840083201</v>
      </c>
      <c r="L17" s="25">
        <f>'2007Y'!L17/'2007S'!L17</f>
        <v>1.8767144884124232</v>
      </c>
      <c r="M17" s="25">
        <f>'2007Y'!M17/'2007S'!M17</f>
        <v>2.0200386286817964</v>
      </c>
      <c r="N17" s="25">
        <f>'2007Y'!N17/'2007S'!N17</f>
        <v>2.1986571879936809</v>
      </c>
      <c r="O17" s="25">
        <f>'2007Y'!O17/'2007S'!O17</f>
        <v>1.8359559402045633</v>
      </c>
      <c r="P17" s="25"/>
    </row>
    <row r="18" spans="2:18" x14ac:dyDescent="0.2">
      <c r="B18" s="1" t="s">
        <v>28</v>
      </c>
      <c r="C18" s="24">
        <f>'2007Y'!C18/'2007S'!C18</f>
        <v>2.1504606259464918</v>
      </c>
      <c r="D18" s="24">
        <f>'2007Y'!D18/'2007S'!D18</f>
        <v>2.4717682020802378</v>
      </c>
      <c r="E18" s="24">
        <f>'2007Y'!E18/'2007S'!E18</f>
        <v>2.0168539325842696</v>
      </c>
      <c r="F18" s="24">
        <f>'2007Y'!F18/'2007S'!F18</f>
        <v>2.6367771280051984</v>
      </c>
      <c r="G18" s="24">
        <f>'2007Y'!G18/'2007S'!G18</f>
        <v>2.3379601689800844</v>
      </c>
      <c r="H18" s="24">
        <f>'2007Y'!H18/'2007S'!H18</f>
        <v>2.2399090392268333</v>
      </c>
      <c r="I18" s="24">
        <f>'2007Y'!I18/'2007S'!I18</f>
        <v>2.1576872536136662</v>
      </c>
      <c r="J18" s="24">
        <f>'2007Y'!J18/'2007S'!J18</f>
        <v>1.8389038820842849</v>
      </c>
      <c r="K18" s="24">
        <f>'2007Y'!K18/'2007S'!K18</f>
        <v>2.0619658119658117</v>
      </c>
      <c r="L18" s="24">
        <f>'2007Y'!L18/'2007S'!L18</f>
        <v>2.1832884097035041</v>
      </c>
      <c r="M18" s="24">
        <f>'2007Y'!M18/'2007S'!M18</f>
        <v>2.353188507358094</v>
      </c>
      <c r="N18" s="24">
        <f>'2007Y'!N18/'2007S'!N18</f>
        <v>2.3173302107728335</v>
      </c>
      <c r="O18" s="24">
        <f>'2007Y'!O18/'2007S'!O18</f>
        <v>2.2287334593572781</v>
      </c>
      <c r="P18" s="24"/>
    </row>
    <row r="19" spans="2:18" s="14" customFormat="1" x14ac:dyDescent="0.2">
      <c r="B19" s="16" t="s">
        <v>29</v>
      </c>
      <c r="C19" s="25">
        <f>'2007Y'!C19/'2007S'!C19</f>
        <v>2.0944725501217913</v>
      </c>
      <c r="D19" s="25">
        <f>'2007Y'!D19/'2007S'!D19</f>
        <v>2.1432291666666665</v>
      </c>
      <c r="E19" s="25">
        <f>'2007Y'!E19/'2007S'!E19</f>
        <v>1.9649546827794562</v>
      </c>
      <c r="F19" s="25">
        <f>'2007Y'!F19/'2007S'!F19</f>
        <v>2.1095262353540498</v>
      </c>
      <c r="G19" s="25">
        <f>'2007Y'!G19/'2007S'!G19</f>
        <v>2.2466913710958178</v>
      </c>
      <c r="H19" s="25">
        <f>'2007Y'!H19/'2007S'!H19</f>
        <v>2.2740226525392764</v>
      </c>
      <c r="I19" s="25">
        <f>'2007Y'!I19/'2007S'!I19</f>
        <v>2.0856666666666666</v>
      </c>
      <c r="J19" s="25">
        <f>'2007Y'!J19/'2007S'!J19</f>
        <v>1.9888024883359254</v>
      </c>
      <c r="K19" s="25">
        <f>'2007Y'!K19/'2007S'!K19</f>
        <v>2.118764172335601</v>
      </c>
      <c r="L19" s="25">
        <f>'2007Y'!L19/'2007S'!L19</f>
        <v>2.0753330271015158</v>
      </c>
      <c r="M19" s="25">
        <f>'2007Y'!M19/'2007S'!M19</f>
        <v>2.0539023020774847</v>
      </c>
      <c r="N19" s="25">
        <f>'2007Y'!N19/'2007S'!N19</f>
        <v>2.0006038647342996</v>
      </c>
      <c r="O19" s="25">
        <f>'2007Y'!O19/'2007S'!O19</f>
        <v>2.0174418604651163</v>
      </c>
      <c r="P19" s="25"/>
    </row>
    <row r="20" spans="2:18" x14ac:dyDescent="0.2">
      <c r="B20" s="1" t="s">
        <v>30</v>
      </c>
      <c r="C20" s="24">
        <f>'2007Y'!C20/'2007S'!C20</f>
        <v>2.0317773649171698</v>
      </c>
      <c r="D20" s="24">
        <f>'2007Y'!D20/'2007S'!D20</f>
        <v>1.8197452229299362</v>
      </c>
      <c r="E20" s="24">
        <f>'2007Y'!E20/'2007S'!E20</f>
        <v>2.0161920714684536</v>
      </c>
      <c r="F20" s="24">
        <f>'2007Y'!F20/'2007S'!F20</f>
        <v>2.0626185958254268</v>
      </c>
      <c r="G20" s="24">
        <f>'2007Y'!G20/'2007S'!G20</f>
        <v>2.0893506493506493</v>
      </c>
      <c r="H20" s="24">
        <f>'2007Y'!H20/'2007S'!H20</f>
        <v>2.2522217520101564</v>
      </c>
      <c r="I20" s="24">
        <f>'2007Y'!I20/'2007S'!I20</f>
        <v>2.130659767141009</v>
      </c>
      <c r="J20" s="24">
        <f>'2007Y'!J20/'2007S'!J20</f>
        <v>2.077389443651926</v>
      </c>
      <c r="K20" s="24">
        <f>'2007Y'!K20/'2007S'!K20</f>
        <v>2.0611881892564923</v>
      </c>
      <c r="L20" s="24">
        <f>'2007Y'!L20/'2007S'!L20</f>
        <v>1.9928753180661578</v>
      </c>
      <c r="M20" s="24">
        <f>'2007Y'!M20/'2007S'!M20</f>
        <v>2.1017699115044248</v>
      </c>
      <c r="N20" s="24">
        <f>'2007Y'!N20/'2007S'!N20</f>
        <v>1.7511961722488039</v>
      </c>
      <c r="O20" s="24">
        <f>'2007Y'!O20/'2007S'!O20</f>
        <v>1.770107238605898</v>
      </c>
      <c r="P20" s="24"/>
    </row>
    <row r="21" spans="2:18" s="14" customFormat="1" x14ac:dyDescent="0.2">
      <c r="B21" s="16" t="s">
        <v>31</v>
      </c>
      <c r="C21" s="25">
        <f>'2007Y'!C21/'2007S'!C21</f>
        <v>1.9001317733498382</v>
      </c>
      <c r="D21" s="25">
        <f>'2007Y'!D21/'2007S'!D21</f>
        <v>1.6651162790697673</v>
      </c>
      <c r="E21" s="25">
        <f>'2007Y'!E21/'2007S'!E21</f>
        <v>1.711400651465798</v>
      </c>
      <c r="F21" s="25">
        <f>'2007Y'!F21/'2007S'!F21</f>
        <v>1.8300584174190122</v>
      </c>
      <c r="G21" s="25">
        <f>'2007Y'!G21/'2007S'!G21</f>
        <v>1.9270774448841153</v>
      </c>
      <c r="H21" s="25">
        <f>'2007Y'!H21/'2007S'!H21</f>
        <v>1.9729497638471447</v>
      </c>
      <c r="I21" s="25">
        <f>'2007Y'!I21/'2007S'!I21</f>
        <v>1.8070898598516076</v>
      </c>
      <c r="J21" s="25">
        <f>'2007Y'!J21/'2007S'!J21</f>
        <v>2.0784469096671949</v>
      </c>
      <c r="K21" s="25">
        <f>'2007Y'!K21/'2007S'!K21</f>
        <v>1.9967660797700324</v>
      </c>
      <c r="L21" s="25">
        <f>'2007Y'!L21/'2007S'!L21</f>
        <v>2.0190360469825839</v>
      </c>
      <c r="M21" s="25">
        <f>'2007Y'!M21/'2007S'!M21</f>
        <v>1.9674952198852773</v>
      </c>
      <c r="N21" s="25">
        <f>'2007Y'!N21/'2007S'!N21</f>
        <v>1.7640449438202248</v>
      </c>
      <c r="O21" s="25">
        <f>'2007Y'!O21/'2007S'!O21</f>
        <v>1.7910189982728844</v>
      </c>
      <c r="P21" s="25"/>
    </row>
    <row r="22" spans="2:18" x14ac:dyDescent="0.2">
      <c r="B22" s="1" t="s">
        <v>32</v>
      </c>
      <c r="C22" s="24">
        <f>'2007Y'!C22/'2007S'!C22</f>
        <v>1.7672053384788551</v>
      </c>
      <c r="D22" s="24">
        <f>'2007Y'!D22/'2007S'!D22</f>
        <v>1.7439368302312466</v>
      </c>
      <c r="E22" s="24">
        <f>'2007Y'!E22/'2007S'!E22</f>
        <v>1.7388337468982631</v>
      </c>
      <c r="F22" s="24">
        <f>'2007Y'!F22/'2007S'!F22</f>
        <v>1.8270814272644098</v>
      </c>
      <c r="G22" s="24">
        <f>'2007Y'!G22/'2007S'!G22</f>
        <v>1.7547584187408491</v>
      </c>
      <c r="H22" s="24">
        <f>'2007Y'!H22/'2007S'!H22</f>
        <v>1.7667597765363128</v>
      </c>
      <c r="I22" s="24">
        <f>'2007Y'!I22/'2007S'!I22</f>
        <v>1.6632772780602267</v>
      </c>
      <c r="J22" s="24">
        <f>'2007Y'!J22/'2007S'!J22</f>
        <v>1.755534620819595</v>
      </c>
      <c r="K22" s="24">
        <f>'2007Y'!K22/'2007S'!K22</f>
        <v>1.8233803836409699</v>
      </c>
      <c r="L22" s="24">
        <f>'2007Y'!L22/'2007S'!L22</f>
        <v>1.7926447574334898</v>
      </c>
      <c r="M22" s="24">
        <f>'2007Y'!M22/'2007S'!M22</f>
        <v>1.8066776586974445</v>
      </c>
      <c r="N22" s="24">
        <f>'2007Y'!N22/'2007S'!N22</f>
        <v>1.8049695264885137</v>
      </c>
      <c r="O22" s="24">
        <f>'2007Y'!O22/'2007S'!O22</f>
        <v>1.6601784266017843</v>
      </c>
      <c r="P22" s="24"/>
    </row>
    <row r="23" spans="2:18" s="14" customFormat="1" x14ac:dyDescent="0.2">
      <c r="B23" s="16" t="s">
        <v>33</v>
      </c>
      <c r="C23" s="25">
        <f>'2007Y'!C23/'2007S'!C23</f>
        <v>2.0225114425382196</v>
      </c>
      <c r="D23" s="25">
        <f>'2007Y'!D23/'2007S'!D23</f>
        <v>2.3376623376623376</v>
      </c>
      <c r="E23" s="25">
        <f>'2007Y'!E23/'2007S'!E23</f>
        <v>1.8032955715756951</v>
      </c>
      <c r="F23" s="25">
        <f>'2007Y'!F23/'2007S'!F23</f>
        <v>2.059029807130333</v>
      </c>
      <c r="G23" s="25">
        <f>'2007Y'!G23/'2007S'!G23</f>
        <v>2.1993687532877435</v>
      </c>
      <c r="H23" s="25">
        <f>'2007Y'!H23/'2007S'!H23</f>
        <v>2.3826278174821329</v>
      </c>
      <c r="I23" s="25">
        <f>'2007Y'!I23/'2007S'!I23</f>
        <v>2.1176298890834793</v>
      </c>
      <c r="J23" s="25">
        <f>'2007Y'!J23/'2007S'!J23</f>
        <v>1.9120562263470895</v>
      </c>
      <c r="K23" s="25">
        <f>'2007Y'!K23/'2007S'!K23</f>
        <v>1.9281982883183284</v>
      </c>
      <c r="L23" s="25">
        <f>'2007Y'!L23/'2007S'!L23</f>
        <v>1.8378378378378379</v>
      </c>
      <c r="M23" s="25">
        <f>'2007Y'!M23/'2007S'!M23</f>
        <v>2.2257865515114128</v>
      </c>
      <c r="N23" s="25">
        <f>'2007Y'!N23/'2007S'!N23</f>
        <v>2.317765567765568</v>
      </c>
      <c r="O23" s="25">
        <f>'2007Y'!O23/'2007S'!O23</f>
        <v>1.9902120717781402</v>
      </c>
      <c r="P23" s="25"/>
    </row>
    <row r="24" spans="2:18" x14ac:dyDescent="0.2">
      <c r="B24" s="1" t="s">
        <v>34</v>
      </c>
      <c r="C24" s="24">
        <f>'2007Y'!C24/'2007S'!C24</f>
        <v>2.2136457901285773</v>
      </c>
      <c r="D24" s="24">
        <f>'2007Y'!D24/'2007S'!D24</f>
        <v>2.1747159090909092</v>
      </c>
      <c r="E24" s="24">
        <f>'2007Y'!E24/'2007S'!E24</f>
        <v>2.4085943190094685</v>
      </c>
      <c r="F24" s="24">
        <f>'2007Y'!F24/'2007S'!F24</f>
        <v>2.2367178276269186</v>
      </c>
      <c r="G24" s="24">
        <f>'2007Y'!G24/'2007S'!G24</f>
        <v>2.6655152561888311</v>
      </c>
      <c r="H24" s="24">
        <f>'2007Y'!H24/'2007S'!H24</f>
        <v>2.725592143269786</v>
      </c>
      <c r="I24" s="24">
        <f>'2007Y'!I24/'2007S'!I24</f>
        <v>2.2178329571106095</v>
      </c>
      <c r="J24" s="24">
        <f>'2007Y'!J24/'2007S'!J24</f>
        <v>2.0505494505494504</v>
      </c>
      <c r="K24" s="24">
        <f>'2007Y'!K24/'2007S'!K24</f>
        <v>2.1009501187648456</v>
      </c>
      <c r="L24" s="24">
        <f>'2007Y'!L24/'2007S'!L24</f>
        <v>2.4976177871889891</v>
      </c>
      <c r="M24" s="24">
        <f>'2007Y'!M24/'2007S'!M24</f>
        <v>2.0839799178457326</v>
      </c>
      <c r="N24" s="24">
        <f>'2007Y'!N24/'2007S'!N24</f>
        <v>1.9533824044865054</v>
      </c>
      <c r="O24" s="24">
        <f>'2007Y'!O24/'2007S'!O24</f>
        <v>1.8267756770567194</v>
      </c>
      <c r="P24" s="24"/>
    </row>
    <row r="25" spans="2:18" s="14" customFormat="1" x14ac:dyDescent="0.2">
      <c r="B25" s="16" t="s">
        <v>35</v>
      </c>
      <c r="C25" s="25">
        <f>'2007Y'!C25/'2007S'!C25</f>
        <v>2.1335011120215381</v>
      </c>
      <c r="D25" s="25">
        <f>'2007Y'!D25/'2007S'!D25</f>
        <v>2.3097345132743361</v>
      </c>
      <c r="E25" s="25">
        <f>'2007Y'!E25/'2007S'!E25</f>
        <v>2.0909090909090908</v>
      </c>
      <c r="F25" s="25">
        <f>'2007Y'!F25/'2007S'!F25</f>
        <v>2.1741637831603229</v>
      </c>
      <c r="G25" s="25">
        <f>'2007Y'!G25/'2007S'!G25</f>
        <v>2.1391509433962264</v>
      </c>
      <c r="H25" s="25">
        <f>'2007Y'!H25/'2007S'!H25</f>
        <v>2.169684775318578</v>
      </c>
      <c r="I25" s="25">
        <f>'2007Y'!I25/'2007S'!I25</f>
        <v>2.1308080808080807</v>
      </c>
      <c r="J25" s="25">
        <f>'2007Y'!J25/'2007S'!J25</f>
        <v>2.0068385060494478</v>
      </c>
      <c r="K25" s="25">
        <f>'2007Y'!K25/'2007S'!K25</f>
        <v>2.165360501567398</v>
      </c>
      <c r="L25" s="25">
        <f>'2007Y'!L25/'2007S'!L25</f>
        <v>2.0441471571906353</v>
      </c>
      <c r="M25" s="25">
        <f>'2007Y'!M25/'2007S'!M25</f>
        <v>2.2165271966527196</v>
      </c>
      <c r="N25" s="25">
        <f>'2007Y'!N25/'2007S'!N25</f>
        <v>2.120049504950495</v>
      </c>
      <c r="O25" s="25">
        <f>'2007Y'!O25/'2007S'!O25</f>
        <v>2.4597961494903737</v>
      </c>
      <c r="P25" s="25"/>
    </row>
    <row r="26" spans="2:18" x14ac:dyDescent="0.2">
      <c r="B26" s="1" t="s">
        <v>36</v>
      </c>
      <c r="C26" s="24">
        <f>'2007Y'!C26/'2007S'!C26</f>
        <v>2.0998580217699954</v>
      </c>
      <c r="D26" s="24">
        <f>'2007Y'!D26/'2007S'!D26</f>
        <v>2.219847328244275</v>
      </c>
      <c r="E26" s="24">
        <f>'2007Y'!E26/'2007S'!E26</f>
        <v>2.026634382566586</v>
      </c>
      <c r="F26" s="24">
        <f>'2007Y'!F26/'2007S'!F26</f>
        <v>2.2100456621004567</v>
      </c>
      <c r="G26" s="24">
        <f>'2007Y'!G26/'2007S'!G26</f>
        <v>2.0763983628922236</v>
      </c>
      <c r="H26" s="24">
        <f>'2007Y'!H26/'2007S'!H26</f>
        <v>2.3891660727013542</v>
      </c>
      <c r="I26" s="24">
        <f>'2007Y'!I26/'2007S'!I26</f>
        <v>2.0466666666666669</v>
      </c>
      <c r="J26" s="24">
        <f>'2007Y'!J26/'2007S'!J26</f>
        <v>2.3384785005512678</v>
      </c>
      <c r="K26" s="24">
        <f>'2007Y'!K26/'2007S'!K26</f>
        <v>2.0658737419945106</v>
      </c>
      <c r="L26" s="24">
        <f>'2007Y'!L26/'2007S'!L26</f>
        <v>1.9041278295605859</v>
      </c>
      <c r="M26" s="24">
        <f>'2007Y'!M26/'2007S'!M26</f>
        <v>1.9083333333333334</v>
      </c>
      <c r="N26" s="24">
        <f>'2007Y'!N26/'2007S'!N26</f>
        <v>1.8272189349112427</v>
      </c>
      <c r="O26" s="24">
        <f>'2007Y'!O26/'2007S'!O26</f>
        <v>1.9136690647482015</v>
      </c>
      <c r="P26" s="24"/>
      <c r="Q26" s="24"/>
      <c r="R26" s="24"/>
    </row>
    <row r="27" spans="2:18" s="14" customFormat="1" x14ac:dyDescent="0.2">
      <c r="B27" s="16" t="s">
        <v>37</v>
      </c>
      <c r="C27" s="25">
        <f>'2007Y'!C27/'2007S'!C27</f>
        <v>1.6972915754124689</v>
      </c>
      <c r="D27" s="25">
        <f>'2007Y'!D27/'2007S'!D27</f>
        <v>1.9803707742639041</v>
      </c>
      <c r="E27" s="25">
        <f>'2007Y'!E27/'2007S'!E27</f>
        <v>1.9635678391959799</v>
      </c>
      <c r="F27" s="25">
        <f>'2007Y'!F27/'2007S'!F27</f>
        <v>2.2734082397003745</v>
      </c>
      <c r="G27" s="25">
        <f>'2007Y'!G27/'2007S'!G27</f>
        <v>1.6689895470383276</v>
      </c>
      <c r="H27" s="25">
        <f>'2007Y'!H27/'2007S'!H27</f>
        <v>1.8063851699279094</v>
      </c>
      <c r="I27" s="25">
        <f>'2007Y'!I27/'2007S'!I27</f>
        <v>1.8297948902482908</v>
      </c>
      <c r="J27" s="25">
        <f>'2007Y'!J27/'2007S'!J27</f>
        <v>1.3501238645747315</v>
      </c>
      <c r="K27" s="25">
        <f>'2007Y'!K27/'2007S'!K27</f>
        <v>1.5344226579520697</v>
      </c>
      <c r="L27" s="25">
        <f>'2007Y'!L27/'2007S'!L27</f>
        <v>1.6419576416714368</v>
      </c>
      <c r="M27" s="25">
        <f>'2007Y'!M27/'2007S'!M27</f>
        <v>1.6970509383378016</v>
      </c>
      <c r="N27" s="25">
        <f>'2007Y'!N27/'2007S'!N27</f>
        <v>1.9020950846091862</v>
      </c>
      <c r="O27" s="25">
        <f>'2007Y'!O27/'2007S'!O27</f>
        <v>1.7283057851239669</v>
      </c>
      <c r="P27" s="25"/>
      <c r="Q27" s="25"/>
      <c r="R27" s="25"/>
    </row>
    <row r="28" spans="2:18" x14ac:dyDescent="0.2">
      <c r="B28" s="1" t="s">
        <v>38</v>
      </c>
      <c r="C28" s="24">
        <f>'2007Y'!C28/'2007S'!C28</f>
        <v>2.3618859096634877</v>
      </c>
      <c r="D28" s="24">
        <f>'2007Y'!D28/'2007S'!D28</f>
        <v>2.3797814207650272</v>
      </c>
      <c r="E28" s="24">
        <f>'2007Y'!E28/'2007S'!E28</f>
        <v>1.9801324503311257</v>
      </c>
      <c r="F28" s="24">
        <f>'2007Y'!F28/'2007S'!F28</f>
        <v>3.4411764705882355</v>
      </c>
      <c r="G28" s="24">
        <f>'2007Y'!G28/'2007S'!G28</f>
        <v>2.0920000000000001</v>
      </c>
      <c r="H28" s="24">
        <f>'2007Y'!H28/'2007S'!H28</f>
        <v>3.2584269662921348</v>
      </c>
      <c r="I28" s="24">
        <f>'2007Y'!I28/'2007S'!I28</f>
        <v>3.3328000000000002</v>
      </c>
      <c r="J28" s="24">
        <f>'2007Y'!J28/'2007S'!J28</f>
        <v>1.834710743801653</v>
      </c>
      <c r="K28" s="24">
        <f>'2007Y'!K28/'2007S'!K28</f>
        <v>1.9646418857660926</v>
      </c>
      <c r="L28" s="24">
        <f>'2007Y'!L28/'2007S'!L28</f>
        <v>2.8491228070175438</v>
      </c>
      <c r="M28" s="24">
        <f>'2007Y'!M28/'2007S'!M28</f>
        <v>2.540909090909091</v>
      </c>
      <c r="N28" s="24">
        <f>'2007Y'!N28/'2007S'!N28</f>
        <v>2.8689320388349513</v>
      </c>
      <c r="O28" s="24">
        <f>'2007Y'!O28/'2007S'!O28</f>
        <v>1.7258522727272727</v>
      </c>
      <c r="P28" s="24"/>
      <c r="Q28" s="24"/>
      <c r="R28" s="24"/>
    </row>
    <row r="29" spans="2:18" s="14" customFormat="1" x14ac:dyDescent="0.2">
      <c r="B29" s="16" t="s">
        <v>39</v>
      </c>
      <c r="C29" s="25">
        <f>'2007Y'!C29/'2007S'!C29</f>
        <v>2.6213558131366352</v>
      </c>
      <c r="D29" s="25">
        <f>'2007Y'!D29/'2007S'!D29</f>
        <v>2.8796992481203008</v>
      </c>
      <c r="E29" s="25">
        <f>'2007Y'!E29/'2007S'!E29</f>
        <v>2.5868544600938965</v>
      </c>
      <c r="F29" s="25">
        <f>'2007Y'!F29/'2007S'!F29</f>
        <v>2.5348101265822787</v>
      </c>
      <c r="G29" s="25">
        <f>'2007Y'!G29/'2007S'!G29</f>
        <v>2.3825857519788918</v>
      </c>
      <c r="H29" s="25">
        <f>'2007Y'!H29/'2007S'!H29</f>
        <v>2.5497702909647781</v>
      </c>
      <c r="I29" s="25">
        <f>'2007Y'!I29/'2007S'!I29</f>
        <v>2.6939546599496222</v>
      </c>
      <c r="J29" s="25">
        <f>'2007Y'!J29/'2007S'!J29</f>
        <v>2.6098310291858677</v>
      </c>
      <c r="K29" s="25">
        <f>'2007Y'!K29/'2007S'!K29</f>
        <v>2.5159883720930232</v>
      </c>
      <c r="L29" s="25">
        <f>'2007Y'!L29/'2007S'!L29</f>
        <v>2.6610687022900765</v>
      </c>
      <c r="M29" s="25">
        <f>'2007Y'!M29/'2007S'!M29</f>
        <v>2.7079889807162534</v>
      </c>
      <c r="N29" s="25">
        <f>'2007Y'!N29/'2007S'!N29</f>
        <v>2.3714953271028039</v>
      </c>
      <c r="O29" s="25">
        <f>'2007Y'!O29/'2007S'!O29</f>
        <v>3.2291666666666665</v>
      </c>
      <c r="P29" s="25"/>
      <c r="Q29" s="25"/>
      <c r="R29" s="25"/>
    </row>
    <row r="30" spans="2:18" x14ac:dyDescent="0.2">
      <c r="B30" s="1" t="s">
        <v>40</v>
      </c>
      <c r="C30" s="24">
        <f>'2007Y'!C30/'2007S'!C30</f>
        <v>2.2115760657019945</v>
      </c>
      <c r="D30" s="24">
        <f>'2007Y'!D30/'2007S'!D30</f>
        <v>2.0843672456575684</v>
      </c>
      <c r="E30" s="24">
        <f>'2007Y'!E30/'2007S'!E30</f>
        <v>2.0332326283987916</v>
      </c>
      <c r="F30" s="24">
        <f>'2007Y'!F30/'2007S'!F30</f>
        <v>2.0655339805825244</v>
      </c>
      <c r="G30" s="24">
        <f>'2007Y'!G30/'2007S'!G30</f>
        <v>2.5047438330170779</v>
      </c>
      <c r="H30" s="24">
        <f>'2007Y'!H30/'2007S'!H30</f>
        <v>2.7108753315649867</v>
      </c>
      <c r="I30" s="24">
        <f>'2007Y'!I30/'2007S'!I30</f>
        <v>2.1632653061224492</v>
      </c>
      <c r="J30" s="24">
        <f>'2007Y'!J30/'2007S'!J30</f>
        <v>1.9109589041095891</v>
      </c>
      <c r="K30" s="24">
        <f>'2007Y'!K30/'2007S'!K30</f>
        <v>2.1568265682656826</v>
      </c>
      <c r="L30" s="24">
        <f>'2007Y'!L30/'2007S'!L30</f>
        <v>2.4745454545454546</v>
      </c>
      <c r="M30" s="24">
        <f>'2007Y'!M30/'2007S'!M30</f>
        <v>2.4629629629629628</v>
      </c>
      <c r="N30" s="24">
        <f>'2007Y'!N30/'2007S'!N30</f>
        <v>2.0341151385927505</v>
      </c>
      <c r="O30" s="24">
        <f>'2007Y'!O30/'2007S'!O30</f>
        <v>2.2012779552715656</v>
      </c>
      <c r="P30" s="24"/>
      <c r="Q30" s="24"/>
      <c r="R30" s="24"/>
    </row>
    <row r="31" spans="2:18" s="14" customFormat="1" x14ac:dyDescent="0.2">
      <c r="B31" s="16" t="s">
        <v>2</v>
      </c>
      <c r="C31" s="25">
        <f>'2007Y'!C31/'2007S'!C31</f>
        <v>2.0340704782452357</v>
      </c>
      <c r="D31" s="25">
        <f>'2007Y'!D31/'2007S'!D31</f>
        <v>2.0538336052202282</v>
      </c>
      <c r="E31" s="25">
        <f>'2007Y'!E31/'2007S'!E31</f>
        <v>2.2478632478632479</v>
      </c>
      <c r="F31" s="25">
        <f>'2007Y'!F31/'2007S'!F31</f>
        <v>2.3621794871794872</v>
      </c>
      <c r="G31" s="25">
        <f>'2007Y'!G31/'2007S'!G31</f>
        <v>2.1670644391408116</v>
      </c>
      <c r="H31" s="25">
        <f>'2007Y'!H31/'2007S'!H31</f>
        <v>2.1390134529147984</v>
      </c>
      <c r="I31" s="25">
        <f>'2007Y'!I31/'2007S'!I31</f>
        <v>2.0934767989240082</v>
      </c>
      <c r="J31" s="25">
        <f>'2007Y'!J31/'2007S'!J31</f>
        <v>1.8721843897328445</v>
      </c>
      <c r="K31" s="25">
        <f>'2007Y'!K31/'2007S'!K31</f>
        <v>1.984375</v>
      </c>
      <c r="L31" s="25">
        <f>'2007Y'!L31/'2007S'!L31</f>
        <v>1.9749661705006767</v>
      </c>
      <c r="M31" s="25">
        <f>'2007Y'!M31/'2007S'!M31</f>
        <v>1.9977728285077951</v>
      </c>
      <c r="N31" s="25">
        <f>'2007Y'!N31/'2007S'!N31</f>
        <v>2.1529411764705881</v>
      </c>
      <c r="O31" s="25">
        <f>'2007Y'!O31/'2007S'!O31</f>
        <v>2.1031073446327682</v>
      </c>
      <c r="P31" s="25"/>
      <c r="Q31" s="25"/>
      <c r="R31" s="25"/>
    </row>
    <row r="32" spans="2:18" x14ac:dyDescent="0.2">
      <c r="B32" s="1" t="s">
        <v>41</v>
      </c>
      <c r="C32" s="24">
        <f>'2007Y'!C32/'2007S'!C32</f>
        <v>2.8218906786374438</v>
      </c>
      <c r="D32" s="24">
        <f>'2007Y'!D32/'2007S'!D32</f>
        <v>3.620767494356659</v>
      </c>
      <c r="E32" s="24">
        <f>'2007Y'!E32/'2007S'!E32</f>
        <v>3.2020997375328082</v>
      </c>
      <c r="F32" s="24">
        <f>'2007Y'!F32/'2007S'!F32</f>
        <v>3.4397163120567376</v>
      </c>
      <c r="G32" s="24">
        <f>'2007Y'!G32/'2007S'!G32</f>
        <v>2.4894117647058822</v>
      </c>
      <c r="H32" s="24">
        <f>'2007Y'!H32/'2007S'!H32</f>
        <v>2.9428152492668622</v>
      </c>
      <c r="I32" s="24">
        <f>'2007Y'!I32/'2007S'!I32</f>
        <v>2.2345924453280319</v>
      </c>
      <c r="J32" s="24">
        <f>'2007Y'!J32/'2007S'!J32</f>
        <v>2.2786377708978329</v>
      </c>
      <c r="K32" s="24">
        <f>'2007Y'!K32/'2007S'!K32</f>
        <v>2.4172560113154171</v>
      </c>
      <c r="L32" s="24">
        <f>'2007Y'!L32/'2007S'!L32</f>
        <v>2.2178374112075772</v>
      </c>
      <c r="M32" s="24">
        <f>'2007Y'!M32/'2007S'!M32</f>
        <v>3.5719298245614035</v>
      </c>
      <c r="N32" s="24">
        <f>'2007Y'!N32/'2007S'!N32</f>
        <v>3.3672199170124482</v>
      </c>
      <c r="O32" s="24">
        <f>'2007Y'!O32/'2007S'!O32</f>
        <v>4.1047381546134662</v>
      </c>
      <c r="P32" s="24"/>
    </row>
    <row r="33" spans="2:16" s="14" customFormat="1" x14ac:dyDescent="0.2">
      <c r="B33" s="16" t="s">
        <v>42</v>
      </c>
      <c r="C33" s="25">
        <f>'2007Y'!C33/'2007S'!C33</f>
        <v>2.4216927277240008</v>
      </c>
      <c r="D33" s="25">
        <f>'2007Y'!D33/'2007S'!D33</f>
        <v>2.8888888888888888</v>
      </c>
      <c r="E33" s="25">
        <f>'2007Y'!E33/'2007S'!E33</f>
        <v>2.7453703703703702</v>
      </c>
      <c r="F33" s="25">
        <f>'2007Y'!F33/'2007S'!F33</f>
        <v>2.4380165289256199</v>
      </c>
      <c r="G33" s="25">
        <f>'2007Y'!G33/'2007S'!G33</f>
        <v>2.5535714285714284</v>
      </c>
      <c r="H33" s="25">
        <f>'2007Y'!H33/'2007S'!H33</f>
        <v>2.6468926553672318</v>
      </c>
      <c r="I33" s="25">
        <f>'2007Y'!I33/'2007S'!I33</f>
        <v>2.2301255230125525</v>
      </c>
      <c r="J33" s="25">
        <f>'2007Y'!J33/'2007S'!J33</f>
        <v>1.9703196347031964</v>
      </c>
      <c r="K33" s="25">
        <f>'2007Y'!K33/'2007S'!K33</f>
        <v>2.4837962962962963</v>
      </c>
      <c r="L33" s="25">
        <f>'2007Y'!L33/'2007S'!L33</f>
        <v>2.170278637770898</v>
      </c>
      <c r="M33" s="25">
        <f>'2007Y'!M33/'2007S'!M33</f>
        <v>2.8857142857142857</v>
      </c>
      <c r="N33" s="25">
        <f>'2007Y'!N33/'2007S'!N33</f>
        <v>2.0952380952380953</v>
      </c>
      <c r="O33" s="25">
        <f>'2007Y'!O33/'2007S'!O33</f>
        <v>2.4900990099009901</v>
      </c>
      <c r="P33" s="25"/>
    </row>
    <row r="34" spans="2:16" x14ac:dyDescent="0.2">
      <c r="B34" s="1" t="s">
        <v>3</v>
      </c>
      <c r="C34" s="24">
        <f>'2007Y'!C34/'2007S'!C34</f>
        <v>1.795743018941613</v>
      </c>
      <c r="D34" s="24">
        <f>'2007Y'!D34/'2007S'!D34</f>
        <v>1.9122807017543859</v>
      </c>
      <c r="E34" s="24">
        <f>'2007Y'!E34/'2007S'!E34</f>
        <v>2.0754098360655737</v>
      </c>
      <c r="F34" s="24">
        <f>'2007Y'!F34/'2007S'!F34</f>
        <v>2.0656565656565657</v>
      </c>
      <c r="G34" s="24">
        <f>'2007Y'!G34/'2007S'!G34</f>
        <v>1.5968992248062015</v>
      </c>
      <c r="H34" s="24">
        <f>'2007Y'!H34/'2007S'!H34</f>
        <v>2.1977401129943503</v>
      </c>
      <c r="I34" s="24">
        <f>'2007Y'!I34/'2007S'!I34</f>
        <v>1.6243386243386244</v>
      </c>
      <c r="J34" s="24">
        <f>'2007Y'!J34/'2007S'!J34</f>
        <v>1.4990654205607477</v>
      </c>
      <c r="K34" s="24">
        <f>'2007Y'!K34/'2007S'!K34</f>
        <v>1.6936507936507936</v>
      </c>
      <c r="L34" s="24">
        <f>'2007Y'!L34/'2007S'!L34</f>
        <v>1.9121265377855887</v>
      </c>
      <c r="M34" s="24">
        <f>'2007Y'!M34/'2007S'!M34</f>
        <v>1.6465753424657534</v>
      </c>
      <c r="N34" s="24">
        <f>'2007Y'!N34/'2007S'!N34</f>
        <v>1.9009900990099009</v>
      </c>
      <c r="O34" s="24">
        <f>'2007Y'!O34/'2007S'!O34</f>
        <v>1.6190476190476191</v>
      </c>
      <c r="P34" s="24"/>
    </row>
    <row r="35" spans="2:16" s="14" customFormat="1" x14ac:dyDescent="0.2">
      <c r="B35" s="16" t="s">
        <v>43</v>
      </c>
      <c r="C35" s="25">
        <f>'2007Y'!C35/'2007S'!C35</f>
        <v>2.0878444881889764</v>
      </c>
      <c r="D35" s="25">
        <f>'2007Y'!D35/'2007S'!D35</f>
        <v>2.4387096774193546</v>
      </c>
      <c r="E35" s="25">
        <f>'2007Y'!E35/'2007S'!E35</f>
        <v>2.2420091324200913</v>
      </c>
      <c r="F35" s="25">
        <f>'2007Y'!F35/'2007S'!F35</f>
        <v>1.9361702127659575</v>
      </c>
      <c r="G35" s="25">
        <f>'2007Y'!G35/'2007S'!G35</f>
        <v>2.35</v>
      </c>
      <c r="H35" s="25">
        <f>'2007Y'!H35/'2007S'!H35</f>
        <v>3.2677165354330708</v>
      </c>
      <c r="I35" s="25">
        <f>'2007Y'!I35/'2007S'!I35</f>
        <v>2.2579710144927536</v>
      </c>
      <c r="J35" s="25">
        <f>'2007Y'!J35/'2007S'!J35</f>
        <v>2.0109289617486339</v>
      </c>
      <c r="K35" s="25">
        <f>'2007Y'!K35/'2007S'!K35</f>
        <v>1.5965082444228904</v>
      </c>
      <c r="L35" s="25">
        <f>'2007Y'!L35/'2007S'!L35</f>
        <v>1.9439834024896265</v>
      </c>
      <c r="M35" s="25">
        <f>'2007Y'!M35/'2007S'!M35</f>
        <v>2.5303030303030303</v>
      </c>
      <c r="N35" s="25">
        <f>'2007Y'!N35/'2007S'!N35</f>
        <v>2.4583333333333335</v>
      </c>
      <c r="O35" s="25">
        <f>'2007Y'!O35/'2007S'!O35</f>
        <v>2.0465116279069768</v>
      </c>
      <c r="P35" s="25"/>
    </row>
    <row r="36" spans="2:16" x14ac:dyDescent="0.2">
      <c r="B36" s="1" t="s">
        <v>44</v>
      </c>
      <c r="C36" s="24">
        <f>'2007Y'!C36/'2007S'!C36</f>
        <v>2.399418322830829</v>
      </c>
      <c r="D36" s="24">
        <f>'2007Y'!D36/'2007S'!D36</f>
        <v>2.6256410256410256</v>
      </c>
      <c r="E36" s="24">
        <f>'2007Y'!E36/'2007S'!E36</f>
        <v>2.4322916666666665</v>
      </c>
      <c r="F36" s="24">
        <f>'2007Y'!F36/'2007S'!F36</f>
        <v>2.6070038910505837</v>
      </c>
      <c r="G36" s="24">
        <f>'2007Y'!G36/'2007S'!G36</f>
        <v>2.092250922509225</v>
      </c>
      <c r="H36" s="24">
        <f>'2007Y'!H36/'2007S'!H36</f>
        <v>2.2489270386266096</v>
      </c>
      <c r="I36" s="24">
        <f>'2007Y'!I36/'2007S'!I36</f>
        <v>2.486559139784946</v>
      </c>
      <c r="J36" s="24">
        <f>'2007Y'!J36/'2007S'!J36</f>
        <v>2.3015184381778742</v>
      </c>
      <c r="K36" s="24">
        <f>'2007Y'!K36/'2007S'!K36</f>
        <v>2.6061093247588425</v>
      </c>
      <c r="L36" s="24">
        <f>'2007Y'!L36/'2007S'!L36</f>
        <v>2.4457831325301207</v>
      </c>
      <c r="M36" s="24">
        <f>'2007Y'!M36/'2007S'!M36</f>
        <v>2.5034722222222223</v>
      </c>
      <c r="N36" s="24">
        <f>'2007Y'!N36/'2007S'!N36</f>
        <v>2.3905325443786984</v>
      </c>
      <c r="O36" s="24">
        <f>'2007Y'!O36/'2007S'!O36</f>
        <v>2.072289156626506</v>
      </c>
      <c r="P36" s="24"/>
    </row>
    <row r="37" spans="2:16" s="14" customFormat="1" x14ac:dyDescent="0.2">
      <c r="B37" s="16" t="s">
        <v>4</v>
      </c>
      <c r="C37" s="25">
        <f>'2007Y'!C37/'2007S'!C37</f>
        <v>2.6298552932216297</v>
      </c>
      <c r="D37" s="25">
        <f>'2007Y'!D37/'2007S'!D37</f>
        <v>3.0114285714285716</v>
      </c>
      <c r="E37" s="25">
        <f>'2007Y'!E37/'2007S'!E37</f>
        <v>3.164705882352941</v>
      </c>
      <c r="F37" s="25">
        <f>'2007Y'!F37/'2007S'!F37</f>
        <v>3.5625</v>
      </c>
      <c r="G37" s="25">
        <f>'2007Y'!G37/'2007S'!G37</f>
        <v>2.0092592592592591</v>
      </c>
      <c r="H37" s="25">
        <f>'2007Y'!H37/'2007S'!H37</f>
        <v>3.0700636942675161</v>
      </c>
      <c r="I37" s="25">
        <f>'2007Y'!I37/'2007S'!I37</f>
        <v>2.7133105802047783</v>
      </c>
      <c r="J37" s="25">
        <f>'2007Y'!J37/'2007S'!J37</f>
        <v>2.25</v>
      </c>
      <c r="K37" s="25">
        <f>'2007Y'!K37/'2007S'!K37</f>
        <v>1.8521939953810624</v>
      </c>
      <c r="L37" s="25">
        <f>'2007Y'!L37/'2007S'!L37</f>
        <v>2.6536796536796539</v>
      </c>
      <c r="M37" s="25">
        <f>'2007Y'!M37/'2007S'!M37</f>
        <v>2.4751773049645389</v>
      </c>
      <c r="N37" s="25">
        <f>'2007Y'!N37/'2007S'!N37</f>
        <v>2.3470588235294119</v>
      </c>
      <c r="O37" s="25">
        <f>'2007Y'!O37/'2007S'!O37</f>
        <v>2.7823129251700682</v>
      </c>
      <c r="P37" s="25"/>
    </row>
    <row r="38" spans="2:16" x14ac:dyDescent="0.2">
      <c r="B38" s="1" t="s">
        <v>45</v>
      </c>
      <c r="C38" s="24">
        <f>'2007Y'!C38/'2007S'!C38</f>
        <v>2.5536324299703939</v>
      </c>
      <c r="D38" s="24">
        <f>'2007Y'!D38/'2007S'!D38</f>
        <v>2</v>
      </c>
      <c r="E38" s="24">
        <f>'2007Y'!E38/'2007S'!E38</f>
        <v>2.2117647058823531</v>
      </c>
      <c r="F38" s="24">
        <f>'2007Y'!F38/'2007S'!F38</f>
        <v>3.1441860465116278</v>
      </c>
      <c r="G38" s="24">
        <f>'2007Y'!G38/'2007S'!G38</f>
        <v>2.1398963730569949</v>
      </c>
      <c r="H38" s="24">
        <f>'2007Y'!H38/'2007S'!H38</f>
        <v>1.9227053140096619</v>
      </c>
      <c r="I38" s="24">
        <f>'2007Y'!I38/'2007S'!I38</f>
        <v>1.920704845814978</v>
      </c>
      <c r="J38" s="24">
        <f>'2007Y'!J38/'2007S'!J38</f>
        <v>1.4681753889674682</v>
      </c>
      <c r="K38" s="24">
        <f>'2007Y'!K38/'2007S'!K38</f>
        <v>5.7614814814814812</v>
      </c>
      <c r="L38" s="24">
        <f>'2007Y'!L38/'2007S'!L38</f>
        <v>1.882716049382716</v>
      </c>
      <c r="M38" s="24">
        <f>'2007Y'!M38/'2007S'!M38</f>
        <v>2.1814345991561179</v>
      </c>
      <c r="N38" s="24">
        <f>'2007Y'!N38/'2007S'!N38</f>
        <v>2.1142857142857143</v>
      </c>
      <c r="O38" s="24">
        <f>'2007Y'!O38/'2007S'!O38</f>
        <v>2.1724137931034484</v>
      </c>
      <c r="P38" s="24"/>
    </row>
    <row r="39" spans="2:16" s="14" customFormat="1" x14ac:dyDescent="0.2">
      <c r="B39" s="16" t="s">
        <v>46</v>
      </c>
      <c r="C39" s="25">
        <f>'2007Y'!C39/'2007S'!C39</f>
        <v>2.3919778699861687</v>
      </c>
      <c r="D39" s="25">
        <f>'2007Y'!D39/'2007S'!D39</f>
        <v>3</v>
      </c>
      <c r="E39" s="25">
        <f>'2007Y'!E39/'2007S'!E39</f>
        <v>2.6453488372093021</v>
      </c>
      <c r="F39" s="25">
        <f>'2007Y'!F39/'2007S'!F39</f>
        <v>2.6153846153846154</v>
      </c>
      <c r="G39" s="25">
        <f>'2007Y'!G39/'2007S'!G39</f>
        <v>2.4361233480176212</v>
      </c>
      <c r="H39" s="25">
        <f>'2007Y'!H39/'2007S'!H39</f>
        <v>2.5208333333333335</v>
      </c>
      <c r="I39" s="25">
        <f>'2007Y'!I39/'2007S'!I39</f>
        <v>2.5304347826086957</v>
      </c>
      <c r="J39" s="25">
        <f>'2007Y'!J39/'2007S'!J39</f>
        <v>1.6352112676056338</v>
      </c>
      <c r="K39" s="25">
        <f>'2007Y'!K39/'2007S'!K39</f>
        <v>2.2135728542914173</v>
      </c>
      <c r="L39" s="25">
        <f>'2007Y'!L39/'2007S'!L39</f>
        <v>2.65625</v>
      </c>
      <c r="M39" s="25">
        <f>'2007Y'!M39/'2007S'!M39</f>
        <v>2.7586206896551726</v>
      </c>
      <c r="N39" s="25">
        <f>'2007Y'!N39/'2007S'!N39</f>
        <v>2.8384879725085912</v>
      </c>
      <c r="O39" s="25">
        <f>'2007Y'!O39/'2007S'!O39</f>
        <v>2.8617886178861789</v>
      </c>
      <c r="P39" s="25"/>
    </row>
    <row r="40" spans="2:16" x14ac:dyDescent="0.2">
      <c r="B40" s="1" t="s">
        <v>47</v>
      </c>
      <c r="C40" s="24">
        <f>'2007Y'!C40/'2007S'!C40</f>
        <v>2.1883472057074909</v>
      </c>
      <c r="D40" s="24">
        <f>'2007Y'!D40/'2007S'!D40</f>
        <v>3.04</v>
      </c>
      <c r="E40" s="24">
        <f>'2007Y'!E40/'2007S'!E40</f>
        <v>2.5202952029520294</v>
      </c>
      <c r="F40" s="24">
        <f>'2007Y'!F40/'2007S'!F40</f>
        <v>2.1666666666666665</v>
      </c>
      <c r="G40" s="24">
        <f>'2007Y'!G40/'2007S'!G40</f>
        <v>2.1903225806451614</v>
      </c>
      <c r="H40" s="24">
        <f>'2007Y'!H40/'2007S'!H40</f>
        <v>2.2088772845953004</v>
      </c>
      <c r="I40" s="24">
        <f>'2007Y'!I40/'2007S'!I40</f>
        <v>1.5742092457420924</v>
      </c>
      <c r="J40" s="24">
        <f>'2007Y'!J40/'2007S'!J40</f>
        <v>2.347826086956522</v>
      </c>
      <c r="K40" s="24">
        <f>'2007Y'!K40/'2007S'!K40</f>
        <v>2.2706185567010309</v>
      </c>
      <c r="L40" s="24">
        <f>'2007Y'!L40/'2007S'!L40</f>
        <v>2.5076923076923077</v>
      </c>
      <c r="M40" s="24">
        <f>'2007Y'!M40/'2007S'!M40</f>
        <v>2.3966480446927374</v>
      </c>
      <c r="N40" s="24">
        <f>'2007Y'!N40/'2007S'!N40</f>
        <v>1.8407310704960835</v>
      </c>
      <c r="O40" s="24">
        <f>'2007Y'!O40/'2007S'!O40</f>
        <v>1.5921658986175116</v>
      </c>
      <c r="P40" s="24"/>
    </row>
    <row r="41" spans="2:16" s="14" customFormat="1" x14ac:dyDescent="0.2">
      <c r="B41" s="16" t="s">
        <v>65</v>
      </c>
      <c r="C41" s="25">
        <f>'2007Y'!C41/'2007S'!C41</f>
        <v>2.595354523227384</v>
      </c>
      <c r="D41" s="25">
        <f>'2007Y'!D41/'2007S'!D41</f>
        <v>2.6204819277108435</v>
      </c>
      <c r="E41" s="25">
        <f>'2007Y'!E41/'2007S'!E41</f>
        <v>2.7578125</v>
      </c>
      <c r="F41" s="25">
        <f>'2007Y'!F41/'2007S'!F41</f>
        <v>2.4201183431952664</v>
      </c>
      <c r="G41" s="25">
        <f>'2007Y'!G41/'2007S'!G41</f>
        <v>2.2196261682242993</v>
      </c>
      <c r="H41" s="25">
        <f>'2007Y'!H41/'2007S'!H41</f>
        <v>3.6121673003802282</v>
      </c>
      <c r="I41" s="25">
        <f>'2007Y'!I41/'2007S'!I41</f>
        <v>2.6109090909090908</v>
      </c>
      <c r="J41" s="25">
        <f>'2007Y'!J41/'2007S'!J41</f>
        <v>2.0849056603773586</v>
      </c>
      <c r="K41" s="25">
        <f>'2007Y'!K41/'2007S'!K41</f>
        <v>2.0592592592592593</v>
      </c>
      <c r="L41" s="25">
        <f>'2007Y'!L41/'2007S'!L41</f>
        <v>3.0062111801242235</v>
      </c>
      <c r="M41" s="25">
        <f>'2007Y'!M41/'2007S'!M41</f>
        <v>2.3106796116504853</v>
      </c>
      <c r="N41" s="25">
        <f>'2007Y'!N41/'2007S'!N41</f>
        <v>2.6847826086956523</v>
      </c>
      <c r="O41" s="25">
        <f>'2007Y'!O41/'2007S'!O41</f>
        <v>2.8947368421052633</v>
      </c>
      <c r="P41" s="25"/>
    </row>
    <row r="42" spans="2:16" x14ac:dyDescent="0.2">
      <c r="B42" s="1" t="s">
        <v>49</v>
      </c>
      <c r="C42" s="24">
        <f>'2007Y'!C42/'2007S'!C42</f>
        <v>3.9270143710641046</v>
      </c>
      <c r="D42" s="24">
        <f>'2007Y'!D42/'2007S'!D42</f>
        <v>6.2394822006472488</v>
      </c>
      <c r="E42" s="24">
        <f>'2007Y'!E42/'2007S'!E42</f>
        <v>5.8267148014440435</v>
      </c>
      <c r="F42" s="24">
        <f>'2007Y'!F42/'2007S'!F42</f>
        <v>5.5863874345549736</v>
      </c>
      <c r="G42" s="24">
        <f>'2007Y'!G42/'2007S'!G42</f>
        <v>4.2805194805194802</v>
      </c>
      <c r="H42" s="24">
        <f>'2007Y'!H42/'2007S'!H42</f>
        <v>3.65587734241908</v>
      </c>
      <c r="I42" s="24">
        <f>'2007Y'!I42/'2007S'!I42</f>
        <v>3.2665847665847667</v>
      </c>
      <c r="J42" s="24">
        <f>'2007Y'!J42/'2007S'!J42</f>
        <v>2.607809847198642</v>
      </c>
      <c r="K42" s="24">
        <f>'2007Y'!K42/'2007S'!K42</f>
        <v>3.104516129032258</v>
      </c>
      <c r="L42" s="24">
        <f>'2007Y'!L42/'2007S'!L42</f>
        <v>3.323097463284379</v>
      </c>
      <c r="M42" s="24">
        <f>'2007Y'!M42/'2007S'!M42</f>
        <v>4.8353909465020575</v>
      </c>
      <c r="N42" s="24">
        <f>'2007Y'!N42/'2007S'!N42</f>
        <v>3.4249084249084247</v>
      </c>
      <c r="O42" s="24">
        <f>'2007Y'!O42/'2007S'!O42</f>
        <v>5.2380952380952381</v>
      </c>
      <c r="P42" s="24"/>
    </row>
    <row r="43" spans="2:16" s="14" customFormat="1" x14ac:dyDescent="0.2">
      <c r="B43" s="16" t="s">
        <v>5</v>
      </c>
      <c r="C43" s="25">
        <f>'2007Y'!C43/'2007S'!C43</f>
        <v>1.7915422885572139</v>
      </c>
      <c r="D43" s="25">
        <f>'2007Y'!D43/'2007S'!D43</f>
        <v>3</v>
      </c>
      <c r="E43" s="25">
        <f>'2007Y'!E43/'2007S'!E43</f>
        <v>2.2352941176470589</v>
      </c>
      <c r="F43" s="25">
        <f>'2007Y'!F43/'2007S'!F43</f>
        <v>2.8867924528301887</v>
      </c>
      <c r="G43" s="25">
        <f>'2007Y'!G43/'2007S'!G43</f>
        <v>2.6526315789473682</v>
      </c>
      <c r="H43" s="25">
        <f>'2007Y'!H43/'2007S'!H43</f>
        <v>2.6833333333333331</v>
      </c>
      <c r="I43" s="25">
        <f>'2007Y'!I43/'2007S'!I43</f>
        <v>1.6732673267326732</v>
      </c>
      <c r="J43" s="25">
        <f>'2007Y'!J43/'2007S'!J43</f>
        <v>1.2448132780082988</v>
      </c>
      <c r="K43" s="25">
        <f>'2007Y'!K43/'2007S'!K43</f>
        <v>1.7939189189189189</v>
      </c>
      <c r="L43" s="25">
        <f>'2007Y'!L43/'2007S'!L43</f>
        <v>1.8616352201257862</v>
      </c>
      <c r="M43" s="25">
        <f>'2007Y'!M43/'2007S'!M43</f>
        <v>1.9254658385093169</v>
      </c>
      <c r="N43" s="25">
        <f>'2007Y'!N43/'2007S'!N43</f>
        <v>1.32</v>
      </c>
      <c r="O43" s="25">
        <f>'2007Y'!O43/'2007S'!O43</f>
        <v>1.5555555555555556</v>
      </c>
      <c r="P43" s="25"/>
    </row>
    <row r="44" spans="2:16" x14ac:dyDescent="0.2">
      <c r="B44" s="1" t="s">
        <v>6</v>
      </c>
      <c r="C44" s="24">
        <f>'2007Y'!C44/'2007S'!C44</f>
        <v>2.4962962962962965</v>
      </c>
      <c r="D44" s="24">
        <f>'2007Y'!D44/'2007S'!D44</f>
        <v>3.5181818181818181</v>
      </c>
      <c r="E44" s="24">
        <f>'2007Y'!E44/'2007S'!E44</f>
        <v>2.9722222222222223</v>
      </c>
      <c r="F44" s="24">
        <f>'2007Y'!F44/'2007S'!F44</f>
        <v>3.1846153846153844</v>
      </c>
      <c r="G44" s="24">
        <f>'2007Y'!G44/'2007S'!G44</f>
        <v>2.2671232876712328</v>
      </c>
      <c r="H44" s="24">
        <f>'2007Y'!H44/'2007S'!H44</f>
        <v>2.3243243243243241</v>
      </c>
      <c r="I44" s="24">
        <f>'2007Y'!I44/'2007S'!I44</f>
        <v>2.3934065934065933</v>
      </c>
      <c r="J44" s="24">
        <f>'2007Y'!J44/'2007S'!J44</f>
        <v>2.3579881656804735</v>
      </c>
      <c r="K44" s="24">
        <f>'2007Y'!K44/'2007S'!K44</f>
        <v>2.3771186440677967</v>
      </c>
      <c r="L44" s="24">
        <f>'2007Y'!L44/'2007S'!L44</f>
        <v>2.0492610837438425</v>
      </c>
      <c r="M44" s="24">
        <f>'2007Y'!M44/'2007S'!M44</f>
        <v>3.0847457627118646</v>
      </c>
      <c r="N44" s="24">
        <f>'2007Y'!N44/'2007S'!N44</f>
        <v>3.6666666666666665</v>
      </c>
      <c r="O44" s="24">
        <f>'2007Y'!O44/'2007S'!O44</f>
        <v>2.0990099009900991</v>
      </c>
      <c r="P44" s="24"/>
    </row>
    <row r="45" spans="2:16" s="14" customFormat="1" x14ac:dyDescent="0.2">
      <c r="B45" s="16" t="s">
        <v>50</v>
      </c>
      <c r="C45" s="25">
        <f>'2007Y'!C45/'2007S'!C45</f>
        <v>2.2116991643454038</v>
      </c>
      <c r="D45" s="25">
        <f>'2007Y'!D45/'2007S'!D45</f>
        <v>2.6392405063291138</v>
      </c>
      <c r="E45" s="25">
        <f>'2007Y'!E45/'2007S'!E45</f>
        <v>2.696629213483146</v>
      </c>
      <c r="F45" s="25">
        <f>'2007Y'!F45/'2007S'!F45</f>
        <v>2.5</v>
      </c>
      <c r="G45" s="25">
        <f>'2007Y'!G45/'2007S'!G45</f>
        <v>3.0689655172413794</v>
      </c>
      <c r="H45" s="25">
        <f>'2007Y'!H45/'2007S'!H45</f>
        <v>1.9611486486486487</v>
      </c>
      <c r="I45" s="25">
        <f>'2007Y'!I45/'2007S'!I45</f>
        <v>2.1415929203539825</v>
      </c>
      <c r="J45" s="25">
        <f>'2007Y'!J45/'2007S'!J45</f>
        <v>2.1528662420382165</v>
      </c>
      <c r="K45" s="25">
        <f>'2007Y'!K45/'2007S'!K45</f>
        <v>1.9238095238095239</v>
      </c>
      <c r="L45" s="25">
        <f>'2007Y'!L45/'2007S'!L45</f>
        <v>1.9656488549618321</v>
      </c>
      <c r="M45" s="25">
        <f>'2007Y'!M45/'2007S'!M45</f>
        <v>2.3081570996978851</v>
      </c>
      <c r="N45" s="25">
        <f>'2007Y'!N45/'2007S'!N45</f>
        <v>2.5389610389610389</v>
      </c>
      <c r="O45" s="25">
        <f>'2007Y'!O45/'2007S'!O45</f>
        <v>1.7479674796747968</v>
      </c>
      <c r="P45" s="25"/>
    </row>
    <row r="46" spans="2:16" hidden="1" x14ac:dyDescent="0.2">
      <c r="B46" s="1" t="s">
        <v>51</v>
      </c>
      <c r="C46" s="24">
        <f>'2007Y'!C46/'2007S'!C46</f>
        <v>2.2857142857142856</v>
      </c>
      <c r="D46" s="24">
        <f>'2007Y'!D46/'2007S'!D46</f>
        <v>2.0303030303030303</v>
      </c>
      <c r="E46" s="24">
        <f>'2007Y'!E46/'2007S'!E46</f>
        <v>3.15625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8"/>
    </row>
    <row r="47" spans="2:16" hidden="1" x14ac:dyDescent="0.2">
      <c r="B47" s="4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49"/>
    </row>
    <row r="48" spans="2:16" s="19" customFormat="1" hidden="1" x14ac:dyDescent="0.2">
      <c r="B48" s="18" t="s">
        <v>91</v>
      </c>
      <c r="C48" s="24">
        <f>'2007Y'!C48/'2007S'!C48</f>
        <v>2.0451936647326328</v>
      </c>
      <c r="D48" s="24">
        <f>'2007Y'!D48/'2007S'!D48</f>
        <v>2.0045342905724541</v>
      </c>
      <c r="E48" s="24">
        <f>'2007Y'!E48/'2007S'!E48</f>
        <v>2.3129834254143646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phoneticPr fontId="8" type="noConversion"/>
  <conditionalFormatting sqref="A1:B1048576 Q1:IV1048576 C1:P6 C8:P65536">
    <cfRule type="cellIs" dxfId="62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2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x14ac:dyDescent="0.2"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2:16" ht="15.75" thickBot="1" x14ac:dyDescent="0.3">
      <c r="B5" s="5" t="s">
        <v>0</v>
      </c>
    </row>
    <row r="6" spans="2:16" ht="13.5" thickBot="1" x14ac:dyDescent="0.25">
      <c r="B6" s="6" t="s">
        <v>99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2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2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6" s="14" customFormat="1" x14ac:dyDescent="0.2">
      <c r="B9" s="13" t="s">
        <v>20</v>
      </c>
      <c r="C9" s="21">
        <f>'2006Y'!C9/'2006S'!C9</f>
        <v>1.7643104730002059</v>
      </c>
      <c r="D9" s="21">
        <f>'2006Y'!D9/'2006S'!D9</f>
        <v>1.7219144843053662</v>
      </c>
      <c r="E9" s="21">
        <f>'2006Y'!E9/'2006S'!E9</f>
        <v>1.686653487002608</v>
      </c>
      <c r="F9" s="21">
        <f>'2006Y'!F9/'2006S'!F9</f>
        <v>1.72077287758888</v>
      </c>
      <c r="G9" s="21">
        <f>'2006Y'!G9/'2006S'!G9</f>
        <v>1.7213964114672453</v>
      </c>
      <c r="H9" s="21">
        <f>'2006Y'!H9/'2006S'!H9</f>
        <v>1.7050499085370245</v>
      </c>
      <c r="I9" s="21">
        <f>'2006Y'!I9/'2006S'!I9</f>
        <v>1.8410198494182066</v>
      </c>
      <c r="J9" s="21">
        <f>'2006Y'!J9/'2006S'!J9</f>
        <v>1.8312067189035057</v>
      </c>
      <c r="K9" s="21">
        <f>'2006Y'!K9/'2006S'!K9</f>
        <v>1.8727765448482754</v>
      </c>
      <c r="L9" s="21">
        <f>'2006Y'!L9/'2006S'!L9</f>
        <v>1.8329804973537303</v>
      </c>
      <c r="M9" s="21">
        <f>'2006Y'!M9/'2006S'!M9</f>
        <v>1.7052892538090145</v>
      </c>
      <c r="N9" s="21">
        <f>'2006Y'!N9/'2006S'!N9</f>
        <v>1.7271490350670746</v>
      </c>
      <c r="O9" s="21">
        <f>'2006Y'!O9/'2006S'!O9</f>
        <v>1.6810393325387365</v>
      </c>
      <c r="P9" s="21"/>
    </row>
    <row r="10" spans="2:16" s="19" customFormat="1" x14ac:dyDescent="0.2">
      <c r="B10" s="47" t="s">
        <v>21</v>
      </c>
      <c r="C10" s="22">
        <f>'2006Y'!C10/'2006S'!C10</f>
        <v>2.0187724445432127</v>
      </c>
      <c r="D10" s="22">
        <f>'2006Y'!D10/'2006S'!D10</f>
        <v>2.0118790912591451</v>
      </c>
      <c r="E10" s="22">
        <f>'2006Y'!E10/'2006S'!E10</f>
        <v>2.0212308201527294</v>
      </c>
      <c r="F10" s="22">
        <f>'2006Y'!F10/'2006S'!F10</f>
        <v>2.0738756575244084</v>
      </c>
      <c r="G10" s="22">
        <f>'2006Y'!G10/'2006S'!G10</f>
        <v>2.0227601297229709</v>
      </c>
      <c r="H10" s="22">
        <f>'2006Y'!H10/'2006S'!H10</f>
        <v>1.9569910237347872</v>
      </c>
      <c r="I10" s="22">
        <f>'2006Y'!I10/'2006S'!I10</f>
        <v>1.9781279955472639</v>
      </c>
      <c r="J10" s="22">
        <f>'2006Y'!J10/'2006S'!J10</f>
        <v>1.9805835050713219</v>
      </c>
      <c r="K10" s="22">
        <f>'2006Y'!K10/'2006S'!K10</f>
        <v>2.0629415542710339</v>
      </c>
      <c r="L10" s="22">
        <f>'2006Y'!L10/'2006S'!L10</f>
        <v>2.0720730580281144</v>
      </c>
      <c r="M10" s="22">
        <f>'2006Y'!M10/'2006S'!M10</f>
        <v>2.0146266243487636</v>
      </c>
      <c r="N10" s="22">
        <f>'2006Y'!N10/'2006S'!N10</f>
        <v>2.0724069191691852</v>
      </c>
      <c r="O10" s="22">
        <f>'2006Y'!O10/'2006S'!O10</f>
        <v>1.9611198665059795</v>
      </c>
      <c r="P10" s="22"/>
    </row>
    <row r="11" spans="2:16" s="14" customFormat="1" x14ac:dyDescent="0.2">
      <c r="B11" s="15" t="s">
        <v>22</v>
      </c>
      <c r="C11" s="21">
        <f>'2006Y'!C11/'2006S'!C11</f>
        <v>1.4641227590669239</v>
      </c>
      <c r="D11" s="21">
        <f>'2006Y'!D11/'2006S'!D11</f>
        <v>1.4294895442983904</v>
      </c>
      <c r="E11" s="21">
        <f>'2006Y'!E11/'2006S'!E11</f>
        <v>1.4186253527528931</v>
      </c>
      <c r="F11" s="21">
        <f>'2006Y'!F11/'2006S'!F11</f>
        <v>1.4179042354821523</v>
      </c>
      <c r="G11" s="21">
        <f>'2006Y'!G11/'2006S'!G11</f>
        <v>1.4326626111371081</v>
      </c>
      <c r="H11" s="21">
        <f>'2006Y'!H11/'2006S'!H11</f>
        <v>1.4286900842671177</v>
      </c>
      <c r="I11" s="21">
        <f>'2006Y'!I11/'2006S'!I11</f>
        <v>1.5699965363378905</v>
      </c>
      <c r="J11" s="21">
        <f>'2006Y'!J11/'2006S'!J11</f>
        <v>1.6135788296243965</v>
      </c>
      <c r="K11" s="21">
        <f>'2006Y'!K11/'2006S'!K11</f>
        <v>1.5310667498440425</v>
      </c>
      <c r="L11" s="21">
        <f>'2006Y'!L11/'2006S'!L11</f>
        <v>1.4799439796028298</v>
      </c>
      <c r="M11" s="21">
        <f>'2006Y'!M11/'2006S'!M11</f>
        <v>1.4165455561766349</v>
      </c>
      <c r="N11" s="21">
        <f>'2006Y'!N11/'2006S'!N11</f>
        <v>1.4359985900981509</v>
      </c>
      <c r="O11" s="21">
        <f>'2006Y'!O11/'2006S'!O11</f>
        <v>1.3844915586965056</v>
      </c>
      <c r="P11" s="21"/>
    </row>
    <row r="12" spans="2:16" s="17" customFormat="1" x14ac:dyDescent="0.2">
      <c r="B12" s="1" t="s">
        <v>23</v>
      </c>
      <c r="C12" s="24">
        <f>'2006Y'!C12/'2006S'!C12</f>
        <v>2.0758650063888959</v>
      </c>
      <c r="D12" s="24">
        <f>'2006Y'!D12/'2006S'!D12</f>
        <v>1.9476818375159506</v>
      </c>
      <c r="E12" s="24">
        <f>'2006Y'!E12/'2006S'!E12</f>
        <v>1.9595028926505249</v>
      </c>
      <c r="F12" s="24">
        <f>'2006Y'!F12/'2006S'!F12</f>
        <v>2.0849407184569104</v>
      </c>
      <c r="G12" s="24">
        <f>'2006Y'!G12/'2006S'!G12</f>
        <v>2.026938775510204</v>
      </c>
      <c r="H12" s="24">
        <f>'2006Y'!H12/'2006S'!H12</f>
        <v>1.9140713476783693</v>
      </c>
      <c r="I12" s="24">
        <f>'2006Y'!I12/'2006S'!I12</f>
        <v>1.9488766849725412</v>
      </c>
      <c r="J12" s="24">
        <f>'2006Y'!J12/'2006S'!J12</f>
        <v>2.2421157188974421</v>
      </c>
      <c r="K12" s="24">
        <f>'2006Y'!K12/'2006S'!K12</f>
        <v>2.2916263570891111</v>
      </c>
      <c r="L12" s="24">
        <f>'2006Y'!L12/'2006S'!L12</f>
        <v>2.0937998772252917</v>
      </c>
      <c r="M12" s="24">
        <f>'2006Y'!M12/'2006S'!M12</f>
        <v>2.0708059336289955</v>
      </c>
      <c r="N12" s="24">
        <f>'2006Y'!N12/'2006S'!N12</f>
        <v>2.1181951937224128</v>
      </c>
      <c r="O12" s="24">
        <f>'2006Y'!O12/'2006S'!O12</f>
        <v>2.0824587706146929</v>
      </c>
      <c r="P12" s="24"/>
    </row>
    <row r="13" spans="2:16" s="14" customFormat="1" x14ac:dyDescent="0.2">
      <c r="B13" s="16" t="s">
        <v>24</v>
      </c>
      <c r="C13" s="25">
        <f>'2006Y'!C13/'2006S'!C13</f>
        <v>1.7576943991299618</v>
      </c>
      <c r="D13" s="25">
        <f>'2006Y'!D13/'2006S'!D13</f>
        <v>1.8878056211440324</v>
      </c>
      <c r="E13" s="25">
        <f>'2006Y'!E13/'2006S'!E13</f>
        <v>1.7283607979184736</v>
      </c>
      <c r="F13" s="25">
        <f>'2006Y'!F13/'2006S'!F13</f>
        <v>1.7066381156316917</v>
      </c>
      <c r="G13" s="25">
        <f>'2006Y'!G13/'2006S'!G13</f>
        <v>1.7636975818794001</v>
      </c>
      <c r="H13" s="25">
        <f>'2006Y'!H13/'2006S'!H13</f>
        <v>1.7174438045699425</v>
      </c>
      <c r="I13" s="25">
        <f>'2006Y'!I13/'2006S'!I13</f>
        <v>1.7606433301797539</v>
      </c>
      <c r="J13" s="25">
        <f>'2006Y'!J13/'2006S'!J13</f>
        <v>1.7149034303833959</v>
      </c>
      <c r="K13" s="25">
        <f>'2006Y'!K13/'2006S'!K13</f>
        <v>1.7873956906214972</v>
      </c>
      <c r="L13" s="25">
        <f>'2006Y'!L13/'2006S'!L13</f>
        <v>1.7237213680577346</v>
      </c>
      <c r="M13" s="25">
        <f>'2006Y'!M13/'2006S'!M13</f>
        <v>1.7277799403140002</v>
      </c>
      <c r="N13" s="25">
        <f>'2006Y'!N13/'2006S'!N13</f>
        <v>1.8611583361668367</v>
      </c>
      <c r="O13" s="25">
        <f>'2006Y'!O13/'2006S'!O13</f>
        <v>1.6250662427133016</v>
      </c>
      <c r="P13" s="25"/>
    </row>
    <row r="14" spans="2:16" x14ac:dyDescent="0.2">
      <c r="B14" s="1" t="s">
        <v>25</v>
      </c>
      <c r="C14" s="24">
        <f>'2006Y'!C14/'2006S'!C14</f>
        <v>1.59795566471909</v>
      </c>
      <c r="D14" s="24">
        <f>'2006Y'!D14/'2006S'!D14</f>
        <v>1.5323471400394477</v>
      </c>
      <c r="E14" s="24">
        <f>'2006Y'!E14/'2006S'!E14</f>
        <v>1.5719113781449494</v>
      </c>
      <c r="F14" s="24">
        <f>'2006Y'!F14/'2006S'!F14</f>
        <v>1.5918944392082941</v>
      </c>
      <c r="G14" s="24">
        <f>'2006Y'!G14/'2006S'!G14</f>
        <v>1.5627946127946128</v>
      </c>
      <c r="H14" s="24">
        <f>'2006Y'!H14/'2006S'!H14</f>
        <v>1.6017411491584446</v>
      </c>
      <c r="I14" s="24">
        <f>'2006Y'!I14/'2006S'!I14</f>
        <v>1.6640352208896312</v>
      </c>
      <c r="J14" s="24">
        <f>'2006Y'!J14/'2006S'!J14</f>
        <v>1.7511305161390924</v>
      </c>
      <c r="K14" s="24">
        <f>'2006Y'!K14/'2006S'!K14</f>
        <v>1.655367231638418</v>
      </c>
      <c r="L14" s="24">
        <f>'2006Y'!L14/'2006S'!L14</f>
        <v>1.604567969179967</v>
      </c>
      <c r="M14" s="24">
        <f>'2006Y'!M14/'2006S'!M14</f>
        <v>1.5243545720462928</v>
      </c>
      <c r="N14" s="24">
        <f>'2006Y'!N14/'2006S'!N14</f>
        <v>1.5477716075751105</v>
      </c>
      <c r="O14" s="24">
        <f>'2006Y'!O14/'2006S'!O14</f>
        <v>1.5166981726528039</v>
      </c>
      <c r="P14" s="24"/>
    </row>
    <row r="15" spans="2:16" s="14" customFormat="1" x14ac:dyDescent="0.2">
      <c r="B15" s="16" t="s">
        <v>1</v>
      </c>
      <c r="C15" s="25">
        <f>'2006Y'!C15/'2006S'!C15</f>
        <v>2.3896917423506787</v>
      </c>
      <c r="D15" s="25">
        <f>'2006Y'!D15/'2006S'!D15</f>
        <v>2.8867603235419326</v>
      </c>
      <c r="E15" s="25">
        <f>'2006Y'!E15/'2006S'!E15</f>
        <v>2.7824097610574481</v>
      </c>
      <c r="F15" s="25">
        <f>'2006Y'!F15/'2006S'!F15</f>
        <v>2.7971517888155608</v>
      </c>
      <c r="G15" s="25">
        <f>'2006Y'!G15/'2006S'!G15</f>
        <v>2.5242165242165244</v>
      </c>
      <c r="H15" s="25">
        <f>'2006Y'!H15/'2006S'!H15</f>
        <v>2.2966728280961184</v>
      </c>
      <c r="I15" s="25">
        <f>'2006Y'!I15/'2006S'!I15</f>
        <v>2.1320277258224225</v>
      </c>
      <c r="J15" s="25">
        <f>'2006Y'!J15/'2006S'!J15</f>
        <v>2.1209109730848863</v>
      </c>
      <c r="K15" s="25">
        <f>'2006Y'!K15/'2006S'!K15</f>
        <v>2.4737366548042705</v>
      </c>
      <c r="L15" s="25">
        <f>'2006Y'!L15/'2006S'!L15</f>
        <v>2.3149026664485524</v>
      </c>
      <c r="M15" s="25">
        <f>'2006Y'!M15/'2006S'!M15</f>
        <v>2.419288444575125</v>
      </c>
      <c r="N15" s="25">
        <f>'2006Y'!N15/'2006S'!N15</f>
        <v>2.6628691983122361</v>
      </c>
      <c r="O15" s="25">
        <f>'2006Y'!O15/'2006S'!O15</f>
        <v>2.6150134048257372</v>
      </c>
      <c r="P15" s="25"/>
    </row>
    <row r="16" spans="2:16" s="19" customFormat="1" x14ac:dyDescent="0.2">
      <c r="B16" s="1" t="s">
        <v>26</v>
      </c>
      <c r="C16" s="24">
        <f>'2006Y'!C16/'2006S'!C16</f>
        <v>2.0651144532495889</v>
      </c>
      <c r="D16" s="24">
        <f>'2006Y'!D16/'2006S'!D16</f>
        <v>2.1348170887695064</v>
      </c>
      <c r="E16" s="24">
        <f>'2006Y'!E16/'2006S'!E16</f>
        <v>1.9663551401869159</v>
      </c>
      <c r="F16" s="24">
        <f>'2006Y'!F16/'2006S'!F16</f>
        <v>2.0064006024096384</v>
      </c>
      <c r="G16" s="24">
        <f>'2006Y'!G16/'2006S'!G16</f>
        <v>1.9959183673469387</v>
      </c>
      <c r="H16" s="24">
        <f>'2006Y'!H16/'2006S'!H16</f>
        <v>1.9917641959254444</v>
      </c>
      <c r="I16" s="24">
        <f>'2006Y'!I16/'2006S'!I16</f>
        <v>2.0097077352060313</v>
      </c>
      <c r="J16" s="24">
        <f>'2006Y'!J16/'2006S'!J16</f>
        <v>2.1607707509881422</v>
      </c>
      <c r="K16" s="24">
        <f>'2006Y'!K16/'2006S'!K16</f>
        <v>2.2716681376875552</v>
      </c>
      <c r="L16" s="24">
        <f>'2006Y'!L16/'2006S'!L16</f>
        <v>2.082963560575501</v>
      </c>
      <c r="M16" s="24">
        <f>'2006Y'!M16/'2006S'!M16</f>
        <v>1.9670381415790299</v>
      </c>
      <c r="N16" s="24">
        <f>'2006Y'!N16/'2006S'!N16</f>
        <v>1.9106256206554122</v>
      </c>
      <c r="O16" s="24">
        <f>'2006Y'!O16/'2006S'!O16</f>
        <v>2.057932092844811</v>
      </c>
      <c r="P16" s="24"/>
    </row>
    <row r="17" spans="2:18" s="14" customFormat="1" x14ac:dyDescent="0.2">
      <c r="B17" s="16" t="s">
        <v>27</v>
      </c>
      <c r="C17" s="25">
        <f>'2006Y'!C17/'2006S'!C17</f>
        <v>1.7264143214124781</v>
      </c>
      <c r="D17" s="25">
        <f>'2006Y'!D17/'2006S'!D17</f>
        <v>1.7739234449760766</v>
      </c>
      <c r="E17" s="25">
        <f>'2006Y'!E17/'2006S'!E17</f>
        <v>1.668184405236198</v>
      </c>
      <c r="F17" s="25">
        <f>'2006Y'!F17/'2006S'!F17</f>
        <v>2.0837411636759109</v>
      </c>
      <c r="G17" s="25">
        <f>'2006Y'!G17/'2006S'!G17</f>
        <v>1.7643031784841077</v>
      </c>
      <c r="H17" s="25">
        <f>'2006Y'!H17/'2006S'!H17</f>
        <v>1.5282576242269141</v>
      </c>
      <c r="I17" s="25">
        <f>'2006Y'!I17/'2006S'!I17</f>
        <v>1.4752570253598356</v>
      </c>
      <c r="J17" s="25">
        <f>'2006Y'!J17/'2006S'!J17</f>
        <v>1.5747389500786726</v>
      </c>
      <c r="K17" s="25">
        <f>'2006Y'!K17/'2006S'!K17</f>
        <v>1.7526802218114603</v>
      </c>
      <c r="L17" s="25">
        <f>'2006Y'!L17/'2006S'!L17</f>
        <v>1.9278169014084507</v>
      </c>
      <c r="M17" s="25">
        <f>'2006Y'!M17/'2006S'!M17</f>
        <v>2.0012146978439111</v>
      </c>
      <c r="N17" s="25">
        <f>'2006Y'!N17/'2006S'!N17</f>
        <v>2.0455497382198953</v>
      </c>
      <c r="O17" s="25">
        <f>'2006Y'!O17/'2006S'!O17</f>
        <v>1.7304166666666667</v>
      </c>
      <c r="P17" s="25"/>
    </row>
    <row r="18" spans="2:18" x14ac:dyDescent="0.2">
      <c r="B18" s="1" t="s">
        <v>28</v>
      </c>
      <c r="C18" s="24">
        <f>'2006Y'!C18/'2006S'!C18</f>
        <v>2.1215353115545641</v>
      </c>
      <c r="D18" s="24">
        <f>'2006Y'!D18/'2006S'!D18</f>
        <v>2.2702498107494322</v>
      </c>
      <c r="E18" s="24">
        <f>'2006Y'!E18/'2006S'!E18</f>
        <v>2.0714285714285716</v>
      </c>
      <c r="F18" s="24">
        <f>'2006Y'!F18/'2006S'!F18</f>
        <v>2.4856674856674856</v>
      </c>
      <c r="G18" s="24">
        <f>'2006Y'!G18/'2006S'!G18</f>
        <v>2.3311740890688259</v>
      </c>
      <c r="H18" s="24">
        <f>'2006Y'!H18/'2006S'!H18</f>
        <v>1.9950890116635973</v>
      </c>
      <c r="I18" s="24">
        <f>'2006Y'!I18/'2006S'!I18</f>
        <v>2.1306047966631909</v>
      </c>
      <c r="J18" s="24">
        <f>'2006Y'!J18/'2006S'!J18</f>
        <v>1.8421975452951491</v>
      </c>
      <c r="K18" s="24">
        <f>'2006Y'!K18/'2006S'!K18</f>
        <v>2.0043611854494996</v>
      </c>
      <c r="L18" s="24">
        <f>'2006Y'!L18/'2006S'!L18</f>
        <v>2.3668694431445951</v>
      </c>
      <c r="M18" s="24">
        <f>'2006Y'!M18/'2006S'!M18</f>
        <v>2.4455713319810681</v>
      </c>
      <c r="N18" s="24">
        <f>'2006Y'!N18/'2006S'!N18</f>
        <v>2.5060310166570936</v>
      </c>
      <c r="O18" s="24">
        <f>'2006Y'!O18/'2006S'!O18</f>
        <v>2.2572314049586777</v>
      </c>
      <c r="P18" s="24"/>
    </row>
    <row r="19" spans="2:18" s="14" customFormat="1" x14ac:dyDescent="0.2">
      <c r="B19" s="16" t="s">
        <v>29</v>
      </c>
      <c r="C19" s="25">
        <f>'2006Y'!C19/'2006S'!C19</f>
        <v>2.1439761011330103</v>
      </c>
      <c r="D19" s="25">
        <f>'2006Y'!D19/'2006S'!D19</f>
        <v>2.0642260757867694</v>
      </c>
      <c r="E19" s="25">
        <f>'2006Y'!E19/'2006S'!E19</f>
        <v>2.0459921156373193</v>
      </c>
      <c r="F19" s="25">
        <f>'2006Y'!F19/'2006S'!F19</f>
        <v>2.1597289448209098</v>
      </c>
      <c r="G19" s="25">
        <f>'2006Y'!G19/'2006S'!G19</f>
        <v>2.3037455105182145</v>
      </c>
      <c r="H19" s="25">
        <f>'2006Y'!H19/'2006S'!H19</f>
        <v>2.0413412953605881</v>
      </c>
      <c r="I19" s="25">
        <f>'2006Y'!I19/'2006S'!I19</f>
        <v>2.0866322432587494</v>
      </c>
      <c r="J19" s="25">
        <f>'2006Y'!J19/'2006S'!J19</f>
        <v>2.2053789731051343</v>
      </c>
      <c r="K19" s="25">
        <f>'2006Y'!K19/'2006S'!K19</f>
        <v>2.1637536972304381</v>
      </c>
      <c r="L19" s="25">
        <f>'2006Y'!L19/'2006S'!L19</f>
        <v>2.1385435168738898</v>
      </c>
      <c r="M19" s="25">
        <f>'2006Y'!M19/'2006S'!M19</f>
        <v>2.1465028355387523</v>
      </c>
      <c r="N19" s="25">
        <f>'2006Y'!N19/'2006S'!N19</f>
        <v>2.2539754656974105</v>
      </c>
      <c r="O19" s="25">
        <f>'2006Y'!O19/'2006S'!O19</f>
        <v>2.0584036340038936</v>
      </c>
      <c r="P19" s="25"/>
    </row>
    <row r="20" spans="2:18" x14ac:dyDescent="0.2">
      <c r="B20" s="1" t="s">
        <v>30</v>
      </c>
      <c r="C20" s="24">
        <f>'2006Y'!C20/'2006S'!C20</f>
        <v>2.0585064570466032</v>
      </c>
      <c r="D20" s="24">
        <f>'2006Y'!D20/'2006S'!D20</f>
        <v>1.8143053645116918</v>
      </c>
      <c r="E20" s="24">
        <f>'2006Y'!E20/'2006S'!E20</f>
        <v>1.8318318318318318</v>
      </c>
      <c r="F20" s="24">
        <f>'2006Y'!F20/'2006S'!F20</f>
        <v>2.070447496677005</v>
      </c>
      <c r="G20" s="24">
        <f>'2006Y'!G20/'2006S'!G20</f>
        <v>1.8448598130841121</v>
      </c>
      <c r="H20" s="24">
        <f>'2006Y'!H20/'2006S'!H20</f>
        <v>2.0471976401179943</v>
      </c>
      <c r="I20" s="24">
        <f>'2006Y'!I20/'2006S'!I20</f>
        <v>2.1027190332326282</v>
      </c>
      <c r="J20" s="24">
        <f>'2006Y'!J20/'2006S'!J20</f>
        <v>2.2191011235955056</v>
      </c>
      <c r="K20" s="24">
        <f>'2006Y'!K20/'2006S'!K20</f>
        <v>2.2878001297858535</v>
      </c>
      <c r="L20" s="24">
        <f>'2006Y'!L20/'2006S'!L20</f>
        <v>2.0190013256738841</v>
      </c>
      <c r="M20" s="24">
        <f>'2006Y'!M20/'2006S'!M20</f>
        <v>2.0458760370912641</v>
      </c>
      <c r="N20" s="24">
        <f>'2006Y'!N20/'2006S'!N20</f>
        <v>2.0196526508226693</v>
      </c>
      <c r="O20" s="24">
        <f>'2006Y'!O20/'2006S'!O20</f>
        <v>2.0100250626566418</v>
      </c>
      <c r="P20" s="24"/>
    </row>
    <row r="21" spans="2:18" s="14" customFormat="1" x14ac:dyDescent="0.2">
      <c r="B21" s="16" t="s">
        <v>31</v>
      </c>
      <c r="C21" s="25">
        <f>'2006Y'!C21/'2006S'!C21</f>
        <v>1.9292518082289238</v>
      </c>
      <c r="D21" s="25">
        <f>'2006Y'!D21/'2006S'!D21</f>
        <v>1.7434944237918215</v>
      </c>
      <c r="E21" s="25">
        <f>'2006Y'!E21/'2006S'!E21</f>
        <v>1.8137071651090342</v>
      </c>
      <c r="F21" s="25">
        <f>'2006Y'!F21/'2006S'!F21</f>
        <v>1.8319604612850082</v>
      </c>
      <c r="G21" s="25">
        <f>'2006Y'!G21/'2006S'!G21</f>
        <v>2.0879292403746099</v>
      </c>
      <c r="H21" s="25">
        <f>'2006Y'!H21/'2006S'!H21</f>
        <v>2.0160497870946612</v>
      </c>
      <c r="I21" s="25">
        <f>'2006Y'!I21/'2006S'!I21</f>
        <v>1.8113207547169812</v>
      </c>
      <c r="J21" s="25">
        <f>'2006Y'!J21/'2006S'!J21</f>
        <v>2.2424805050129968</v>
      </c>
      <c r="K21" s="25">
        <f>'2006Y'!K21/'2006S'!K21</f>
        <v>1.927108927108927</v>
      </c>
      <c r="L21" s="25">
        <f>'2006Y'!L21/'2006S'!L21</f>
        <v>1.8462505236698785</v>
      </c>
      <c r="M21" s="25">
        <f>'2006Y'!M21/'2006S'!M21</f>
        <v>1.9151805132666377</v>
      </c>
      <c r="N21" s="25">
        <f>'2006Y'!N21/'2006S'!N21</f>
        <v>1.8434146341463415</v>
      </c>
      <c r="O21" s="25">
        <f>'2006Y'!O21/'2006S'!O21</f>
        <v>1.8475120385232744</v>
      </c>
      <c r="P21" s="25"/>
    </row>
    <row r="22" spans="2:18" x14ac:dyDescent="0.2">
      <c r="B22" s="1" t="s">
        <v>32</v>
      </c>
      <c r="C22" s="24">
        <f>'2006Y'!C22/'2006S'!C22</f>
        <v>1.7817178881008668</v>
      </c>
      <c r="D22" s="24">
        <f>'2006Y'!D22/'2006S'!D22</f>
        <v>1.6306682577565632</v>
      </c>
      <c r="E22" s="24">
        <f>'2006Y'!E22/'2006S'!E22</f>
        <v>1.7259493670886077</v>
      </c>
      <c r="F22" s="24">
        <f>'2006Y'!F22/'2006S'!F22</f>
        <v>1.7569060773480663</v>
      </c>
      <c r="G22" s="24">
        <f>'2006Y'!G22/'2006S'!G22</f>
        <v>1.8488520408163265</v>
      </c>
      <c r="H22" s="24">
        <f>'2006Y'!H22/'2006S'!H22</f>
        <v>1.9553231939163498</v>
      </c>
      <c r="I22" s="24">
        <f>'2006Y'!I22/'2006S'!I22</f>
        <v>1.5937149270482605</v>
      </c>
      <c r="J22" s="24">
        <f>'2006Y'!J22/'2006S'!J22</f>
        <v>1.9077540106951871</v>
      </c>
      <c r="K22" s="24">
        <f>'2006Y'!K22/'2006S'!K22</f>
        <v>1.8478862109838008</v>
      </c>
      <c r="L22" s="24">
        <f>'2006Y'!L22/'2006S'!L22</f>
        <v>1.7767282095319881</v>
      </c>
      <c r="M22" s="24">
        <f>'2006Y'!M22/'2006S'!M22</f>
        <v>1.8353044240035041</v>
      </c>
      <c r="N22" s="24">
        <f>'2006Y'!N22/'2006S'!N22</f>
        <v>1.7049019607843137</v>
      </c>
      <c r="O22" s="24">
        <f>'2006Y'!O22/'2006S'!O22</f>
        <v>1.6562261268143621</v>
      </c>
      <c r="P22" s="24"/>
    </row>
    <row r="23" spans="2:18" s="14" customFormat="1" x14ac:dyDescent="0.2">
      <c r="B23" s="16" t="s">
        <v>33</v>
      </c>
      <c r="C23" s="25">
        <f>'2006Y'!C23/'2006S'!C23</f>
        <v>1.965995206943455</v>
      </c>
      <c r="D23" s="25">
        <f>'2006Y'!D23/'2006S'!D23</f>
        <v>1.908141962421712</v>
      </c>
      <c r="E23" s="25">
        <f>'2006Y'!E23/'2006S'!E23</f>
        <v>1.8243243243243243</v>
      </c>
      <c r="F23" s="25">
        <f>'2006Y'!F23/'2006S'!F23</f>
        <v>1.8904428904428905</v>
      </c>
      <c r="G23" s="25">
        <f>'2006Y'!G23/'2006S'!G23</f>
        <v>1.9270453361125586</v>
      </c>
      <c r="H23" s="25">
        <f>'2006Y'!H23/'2006S'!H23</f>
        <v>2.0175219023779727</v>
      </c>
      <c r="I23" s="25">
        <f>'2006Y'!I23/'2006S'!I23</f>
        <v>2.0449864498644987</v>
      </c>
      <c r="J23" s="25">
        <f>'2006Y'!J23/'2006S'!J23</f>
        <v>1.934376767867245</v>
      </c>
      <c r="K23" s="25">
        <f>'2006Y'!K23/'2006S'!K23</f>
        <v>1.9038007554296505</v>
      </c>
      <c r="L23" s="25">
        <f>'2006Y'!L23/'2006S'!L23</f>
        <v>1.9311094996374185</v>
      </c>
      <c r="M23" s="25">
        <f>'2006Y'!M23/'2006S'!M23</f>
        <v>2.0792602377807134</v>
      </c>
      <c r="N23" s="25">
        <f>'2006Y'!N23/'2006S'!N23</f>
        <v>2.31114435302917</v>
      </c>
      <c r="O23" s="25">
        <f>'2006Y'!O23/'2006S'!O23</f>
        <v>2.0849220103986137</v>
      </c>
      <c r="P23" s="25"/>
    </row>
    <row r="24" spans="2:18" x14ac:dyDescent="0.2">
      <c r="B24" s="1" t="s">
        <v>34</v>
      </c>
      <c r="C24" s="24">
        <f>'2006Y'!C24/'2006S'!C24</f>
        <v>2.3529220477562016</v>
      </c>
      <c r="D24" s="24">
        <f>'2006Y'!D24/'2006S'!D24</f>
        <v>2.41015625</v>
      </c>
      <c r="E24" s="24">
        <f>'2006Y'!E24/'2006S'!E24</f>
        <v>2.1699204627621111</v>
      </c>
      <c r="F24" s="24">
        <f>'2006Y'!F24/'2006S'!F24</f>
        <v>2.0695499707773233</v>
      </c>
      <c r="G24" s="24">
        <f>'2006Y'!G24/'2006S'!G24</f>
        <v>2.4082539682539683</v>
      </c>
      <c r="H24" s="24">
        <f>'2006Y'!H24/'2006S'!H24</f>
        <v>2.2632398753894081</v>
      </c>
      <c r="I24" s="24">
        <f>'2006Y'!I24/'2006S'!I24</f>
        <v>2.9820359281437128</v>
      </c>
      <c r="J24" s="24">
        <f>'2006Y'!J24/'2006S'!J24</f>
        <v>2.004390243902439</v>
      </c>
      <c r="K24" s="24">
        <f>'2006Y'!K24/'2006S'!K24</f>
        <v>2.3073122529644268</v>
      </c>
      <c r="L24" s="24">
        <f>'2006Y'!L24/'2006S'!L24</f>
        <v>2.6005025125628141</v>
      </c>
      <c r="M24" s="24">
        <f>'2006Y'!M24/'2006S'!M24</f>
        <v>2.3983582810236599</v>
      </c>
      <c r="N24" s="24">
        <f>'2006Y'!N24/'2006S'!N24</f>
        <v>2.3665283540802213</v>
      </c>
      <c r="O24" s="24">
        <f>'2006Y'!O24/'2006S'!O24</f>
        <v>2.4422772799156562</v>
      </c>
      <c r="P24" s="24"/>
    </row>
    <row r="25" spans="2:18" s="14" customFormat="1" x14ac:dyDescent="0.2">
      <c r="B25" s="16" t="s">
        <v>35</v>
      </c>
      <c r="C25" s="25">
        <f>'2006Y'!C25/'2006S'!C25</f>
        <v>2.1861111111111109</v>
      </c>
      <c r="D25" s="25">
        <f>'2006Y'!D25/'2006S'!D25</f>
        <v>2.2074882995319811</v>
      </c>
      <c r="E25" s="25">
        <f>'2006Y'!E25/'2006S'!E25</f>
        <v>2.1630094043887147</v>
      </c>
      <c r="F25" s="25">
        <f>'2006Y'!F25/'2006S'!F25</f>
        <v>2.1979030144167759</v>
      </c>
      <c r="G25" s="25">
        <f>'2006Y'!G25/'2006S'!G25</f>
        <v>2.2002472187886277</v>
      </c>
      <c r="H25" s="25">
        <f>'2006Y'!H25/'2006S'!H25</f>
        <v>2.3558515699333968</v>
      </c>
      <c r="I25" s="25">
        <f>'2006Y'!I25/'2006S'!I25</f>
        <v>2.1277080957810717</v>
      </c>
      <c r="J25" s="25">
        <f>'2006Y'!J25/'2006S'!J25</f>
        <v>2.0688225538971809</v>
      </c>
      <c r="K25" s="25">
        <f>'2006Y'!K25/'2006S'!K25</f>
        <v>2.25</v>
      </c>
      <c r="L25" s="25">
        <f>'2006Y'!L25/'2006S'!L25</f>
        <v>2.2307692307692308</v>
      </c>
      <c r="M25" s="25">
        <f>'2006Y'!M25/'2006S'!M25</f>
        <v>2.2807881773399017</v>
      </c>
      <c r="N25" s="25">
        <f>'2006Y'!N25/'2006S'!N25</f>
        <v>2.172161172161172</v>
      </c>
      <c r="O25" s="25">
        <f>'2006Y'!O25/'2006S'!O25</f>
        <v>2.2136125654450263</v>
      </c>
      <c r="P25" s="25"/>
    </row>
    <row r="26" spans="2:18" x14ac:dyDescent="0.2">
      <c r="B26" s="1" t="s">
        <v>36</v>
      </c>
      <c r="C26" s="24">
        <f>'2006Y'!C26/'2006S'!C26</f>
        <v>2.1096396938687763</v>
      </c>
      <c r="D26" s="24">
        <f>'2006Y'!D26/'2006S'!D26</f>
        <v>2.1491875923190547</v>
      </c>
      <c r="E26" s="24">
        <f>'2006Y'!E26/'2006S'!E26</f>
        <v>2.0824742268041239</v>
      </c>
      <c r="F26" s="24">
        <f>'2006Y'!F26/'2006S'!F26</f>
        <v>1.9624819624819625</v>
      </c>
      <c r="G26" s="24">
        <f>'2006Y'!G26/'2006S'!G26</f>
        <v>1.981283422459893</v>
      </c>
      <c r="H26" s="24">
        <f>'2006Y'!H26/'2006S'!H26</f>
        <v>1.895169578622816</v>
      </c>
      <c r="I26" s="24">
        <f>'2006Y'!I26/'2006S'!I26</f>
        <v>2.0027758501040944</v>
      </c>
      <c r="J26" s="24">
        <f>'2006Y'!J26/'2006S'!J26</f>
        <v>2.2295454545454545</v>
      </c>
      <c r="K26" s="24">
        <f>'2006Y'!K26/'2006S'!K26</f>
        <v>2.3561525129982668</v>
      </c>
      <c r="L26" s="24">
        <f>'2006Y'!L26/'2006S'!L26</f>
        <v>2.3101807802093246</v>
      </c>
      <c r="M26" s="24">
        <f>'2006Y'!M26/'2006S'!M26</f>
        <v>1.987793427230047</v>
      </c>
      <c r="N26" s="24">
        <f>'2006Y'!N26/'2006S'!N26</f>
        <v>2.1757402101241641</v>
      </c>
      <c r="O26" s="24">
        <f>'2006Y'!O26/'2006S'!O26</f>
        <v>2.0576184379001279</v>
      </c>
      <c r="P26" s="24"/>
      <c r="Q26" s="24"/>
      <c r="R26" s="24"/>
    </row>
    <row r="27" spans="2:18" s="14" customFormat="1" x14ac:dyDescent="0.2">
      <c r="B27" s="16" t="s">
        <v>37</v>
      </c>
      <c r="C27" s="25">
        <f>'2006Y'!C27/'2006S'!C27</f>
        <v>1.7702227432590856</v>
      </c>
      <c r="D27" s="25">
        <f>'2006Y'!D27/'2006S'!D27</f>
        <v>1.9785067873303168</v>
      </c>
      <c r="E27" s="25">
        <f>'2006Y'!E27/'2006S'!E27</f>
        <v>2.2130000000000001</v>
      </c>
      <c r="F27" s="25">
        <f>'2006Y'!F27/'2006S'!F27</f>
        <v>2.4028239202657806</v>
      </c>
      <c r="G27" s="25">
        <f>'2006Y'!G27/'2006S'!G27</f>
        <v>1.6343519494204426</v>
      </c>
      <c r="H27" s="25">
        <f>'2006Y'!H27/'2006S'!H27</f>
        <v>1.5958825772016774</v>
      </c>
      <c r="I27" s="25">
        <f>'2006Y'!I27/'2006S'!I27</f>
        <v>1.6080198943114703</v>
      </c>
      <c r="J27" s="25">
        <f>'2006Y'!J27/'2006S'!J27</f>
        <v>1.414207898320472</v>
      </c>
      <c r="K27" s="25">
        <f>'2006Y'!K27/'2006S'!K27</f>
        <v>2.1647133354450427</v>
      </c>
      <c r="L27" s="25">
        <f>'2006Y'!L27/'2006S'!L27</f>
        <v>1.9513090286273551</v>
      </c>
      <c r="M27" s="25">
        <f>'2006Y'!M27/'2006S'!M27</f>
        <v>1.5474860335195531</v>
      </c>
      <c r="N27" s="25">
        <f>'2006Y'!N27/'2006S'!N27</f>
        <v>1.7864513234634365</v>
      </c>
      <c r="O27" s="25">
        <f>'2006Y'!O27/'2006S'!O27</f>
        <v>1.7661290322580645</v>
      </c>
      <c r="P27" s="25"/>
      <c r="Q27" s="25"/>
      <c r="R27" s="25"/>
    </row>
    <row r="28" spans="2:18" x14ac:dyDescent="0.2">
      <c r="B28" s="1" t="s">
        <v>38</v>
      </c>
      <c r="C28" s="24">
        <f>'2006Y'!C28/'2006S'!C28</f>
        <v>2.2836403371838903</v>
      </c>
      <c r="D28" s="24">
        <f>'2006Y'!D28/'2006S'!D28</f>
        <v>2.0427350427350426</v>
      </c>
      <c r="E28" s="24">
        <f>'2006Y'!E28/'2006S'!E28</f>
        <v>1.6666666666666667</v>
      </c>
      <c r="F28" s="24">
        <f>'2006Y'!F28/'2006S'!F28</f>
        <v>2.4796747967479673</v>
      </c>
      <c r="G28" s="24">
        <f>'2006Y'!G28/'2006S'!G28</f>
        <v>1.7891373801916932</v>
      </c>
      <c r="H28" s="24">
        <f>'2006Y'!H28/'2006S'!H28</f>
        <v>3.3958333333333335</v>
      </c>
      <c r="I28" s="24">
        <f>'2006Y'!I28/'2006S'!I28</f>
        <v>2.6322418136020151</v>
      </c>
      <c r="J28" s="24">
        <f>'2006Y'!J28/'2006S'!J28</f>
        <v>2.5107334525939176</v>
      </c>
      <c r="K28" s="24">
        <f>'2006Y'!K28/'2006S'!K28</f>
        <v>1.9253393665158371</v>
      </c>
      <c r="L28" s="24">
        <f>'2006Y'!L28/'2006S'!L28</f>
        <v>2.3588621444201312</v>
      </c>
      <c r="M28" s="24">
        <f>'2006Y'!M28/'2006S'!M28</f>
        <v>2.554263565891473</v>
      </c>
      <c r="N28" s="24">
        <f>'2006Y'!N28/'2006S'!N28</f>
        <v>2.571753986332574</v>
      </c>
      <c r="O28" s="24">
        <f>'2006Y'!O28/'2006S'!O28</f>
        <v>2.0122448979591838</v>
      </c>
      <c r="P28" s="24"/>
      <c r="Q28" s="24"/>
      <c r="R28" s="24"/>
    </row>
    <row r="29" spans="2:18" s="14" customFormat="1" x14ac:dyDescent="0.2">
      <c r="B29" s="16" t="s">
        <v>39</v>
      </c>
      <c r="C29" s="25">
        <f>'2006Y'!C29/'2006S'!C29</f>
        <v>2.5733265201839552</v>
      </c>
      <c r="D29" s="25">
        <f>'2006Y'!D29/'2006S'!D29</f>
        <v>3.3930348258706466</v>
      </c>
      <c r="E29" s="25">
        <f>'2006Y'!E29/'2006S'!E29</f>
        <v>2.3374613003095974</v>
      </c>
      <c r="F29" s="25">
        <f>'2006Y'!F29/'2006S'!F29</f>
        <v>3.8484848484848486</v>
      </c>
      <c r="G29" s="25">
        <f>'2006Y'!G29/'2006S'!G29</f>
        <v>2.1009174311926606</v>
      </c>
      <c r="H29" s="25">
        <f>'2006Y'!H29/'2006S'!H29</f>
        <v>2.3233644859813083</v>
      </c>
      <c r="I29" s="25">
        <f>'2006Y'!I29/'2006S'!I29</f>
        <v>2.4575892857142856</v>
      </c>
      <c r="J29" s="25">
        <f>'2006Y'!J29/'2006S'!J29</f>
        <v>2.5173796791443852</v>
      </c>
      <c r="K29" s="25">
        <f>'2006Y'!K29/'2006S'!K29</f>
        <v>3.0081190798376185</v>
      </c>
      <c r="L29" s="25">
        <f>'2006Y'!L29/'2006S'!L29</f>
        <v>2.2643097643097643</v>
      </c>
      <c r="M29" s="25">
        <f>'2006Y'!M29/'2006S'!M29</f>
        <v>2.5392156862745097</v>
      </c>
      <c r="N29" s="25">
        <f>'2006Y'!N29/'2006S'!N29</f>
        <v>2.742296918767507</v>
      </c>
      <c r="O29" s="25">
        <f>'2006Y'!O29/'2006S'!O29</f>
        <v>2.0801186943620178</v>
      </c>
      <c r="P29" s="25"/>
      <c r="Q29" s="25"/>
      <c r="R29" s="25"/>
    </row>
    <row r="30" spans="2:18" x14ac:dyDescent="0.2">
      <c r="B30" s="1" t="s">
        <v>40</v>
      </c>
      <c r="C30" s="24">
        <f>'2006Y'!C30/'2006S'!C30</f>
        <v>2.2336409973825595</v>
      </c>
      <c r="D30" s="24">
        <f>'2006Y'!D30/'2006S'!D30</f>
        <v>2.0938628158844765</v>
      </c>
      <c r="E30" s="24">
        <f>'2006Y'!E30/'2006S'!E30</f>
        <v>2.0607142857142855</v>
      </c>
      <c r="F30" s="24">
        <f>'2006Y'!F30/'2006S'!F30</f>
        <v>2.1390887290167866</v>
      </c>
      <c r="G30" s="24">
        <f>'2006Y'!G30/'2006S'!G30</f>
        <v>2.3671875</v>
      </c>
      <c r="H30" s="24">
        <f>'2006Y'!H30/'2006S'!H30</f>
        <v>2.0909090909090908</v>
      </c>
      <c r="I30" s="24">
        <f>'2006Y'!I30/'2006S'!I30</f>
        <v>2.1221826809015423</v>
      </c>
      <c r="J30" s="24">
        <f>'2006Y'!J30/'2006S'!J30</f>
        <v>1.946597760551249</v>
      </c>
      <c r="K30" s="24">
        <f>'2006Y'!K30/'2006S'!K30</f>
        <v>2.5316573556797022</v>
      </c>
      <c r="L30" s="24">
        <f>'2006Y'!L30/'2006S'!L30</f>
        <v>2.2804718217562256</v>
      </c>
      <c r="M30" s="24">
        <f>'2006Y'!M30/'2006S'!M30</f>
        <v>2.4816849816849818</v>
      </c>
      <c r="N30" s="24">
        <f>'2006Y'!N30/'2006S'!N30</f>
        <v>2.3024830699774266</v>
      </c>
      <c r="O30" s="24">
        <f>'2006Y'!O30/'2006S'!O30</f>
        <v>2.3638888888888889</v>
      </c>
      <c r="P30" s="24"/>
      <c r="Q30" s="24"/>
      <c r="R30" s="24"/>
    </row>
    <row r="31" spans="2:18" s="14" customFormat="1" x14ac:dyDescent="0.2">
      <c r="B31" s="16" t="s">
        <v>2</v>
      </c>
      <c r="C31" s="25">
        <f>'2006Y'!C31/'2006S'!C31</f>
        <v>2.1088320689332209</v>
      </c>
      <c r="D31" s="25">
        <f>'2006Y'!D31/'2006S'!D31</f>
        <v>2.0509915014164304</v>
      </c>
      <c r="E31" s="25">
        <f>'2006Y'!E31/'2006S'!E31</f>
        <v>2.262295081967213</v>
      </c>
      <c r="F31" s="25">
        <f>'2006Y'!F31/'2006S'!F31</f>
        <v>3.4115853658536586</v>
      </c>
      <c r="G31" s="25">
        <f>'2006Y'!G31/'2006S'!G31</f>
        <v>2.1185344827586206</v>
      </c>
      <c r="H31" s="25">
        <f>'2006Y'!H31/'2006S'!H31</f>
        <v>2.0543735224586288</v>
      </c>
      <c r="I31" s="25">
        <f>'2006Y'!I31/'2006S'!I31</f>
        <v>2.0368776889981559</v>
      </c>
      <c r="J31" s="25">
        <f>'2006Y'!J31/'2006S'!J31</f>
        <v>1.9355163727959697</v>
      </c>
      <c r="K31" s="25">
        <f>'2006Y'!K31/'2006S'!K31</f>
        <v>2.1029702970297031</v>
      </c>
      <c r="L31" s="25">
        <f>'2006Y'!L31/'2006S'!L31</f>
        <v>2.1156515034695449</v>
      </c>
      <c r="M31" s="25">
        <f>'2006Y'!M31/'2006S'!M31</f>
        <v>2.1914580265095731</v>
      </c>
      <c r="N31" s="25">
        <f>'2006Y'!N31/'2006S'!N31</f>
        <v>2.3266475644699138</v>
      </c>
      <c r="O31" s="25">
        <f>'2006Y'!O31/'2006S'!O31</f>
        <v>2</v>
      </c>
      <c r="P31" s="25"/>
      <c r="Q31" s="25"/>
      <c r="R31" s="25"/>
    </row>
    <row r="32" spans="2:18" x14ac:dyDescent="0.2">
      <c r="B32" s="1" t="s">
        <v>41</v>
      </c>
      <c r="C32" s="24">
        <f>'2006Y'!C32/'2006S'!C32</f>
        <v>2.9640601503759401</v>
      </c>
      <c r="D32" s="24">
        <f>'2006Y'!D32/'2006S'!D32</f>
        <v>4.0630136986301366</v>
      </c>
      <c r="E32" s="24">
        <f>'2006Y'!E32/'2006S'!E32</f>
        <v>4.4333333333333336</v>
      </c>
      <c r="F32" s="24">
        <f>'2006Y'!F32/'2006S'!F32</f>
        <v>2.412109375</v>
      </c>
      <c r="G32" s="24">
        <f>'2006Y'!G32/'2006S'!G32</f>
        <v>2.7739872068230276</v>
      </c>
      <c r="H32" s="24">
        <f>'2006Y'!H32/'2006S'!H32</f>
        <v>2.3060897435897436</v>
      </c>
      <c r="I32" s="24">
        <f>'2006Y'!I32/'2006S'!I32</f>
        <v>2.411154345006485</v>
      </c>
      <c r="J32" s="24">
        <f>'2006Y'!J32/'2006S'!J32</f>
        <v>2.628980891719745</v>
      </c>
      <c r="K32" s="24">
        <f>'2006Y'!K32/'2006S'!K32</f>
        <v>2.7462686567164178</v>
      </c>
      <c r="L32" s="24">
        <f>'2006Y'!L32/'2006S'!L32</f>
        <v>3.0081300813008132</v>
      </c>
      <c r="M32" s="24">
        <f>'2006Y'!M32/'2006S'!M32</f>
        <v>3.0125391849529781</v>
      </c>
      <c r="N32" s="24">
        <f>'2006Y'!N32/'2006S'!N32</f>
        <v>3.2611464968152868</v>
      </c>
      <c r="O32" s="24">
        <f>'2006Y'!O32/'2006S'!O32</f>
        <v>4.3223140495867769</v>
      </c>
      <c r="P32" s="24"/>
    </row>
    <row r="33" spans="2:16" s="14" customFormat="1" x14ac:dyDescent="0.2">
      <c r="B33" s="16" t="s">
        <v>42</v>
      </c>
      <c r="C33" s="25">
        <f>'2006Y'!C33/'2006S'!C33</f>
        <v>2.4973416038989811</v>
      </c>
      <c r="D33" s="25">
        <f>'2006Y'!D33/'2006S'!D33</f>
        <v>2.375</v>
      </c>
      <c r="E33" s="25">
        <f>'2006Y'!E33/'2006S'!E33</f>
        <v>3.029126213592233</v>
      </c>
      <c r="F33" s="25">
        <f>'2006Y'!F33/'2006S'!F33</f>
        <v>2.6876876876876876</v>
      </c>
      <c r="G33" s="25">
        <f>'2006Y'!G33/'2006S'!G33</f>
        <v>2.1569086651053864</v>
      </c>
      <c r="H33" s="25">
        <f>'2006Y'!H33/'2006S'!H33</f>
        <v>2.329192546583851</v>
      </c>
      <c r="I33" s="25">
        <f>'2006Y'!I33/'2006S'!I33</f>
        <v>2.6017316017316019</v>
      </c>
      <c r="J33" s="25">
        <f>'2006Y'!J33/'2006S'!J33</f>
        <v>2.3567662565905096</v>
      </c>
      <c r="K33" s="25">
        <f>'2006Y'!K33/'2006S'!K33</f>
        <v>2.4140786749482404</v>
      </c>
      <c r="L33" s="25">
        <f>'2006Y'!L33/'2006S'!L33</f>
        <v>2.4420485175202158</v>
      </c>
      <c r="M33" s="25">
        <f>'2006Y'!M33/'2006S'!M33</f>
        <v>2.7519788918205803</v>
      </c>
      <c r="N33" s="25">
        <f>'2006Y'!N33/'2006S'!N33</f>
        <v>2.7682539682539682</v>
      </c>
      <c r="O33" s="25">
        <f>'2006Y'!O33/'2006S'!O33</f>
        <v>2.2142857142857144</v>
      </c>
      <c r="P33" s="25"/>
    </row>
    <row r="34" spans="2:16" x14ac:dyDescent="0.2">
      <c r="B34" s="1" t="s">
        <v>3</v>
      </c>
      <c r="C34" s="24">
        <f>'2006Y'!C34/'2006S'!C34</f>
        <v>1.8218808386962839</v>
      </c>
      <c r="D34" s="24">
        <f>'2006Y'!D34/'2006S'!D34</f>
        <v>1.8466453674121406</v>
      </c>
      <c r="E34" s="24">
        <f>'2006Y'!E34/'2006S'!E34</f>
        <v>1.8992537313432836</v>
      </c>
      <c r="F34" s="24">
        <f>'2006Y'!F34/'2006S'!F34</f>
        <v>1.6289473684210527</v>
      </c>
      <c r="G34" s="24">
        <f>'2006Y'!G34/'2006S'!G34</f>
        <v>1.6466876971608833</v>
      </c>
      <c r="H34" s="24">
        <f>'2006Y'!H34/'2006S'!H34</f>
        <v>1.5217391304347827</v>
      </c>
      <c r="I34" s="24">
        <f>'2006Y'!I34/'2006S'!I34</f>
        <v>1.9408033826638478</v>
      </c>
      <c r="J34" s="24">
        <f>'2006Y'!J34/'2006S'!J34</f>
        <v>1.808457711442786</v>
      </c>
      <c r="K34" s="24">
        <f>'2006Y'!K34/'2006S'!K34</f>
        <v>1.6446469248291571</v>
      </c>
      <c r="L34" s="24">
        <f>'2006Y'!L34/'2006S'!L34</f>
        <v>1.9860557768924303</v>
      </c>
      <c r="M34" s="24">
        <f>'2006Y'!M34/'2006S'!M34</f>
        <v>1.7059961315280465</v>
      </c>
      <c r="N34" s="24">
        <f>'2006Y'!N34/'2006S'!N34</f>
        <v>2.0800821355236141</v>
      </c>
      <c r="O34" s="24">
        <f>'2006Y'!O34/'2006S'!O34</f>
        <v>2.0769230769230771</v>
      </c>
      <c r="P34" s="24"/>
    </row>
    <row r="35" spans="2:16" s="14" customFormat="1" x14ac:dyDescent="0.2">
      <c r="B35" s="16" t="s">
        <v>43</v>
      </c>
      <c r="C35" s="25">
        <f>'2006Y'!C35/'2006S'!C35</f>
        <v>2.0906874695270599</v>
      </c>
      <c r="D35" s="25">
        <f>'2006Y'!D35/'2006S'!D35</f>
        <v>2.9491525423728815</v>
      </c>
      <c r="E35" s="25">
        <f>'2006Y'!E35/'2006S'!E35</f>
        <v>2.4253731343283582</v>
      </c>
      <c r="F35" s="25">
        <f>'2006Y'!F35/'2006S'!F35</f>
        <v>1.5792079207920793</v>
      </c>
      <c r="G35" s="25">
        <f>'2006Y'!G35/'2006S'!G35</f>
        <v>1.9498207885304659</v>
      </c>
      <c r="H35" s="25">
        <f>'2006Y'!H35/'2006S'!H35</f>
        <v>2.3779069767441858</v>
      </c>
      <c r="I35" s="25">
        <f>'2006Y'!I35/'2006S'!I35</f>
        <v>2.2012448132780085</v>
      </c>
      <c r="J35" s="25">
        <f>'2006Y'!J35/'2006S'!J35</f>
        <v>2.1318897637795278</v>
      </c>
      <c r="K35" s="25">
        <f>'2006Y'!K35/'2006S'!K35</f>
        <v>1.7243523316062177</v>
      </c>
      <c r="L35" s="25">
        <f>'2006Y'!L35/'2006S'!L35</f>
        <v>2.0837789661319075</v>
      </c>
      <c r="M35" s="25">
        <f>'2006Y'!M35/'2006S'!M35</f>
        <v>2.3263888888888888</v>
      </c>
      <c r="N35" s="25">
        <f>'2006Y'!N35/'2006S'!N35</f>
        <v>2.6379310344827585</v>
      </c>
      <c r="O35" s="25">
        <f>'2006Y'!O35/'2006S'!O35</f>
        <v>2.31055900621118</v>
      </c>
      <c r="P35" s="25"/>
    </row>
    <row r="36" spans="2:16" x14ac:dyDescent="0.2">
      <c r="B36" s="1" t="s">
        <v>44</v>
      </c>
      <c r="C36" s="24">
        <f>'2006Y'!C36/'2006S'!C36</f>
        <v>2.4779735682819384</v>
      </c>
      <c r="D36" s="24">
        <f>'2006Y'!D36/'2006S'!D36</f>
        <v>2.4736842105263159</v>
      </c>
      <c r="E36" s="24">
        <f>'2006Y'!E36/'2006S'!E36</f>
        <v>2.2785388127853881</v>
      </c>
      <c r="F36" s="24">
        <f>'2006Y'!F36/'2006S'!F36</f>
        <v>2.4085603112840466</v>
      </c>
      <c r="G36" s="24">
        <f>'2006Y'!G36/'2006S'!G36</f>
        <v>2.6498194945848375</v>
      </c>
      <c r="H36" s="24">
        <f>'2006Y'!H36/'2006S'!H36</f>
        <v>2.2963855421686747</v>
      </c>
      <c r="I36" s="24">
        <f>'2006Y'!I36/'2006S'!I36</f>
        <v>2.3354330708661419</v>
      </c>
      <c r="J36" s="24">
        <f>'2006Y'!J36/'2006S'!J36</f>
        <v>2.6905109489051093</v>
      </c>
      <c r="K36" s="24">
        <f>'2006Y'!K36/'2006S'!K36</f>
        <v>2.8708661417322836</v>
      </c>
      <c r="L36" s="24">
        <f>'2006Y'!L36/'2006S'!L36</f>
        <v>2.2289416846652266</v>
      </c>
      <c r="M36" s="24">
        <f>'2006Y'!M36/'2006S'!M36</f>
        <v>2.1839080459770117</v>
      </c>
      <c r="N36" s="24">
        <f>'2006Y'!N36/'2006S'!N36</f>
        <v>2.5666666666666669</v>
      </c>
      <c r="O36" s="24">
        <f>'2006Y'!O36/'2006S'!O36</f>
        <v>2.3846153846153846</v>
      </c>
      <c r="P36" s="24"/>
    </row>
    <row r="37" spans="2:16" s="14" customFormat="1" x14ac:dyDescent="0.2">
      <c r="B37" s="16" t="s">
        <v>4</v>
      </c>
      <c r="C37" s="25">
        <f>'2006Y'!C37/'2006S'!C37</f>
        <v>3.0839750641730839</v>
      </c>
      <c r="D37" s="25">
        <f>'2006Y'!D37/'2006S'!D37</f>
        <v>2.9166666666666665</v>
      </c>
      <c r="E37" s="25">
        <f>'2006Y'!E37/'2006S'!E37</f>
        <v>3.8445945945945947</v>
      </c>
      <c r="F37" s="25">
        <f>'2006Y'!F37/'2006S'!F37</f>
        <v>3.5248868778280542</v>
      </c>
      <c r="G37" s="25">
        <f>'2006Y'!G37/'2006S'!G37</f>
        <v>3.2698412698412698</v>
      </c>
      <c r="H37" s="25">
        <f>'2006Y'!H37/'2006S'!H37</f>
        <v>3.1185567010309279</v>
      </c>
      <c r="I37" s="25">
        <f>'2006Y'!I37/'2006S'!I37</f>
        <v>2.9444444444444446</v>
      </c>
      <c r="J37" s="25">
        <f>'2006Y'!J37/'2006S'!J37</f>
        <v>1.8947368421052631</v>
      </c>
      <c r="K37" s="25">
        <f>'2006Y'!K37/'2006S'!K37</f>
        <v>2.392156862745098</v>
      </c>
      <c r="L37" s="25">
        <f>'2006Y'!L37/'2006S'!L37</f>
        <v>3.1275720164609053</v>
      </c>
      <c r="M37" s="25">
        <f>'2006Y'!M37/'2006S'!M37</f>
        <v>4.0747663551401869</v>
      </c>
      <c r="N37" s="25">
        <f>'2006Y'!N37/'2006S'!N37</f>
        <v>4.2666666666666666</v>
      </c>
      <c r="O37" s="25">
        <f>'2006Y'!O37/'2006S'!O37</f>
        <v>4.4742268041237114</v>
      </c>
      <c r="P37" s="25"/>
    </row>
    <row r="38" spans="2:16" x14ac:dyDescent="0.2">
      <c r="B38" s="1" t="s">
        <v>45</v>
      </c>
      <c r="C38" s="24">
        <f>'2006Y'!C38/'2006S'!C38</f>
        <v>2.0370677158832056</v>
      </c>
      <c r="D38" s="24">
        <f>'2006Y'!D38/'2006S'!D38</f>
        <v>2.1917808219178081</v>
      </c>
      <c r="E38" s="24">
        <f>'2006Y'!E38/'2006S'!E38</f>
        <v>1.96045197740113</v>
      </c>
      <c r="F38" s="24">
        <f>'2006Y'!F38/'2006S'!F38</f>
        <v>2.7006369426751591</v>
      </c>
      <c r="G38" s="24">
        <f>'2006Y'!G38/'2006S'!G38</f>
        <v>1.7877358490566038</v>
      </c>
      <c r="H38" s="24">
        <f>'2006Y'!H38/'2006S'!H38</f>
        <v>1.725552050473186</v>
      </c>
      <c r="I38" s="24">
        <f>'2006Y'!I38/'2006S'!I38</f>
        <v>1.9206081081081081</v>
      </c>
      <c r="J38" s="24">
        <f>'2006Y'!J38/'2006S'!J38</f>
        <v>1.3729246487867177</v>
      </c>
      <c r="K38" s="24">
        <f>'2006Y'!K38/'2006S'!K38</f>
        <v>2.0508474576271185</v>
      </c>
      <c r="L38" s="24">
        <f>'2006Y'!L38/'2006S'!L38</f>
        <v>3.0704787234042552</v>
      </c>
      <c r="M38" s="24">
        <f>'2006Y'!M38/'2006S'!M38</f>
        <v>1.7346278317152104</v>
      </c>
      <c r="N38" s="24">
        <f>'2006Y'!N38/'2006S'!N38</f>
        <v>2.2643171806167399</v>
      </c>
      <c r="O38" s="24">
        <f>'2006Y'!O38/'2006S'!O38</f>
        <v>1.9424083769633509</v>
      </c>
      <c r="P38" s="24"/>
    </row>
    <row r="39" spans="2:16" s="14" customFormat="1" x14ac:dyDescent="0.2">
      <c r="B39" s="16" t="s">
        <v>46</v>
      </c>
      <c r="C39" s="25">
        <f>'2006Y'!C39/'2006S'!C39</f>
        <v>2.387914755867278</v>
      </c>
      <c r="D39" s="25">
        <f>'2006Y'!D39/'2006S'!D39</f>
        <v>2.6806722689075628</v>
      </c>
      <c r="E39" s="25">
        <f>'2006Y'!E39/'2006S'!E39</f>
        <v>2.2867132867132867</v>
      </c>
      <c r="F39" s="25">
        <f>'2006Y'!F39/'2006S'!F39</f>
        <v>2.629032258064516</v>
      </c>
      <c r="G39" s="25">
        <f>'2006Y'!G39/'2006S'!G39</f>
        <v>2.9004524886877827</v>
      </c>
      <c r="H39" s="25">
        <f>'2006Y'!H39/'2006S'!H39</f>
        <v>2.8734939759036147</v>
      </c>
      <c r="I39" s="25">
        <f>'2006Y'!I39/'2006S'!I39</f>
        <v>1.9929906542056075</v>
      </c>
      <c r="J39" s="25">
        <f>'2006Y'!J39/'2006S'!J39</f>
        <v>1.8075040783034257</v>
      </c>
      <c r="K39" s="25">
        <f>'2006Y'!K39/'2006S'!K39</f>
        <v>2.5838709677419356</v>
      </c>
      <c r="L39" s="25">
        <f>'2006Y'!L39/'2006S'!L39</f>
        <v>2.7298578199052135</v>
      </c>
      <c r="M39" s="25">
        <f>'2006Y'!M39/'2006S'!M39</f>
        <v>2.5724637681159419</v>
      </c>
      <c r="N39" s="25">
        <f>'2006Y'!N39/'2006S'!N39</f>
        <v>2.2962184873949578</v>
      </c>
      <c r="O39" s="25">
        <f>'2006Y'!O39/'2006S'!O39</f>
        <v>2.2375690607734806</v>
      </c>
      <c r="P39" s="25"/>
    </row>
    <row r="40" spans="2:16" x14ac:dyDescent="0.2">
      <c r="B40" s="1" t="s">
        <v>47</v>
      </c>
      <c r="C40" s="24">
        <f>'2006Y'!C40/'2006S'!C40</f>
        <v>2.1472427515633883</v>
      </c>
      <c r="D40" s="24">
        <f>'2006Y'!D40/'2006S'!D40</f>
        <v>2.0792951541850222</v>
      </c>
      <c r="E40" s="24">
        <f>'2006Y'!E40/'2006S'!E40</f>
        <v>2.5794871794871796</v>
      </c>
      <c r="F40" s="24">
        <f>'2006Y'!F40/'2006S'!F40</f>
        <v>1.9260700389105059</v>
      </c>
      <c r="G40" s="24">
        <f>'2006Y'!G40/'2006S'!G40</f>
        <v>2.0594059405940595</v>
      </c>
      <c r="H40" s="24">
        <f>'2006Y'!H40/'2006S'!H40</f>
        <v>2.1632653061224492</v>
      </c>
      <c r="I40" s="24">
        <f>'2006Y'!I40/'2006S'!I40</f>
        <v>1.9501385041551247</v>
      </c>
      <c r="J40" s="24">
        <f>'2006Y'!J40/'2006S'!J40</f>
        <v>2.0454545454545454</v>
      </c>
      <c r="K40" s="24">
        <f>'2006Y'!K40/'2006S'!K40</f>
        <v>2.2598187311178246</v>
      </c>
      <c r="L40" s="24">
        <f>'2006Y'!L40/'2006S'!L40</f>
        <v>2.0224089635854341</v>
      </c>
      <c r="M40" s="24">
        <f>'2006Y'!M40/'2006S'!M40</f>
        <v>2.2761020881670535</v>
      </c>
      <c r="N40" s="24">
        <f>'2006Y'!N40/'2006S'!N40</f>
        <v>2.1582278481012658</v>
      </c>
      <c r="O40" s="24">
        <f>'2006Y'!O40/'2006S'!O40</f>
        <v>2.2950819672131146</v>
      </c>
      <c r="P40" s="24"/>
    </row>
    <row r="41" spans="2:16" s="14" customFormat="1" x14ac:dyDescent="0.2">
      <c r="B41" s="16" t="s">
        <v>65</v>
      </c>
      <c r="C41" s="25">
        <f>'2006Y'!C41/'2006S'!C41</f>
        <v>2.4825410180900294</v>
      </c>
      <c r="D41" s="25">
        <f>'2006Y'!D41/'2006S'!D41</f>
        <v>2.7965116279069768</v>
      </c>
      <c r="E41" s="25">
        <f>'2006Y'!E41/'2006S'!E41</f>
        <v>2.0431034482758621</v>
      </c>
      <c r="F41" s="25">
        <f>'2006Y'!F41/'2006S'!F41</f>
        <v>2.4369747899159662</v>
      </c>
      <c r="G41" s="25">
        <f>'2006Y'!G41/'2006S'!G41</f>
        <v>2.4013157894736841</v>
      </c>
      <c r="H41" s="25">
        <f>'2006Y'!H41/'2006S'!H41</f>
        <v>3.4657534246575343</v>
      </c>
      <c r="I41" s="25">
        <f>'2006Y'!I41/'2006S'!I41</f>
        <v>2.4455445544554455</v>
      </c>
      <c r="J41" s="25">
        <f>'2006Y'!J41/'2006S'!J41</f>
        <v>2.5911111111111111</v>
      </c>
      <c r="K41" s="25">
        <f>'2006Y'!K41/'2006S'!K41</f>
        <v>2.5469798657718119</v>
      </c>
      <c r="L41" s="25">
        <f>'2006Y'!L41/'2006S'!L41</f>
        <v>2.7027027027027026</v>
      </c>
      <c r="M41" s="25">
        <f>'2006Y'!M41/'2006S'!M41</f>
        <v>2.229268292682927</v>
      </c>
      <c r="N41" s="25">
        <f>'2006Y'!N41/'2006S'!N41</f>
        <v>2.351931330472103</v>
      </c>
      <c r="O41" s="25">
        <f>'2006Y'!O41/'2006S'!O41</f>
        <v>1.946188340807175</v>
      </c>
      <c r="P41" s="25"/>
    </row>
    <row r="42" spans="2:16" x14ac:dyDescent="0.2">
      <c r="B42" s="1" t="s">
        <v>49</v>
      </c>
      <c r="C42" s="24">
        <f>'2006Y'!C42/'2006S'!C42</f>
        <v>4.9276891982932858</v>
      </c>
      <c r="D42" s="24">
        <f>'2006Y'!D42/'2006S'!D42</f>
        <v>5.7277227722772279</v>
      </c>
      <c r="E42" s="24">
        <f>'2006Y'!E42/'2006S'!E42</f>
        <v>7.7011494252873565</v>
      </c>
      <c r="F42" s="24">
        <f>'2006Y'!F42/'2006S'!F42</f>
        <v>8.14975845410628</v>
      </c>
      <c r="G42" s="24">
        <f>'2006Y'!G42/'2006S'!G42</f>
        <v>6.2685185185185182</v>
      </c>
      <c r="H42" s="24">
        <f>'2006Y'!H42/'2006S'!H42</f>
        <v>3.7018181818181817</v>
      </c>
      <c r="I42" s="24">
        <f>'2006Y'!I42/'2006S'!I42</f>
        <v>3.1021341463414633</v>
      </c>
      <c r="J42" s="24">
        <f>'2006Y'!J42/'2006S'!J42</f>
        <v>4.4407294832826745</v>
      </c>
      <c r="K42" s="24">
        <f>'2006Y'!K42/'2006S'!K42</f>
        <v>4.4658227848101264</v>
      </c>
      <c r="L42" s="24">
        <f>'2006Y'!L42/'2006S'!L42</f>
        <v>4.9602649006622519</v>
      </c>
      <c r="M42" s="24">
        <f>'2006Y'!M42/'2006S'!M42</f>
        <v>4.9688958009331259</v>
      </c>
      <c r="N42" s="24">
        <f>'2006Y'!N42/'2006S'!N42</f>
        <v>5.2116991643454043</v>
      </c>
      <c r="O42" s="24">
        <f>'2006Y'!O42/'2006S'!O42</f>
        <v>6.6765799256505574</v>
      </c>
      <c r="P42" s="24"/>
    </row>
    <row r="43" spans="2:16" s="14" customFormat="1" x14ac:dyDescent="0.2">
      <c r="B43" s="16" t="s">
        <v>5</v>
      </c>
      <c r="C43" s="25">
        <f>'2006Y'!C43/'2006S'!C43</f>
        <v>2.0151426907396623</v>
      </c>
      <c r="D43" s="25">
        <f>'2006Y'!D43/'2006S'!D43</f>
        <v>2.1372549019607843</v>
      </c>
      <c r="E43" s="25">
        <f>'2006Y'!E43/'2006S'!E43</f>
        <v>1.4098360655737705</v>
      </c>
      <c r="F43" s="25">
        <f>'2006Y'!F43/'2006S'!F43</f>
        <v>2.0689655172413794</v>
      </c>
      <c r="G43" s="25">
        <f>'2006Y'!G43/'2006S'!G43</f>
        <v>1.8021978021978022</v>
      </c>
      <c r="H43" s="25">
        <f>'2006Y'!H43/'2006S'!H43</f>
        <v>4.362903225806452</v>
      </c>
      <c r="I43" s="25">
        <f>'2006Y'!I43/'2006S'!I43</f>
        <v>1.3236151603498543</v>
      </c>
      <c r="J43" s="25">
        <f>'2006Y'!J43/'2006S'!J43</f>
        <v>1.5202312138728324</v>
      </c>
      <c r="K43" s="25">
        <f>'2006Y'!K43/'2006S'!K43</f>
        <v>1.9620689655172414</v>
      </c>
      <c r="L43" s="25">
        <f>'2006Y'!L43/'2006S'!L43</f>
        <v>2.4630872483221475</v>
      </c>
      <c r="M43" s="25">
        <f>'2006Y'!M43/'2006S'!M43</f>
        <v>2.0480769230769229</v>
      </c>
      <c r="N43" s="25">
        <f>'2006Y'!N43/'2006S'!N43</f>
        <v>3.6346153846153846</v>
      </c>
      <c r="O43" s="25">
        <f>'2006Y'!O43/'2006S'!O43</f>
        <v>2.5416666666666665</v>
      </c>
      <c r="P43" s="25"/>
    </row>
    <row r="44" spans="2:16" x14ac:dyDescent="0.2">
      <c r="B44" s="1" t="s">
        <v>6</v>
      </c>
      <c r="C44" s="24">
        <f>'2006Y'!C44/'2006S'!C44</f>
        <v>2.4628410159924741</v>
      </c>
      <c r="D44" s="24">
        <f>'2006Y'!D44/'2006S'!D44</f>
        <v>3.1785714285714284</v>
      </c>
      <c r="E44" s="24">
        <f>'2006Y'!E44/'2006S'!E44</f>
        <v>2.6231884057971016</v>
      </c>
      <c r="F44" s="24">
        <f>'2006Y'!F44/'2006S'!F44</f>
        <v>2.8529411764705883</v>
      </c>
      <c r="G44" s="24">
        <f>'2006Y'!G44/'2006S'!G44</f>
        <v>3.2875000000000001</v>
      </c>
      <c r="H44" s="24">
        <f>'2006Y'!H44/'2006S'!H44</f>
        <v>2.4847161572052401</v>
      </c>
      <c r="I44" s="24">
        <f>'2006Y'!I44/'2006S'!I44</f>
        <v>2.4319371727748691</v>
      </c>
      <c r="J44" s="24">
        <f>'2006Y'!J44/'2006S'!J44</f>
        <v>2.0122699386503067</v>
      </c>
      <c r="K44" s="24">
        <f>'2006Y'!K44/'2006S'!K44</f>
        <v>2.8289473684210527</v>
      </c>
      <c r="L44" s="24">
        <f>'2006Y'!L44/'2006S'!L44</f>
        <v>1.9645390070921986</v>
      </c>
      <c r="M44" s="24">
        <f>'2006Y'!M44/'2006S'!M44</f>
        <v>2.3186813186813189</v>
      </c>
      <c r="N44" s="24">
        <f>'2006Y'!N44/'2006S'!N44</f>
        <v>2.6141732283464565</v>
      </c>
      <c r="O44" s="24">
        <f>'2006Y'!O44/'2006S'!O44</f>
        <v>3.2463768115942031</v>
      </c>
      <c r="P44" s="24"/>
    </row>
    <row r="45" spans="2:16" s="14" customFormat="1" x14ac:dyDescent="0.2">
      <c r="B45" s="16" t="s">
        <v>50</v>
      </c>
      <c r="C45" s="25">
        <f>'2006Y'!C45/'2006S'!C45</f>
        <v>2.9270983213429256</v>
      </c>
      <c r="D45" s="25">
        <f>'2006Y'!D45/'2006S'!D45</f>
        <v>3.150537634408602</v>
      </c>
      <c r="E45" s="25">
        <f>'2006Y'!E45/'2006S'!E45</f>
        <v>5.258064516129032</v>
      </c>
      <c r="F45" s="25">
        <f>'2006Y'!F45/'2006S'!F45</f>
        <v>5.2384615384615385</v>
      </c>
      <c r="G45" s="25">
        <f>'2006Y'!G45/'2006S'!G45</f>
        <v>3.3768115942028984</v>
      </c>
      <c r="H45" s="25">
        <f>'2006Y'!H45/'2006S'!H45</f>
        <v>2.575916230366492</v>
      </c>
      <c r="I45" s="25">
        <f>'2006Y'!I45/'2006S'!I45</f>
        <v>2.5107913669064748</v>
      </c>
      <c r="J45" s="25">
        <f>'2006Y'!J45/'2006S'!J45</f>
        <v>2.8987341772151898</v>
      </c>
      <c r="K45" s="25">
        <f>'2006Y'!K45/'2006S'!K45</f>
        <v>2.439739413680782</v>
      </c>
      <c r="L45" s="25">
        <f>'2006Y'!L45/'2006S'!L45</f>
        <v>2.5952380952380953</v>
      </c>
      <c r="M45" s="25">
        <f>'2006Y'!M45/'2006S'!M45</f>
        <v>2.6877470355731226</v>
      </c>
      <c r="N45" s="25">
        <f>'2006Y'!N45/'2006S'!N45</f>
        <v>2.0866666666666664</v>
      </c>
      <c r="O45" s="25">
        <f>'2006Y'!O45/'2006S'!O45</f>
        <v>1.9473684210526316</v>
      </c>
      <c r="P45" s="25"/>
    </row>
    <row r="46" spans="2:16" hidden="1" x14ac:dyDescent="0.2">
      <c r="B46" s="1" t="s">
        <v>51</v>
      </c>
      <c r="C46" s="24">
        <f>'2006Y'!C46/'2006S'!C46</f>
        <v>2.2408622305529522</v>
      </c>
      <c r="D46" s="24">
        <f>'2006Y'!D46/'2006S'!D46</f>
        <v>2.2777777777777777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8"/>
    </row>
    <row r="47" spans="2:16" hidden="1" x14ac:dyDescent="0.2">
      <c r="B47" s="4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49"/>
    </row>
    <row r="48" spans="2:16" s="19" customFormat="1" hidden="1" x14ac:dyDescent="0.2">
      <c r="B48" s="18" t="s">
        <v>91</v>
      </c>
      <c r="C48" s="24">
        <f>'2006Y'!C48/'2006S'!C48</f>
        <v>2.0615173369289574</v>
      </c>
      <c r="D48" s="24">
        <f>'2006Y'!D48/'2006S'!D48</f>
        <v>1.936104218362283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phoneticPr fontId="8" type="noConversion"/>
  <conditionalFormatting sqref="A1:B1048576 Q1:IV1048576 C1:P6 C8:P65536">
    <cfRule type="cellIs" dxfId="61" priority="1" stopIfTrue="1" operator="lessThan">
      <formula>0</formula>
    </cfRule>
  </conditionalFormatting>
  <pageMargins left="0.5" right="0.44" top="0.5" bottom="0.73" header="0.27" footer="0.42"/>
  <pageSetup paperSize="9" scale="85" orientation="landscape" r:id="rId1"/>
  <headerFooter alignWithMargins="0">
    <oddFooter>&amp;LTilastokeskus / Art-Travel Oy&amp;C&amp;D&amp;RHelsinki City Tourist Office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workbookViewId="0">
      <selection activeCell="B8" sqref="B8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2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2:16" ht="15.75" thickBot="1" x14ac:dyDescent="0.3">
      <c r="B5" s="5" t="s">
        <v>0</v>
      </c>
    </row>
    <row r="6" spans="2:16" ht="13.5" thickBot="1" x14ac:dyDescent="0.25">
      <c r="B6" s="6">
        <v>2005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2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2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6" s="14" customFormat="1" x14ac:dyDescent="0.2">
      <c r="B9" s="13" t="s">
        <v>20</v>
      </c>
      <c r="C9" s="21">
        <f>'2005Y'!C9/'2005S'!C9</f>
        <v>1.7933097637757702</v>
      </c>
      <c r="D9" s="21">
        <f>'2005Y'!D9/'2005S'!D9</f>
        <v>1.735940499543676</v>
      </c>
      <c r="E9" s="21">
        <f>'2005Y'!E9/'2005S'!E9</f>
        <v>1.6841615359598066</v>
      </c>
      <c r="F9" s="21">
        <f>'2005Y'!F9/'2005S'!F9</f>
        <v>1.6916971059286317</v>
      </c>
      <c r="G9" s="21">
        <f>'2005Y'!G9/'2005S'!G9</f>
        <v>1.7631185433505674</v>
      </c>
      <c r="H9" s="21">
        <f>'2005Y'!H9/'2005S'!H9</f>
        <v>1.9093471271739222</v>
      </c>
      <c r="I9" s="21">
        <f>'2005Y'!I9/'2005S'!I9</f>
        <v>1.8581085083069269</v>
      </c>
      <c r="J9" s="21">
        <f>'2005Y'!J9/'2005S'!J9</f>
        <v>1.8306247859547549</v>
      </c>
      <c r="K9" s="21">
        <f>'2005Y'!K9/'2005S'!K9</f>
        <v>2.1529976959654884</v>
      </c>
      <c r="L9" s="21">
        <f>'2005Y'!L9/'2005S'!L9</f>
        <v>1.7753281748660203</v>
      </c>
      <c r="M9" s="21">
        <f>'2005Y'!M9/'2005S'!M9</f>
        <v>1.6594029134943948</v>
      </c>
      <c r="N9" s="21">
        <f>'2005Y'!N9/'2005S'!N9</f>
        <v>1.6614708330303103</v>
      </c>
      <c r="O9" s="21">
        <f>'2005Y'!O9/'2005S'!O9</f>
        <v>1.6428432027117252</v>
      </c>
      <c r="P9" s="21"/>
    </row>
    <row r="10" spans="2:16" s="19" customFormat="1" x14ac:dyDescent="0.2">
      <c r="B10" s="47" t="s">
        <v>21</v>
      </c>
      <c r="C10" s="22">
        <f>'2005Y'!C10/'2005S'!C10</f>
        <v>2.0786999894650684</v>
      </c>
      <c r="D10" s="22">
        <f>'2005Y'!D10/'2005S'!D10</f>
        <v>2.0267186694461254</v>
      </c>
      <c r="E10" s="22">
        <f>'2005Y'!E10/'2005S'!E10</f>
        <v>1.9518797384258657</v>
      </c>
      <c r="F10" s="22">
        <f>'2005Y'!F10/'2005S'!F10</f>
        <v>1.9901367209000242</v>
      </c>
      <c r="G10" s="22">
        <f>'2005Y'!G10/'2005S'!G10</f>
        <v>2.0851042360396361</v>
      </c>
      <c r="H10" s="22">
        <f>'2005Y'!H10/'2005S'!H10</f>
        <v>2.2174920490686052</v>
      </c>
      <c r="I10" s="22">
        <f>'2005Y'!I10/'2005S'!I10</f>
        <v>2.0412269909620027</v>
      </c>
      <c r="J10" s="22">
        <f>'2005Y'!J10/'2005S'!J10</f>
        <v>1.9550862214233555</v>
      </c>
      <c r="K10" s="22">
        <f>'2005Y'!K10/'2005S'!K10</f>
        <v>2.4267222797033972</v>
      </c>
      <c r="L10" s="22">
        <f>'2005Y'!L10/'2005S'!L10</f>
        <v>2.0341137123745821</v>
      </c>
      <c r="M10" s="22">
        <f>'2005Y'!M10/'2005S'!M10</f>
        <v>1.9904156008106042</v>
      </c>
      <c r="N10" s="22">
        <f>'2005Y'!N10/'2005S'!N10</f>
        <v>2.0522115912477452</v>
      </c>
      <c r="O10" s="22">
        <f>'2005Y'!O10/'2005S'!O10</f>
        <v>1.9401261173273319</v>
      </c>
      <c r="P10" s="22"/>
    </row>
    <row r="11" spans="2:16" s="14" customFormat="1" x14ac:dyDescent="0.2">
      <c r="B11" s="15" t="s">
        <v>22</v>
      </c>
      <c r="C11" s="21">
        <f>'2005Y'!C11/'2005S'!C11</f>
        <v>1.4846642166027859</v>
      </c>
      <c r="D11" s="21">
        <f>'2005Y'!D11/'2005S'!D11</f>
        <v>1.4801435501045077</v>
      </c>
      <c r="E11" s="21">
        <f>'2005Y'!E11/'2005S'!E11</f>
        <v>1.481825699996062</v>
      </c>
      <c r="F11" s="21">
        <f>'2005Y'!F11/'2005S'!F11</f>
        <v>1.4417399642271025</v>
      </c>
      <c r="G11" s="21">
        <f>'2005Y'!G11/'2005S'!G11</f>
        <v>1.4607512413296442</v>
      </c>
      <c r="H11" s="21">
        <f>'2005Y'!H11/'2005S'!H11</f>
        <v>1.5216189949882806</v>
      </c>
      <c r="I11" s="21">
        <f>'2005Y'!I11/'2005S'!I11</f>
        <v>1.5518046541079626</v>
      </c>
      <c r="J11" s="21">
        <f>'2005Y'!J11/'2005S'!J11</f>
        <v>1.6621033737945301</v>
      </c>
      <c r="K11" s="21">
        <f>'2005Y'!K11/'2005S'!K11</f>
        <v>1.6451438741026616</v>
      </c>
      <c r="L11" s="21">
        <f>'2005Y'!L11/'2005S'!L11</f>
        <v>1.4713729213041771</v>
      </c>
      <c r="M11" s="21">
        <f>'2005Y'!M11/'2005S'!M11</f>
        <v>1.3873385577369413</v>
      </c>
      <c r="N11" s="21">
        <f>'2005Y'!N11/'2005S'!N11</f>
        <v>1.3875242271371429</v>
      </c>
      <c r="O11" s="21">
        <f>'2005Y'!O11/'2005S'!O11</f>
        <v>1.3642351162050304</v>
      </c>
      <c r="P11" s="21"/>
    </row>
    <row r="12" spans="2:16" s="17" customFormat="1" x14ac:dyDescent="0.2">
      <c r="B12" s="1" t="s">
        <v>23</v>
      </c>
      <c r="C12" s="24">
        <f>'2005Y'!C12/'2005S'!C12</f>
        <v>2.1842949574889041</v>
      </c>
      <c r="D12" s="24">
        <f>'2005Y'!D12/'2005S'!D12</f>
        <v>2.1184501104195945</v>
      </c>
      <c r="E12" s="24">
        <f>'2005Y'!E12/'2005S'!E12</f>
        <v>2.0422818791946309</v>
      </c>
      <c r="F12" s="24">
        <f>'2005Y'!F12/'2005S'!F12</f>
        <v>1.9781481481481482</v>
      </c>
      <c r="G12" s="24">
        <f>'2005Y'!G12/'2005S'!G12</f>
        <v>2.1632688320663442</v>
      </c>
      <c r="H12" s="24">
        <f>'2005Y'!H12/'2005S'!H12</f>
        <v>2.1953448522061971</v>
      </c>
      <c r="I12" s="24">
        <f>'2005Y'!I12/'2005S'!I12</f>
        <v>2.1818294343359326</v>
      </c>
      <c r="J12" s="24">
        <f>'2005Y'!J12/'2005S'!J12</f>
        <v>2.2562462819750149</v>
      </c>
      <c r="K12" s="24">
        <f>'2005Y'!K12/'2005S'!K12</f>
        <v>2.8324664065886433</v>
      </c>
      <c r="L12" s="24">
        <f>'2005Y'!L12/'2005S'!L12</f>
        <v>2.098985106102544</v>
      </c>
      <c r="M12" s="24">
        <f>'2005Y'!M12/'2005S'!M12</f>
        <v>1.9432528289140347</v>
      </c>
      <c r="N12" s="24">
        <f>'2005Y'!N12/'2005S'!N12</f>
        <v>1.939158453373768</v>
      </c>
      <c r="O12" s="24">
        <f>'2005Y'!O12/'2005S'!O12</f>
        <v>1.9641131815044859</v>
      </c>
      <c r="P12" s="24"/>
    </row>
    <row r="13" spans="2:16" s="14" customFormat="1" x14ac:dyDescent="0.2">
      <c r="B13" s="16" t="s">
        <v>24</v>
      </c>
      <c r="C13" s="25">
        <f>'2005Y'!C13/'2005S'!C13</f>
        <v>1.813972332306967</v>
      </c>
      <c r="D13" s="25">
        <f>'2005Y'!D13/'2005S'!D13</f>
        <v>1.9408200800605864</v>
      </c>
      <c r="E13" s="25">
        <f>'2005Y'!E13/'2005S'!E13</f>
        <v>1.7276490066225165</v>
      </c>
      <c r="F13" s="25">
        <f>'2005Y'!F13/'2005S'!F13</f>
        <v>1.7307439104674127</v>
      </c>
      <c r="G13" s="25">
        <f>'2005Y'!G13/'2005S'!G13</f>
        <v>1.9480762047067612</v>
      </c>
      <c r="H13" s="25">
        <f>'2005Y'!H13/'2005S'!H13</f>
        <v>1.799208013044491</v>
      </c>
      <c r="I13" s="25">
        <f>'2005Y'!I13/'2005S'!I13</f>
        <v>1.6996722846441947</v>
      </c>
      <c r="J13" s="25">
        <f>'2005Y'!J13/'2005S'!J13</f>
        <v>1.8298640977120249</v>
      </c>
      <c r="K13" s="25">
        <f>'2005Y'!K13/'2005S'!K13</f>
        <v>1.826086956521739</v>
      </c>
      <c r="L13" s="25">
        <f>'2005Y'!L13/'2005S'!L13</f>
        <v>1.7339861281109752</v>
      </c>
      <c r="M13" s="25">
        <f>'2005Y'!M13/'2005S'!M13</f>
        <v>1.83558648111332</v>
      </c>
      <c r="N13" s="25">
        <f>'2005Y'!N13/'2005S'!N13</f>
        <v>1.8551201843924925</v>
      </c>
      <c r="O13" s="25">
        <f>'2005Y'!O13/'2005S'!O13</f>
        <v>1.7280533128283992</v>
      </c>
      <c r="P13" s="25"/>
    </row>
    <row r="14" spans="2:16" x14ac:dyDescent="0.2">
      <c r="B14" s="1" t="s">
        <v>25</v>
      </c>
      <c r="C14" s="24">
        <f>'2005Y'!C14/'2005S'!C14</f>
        <v>1.659134483703095</v>
      </c>
      <c r="D14" s="24">
        <f>'2005Y'!D14/'2005S'!D14</f>
        <v>1.5581535980649062</v>
      </c>
      <c r="E14" s="24">
        <f>'2005Y'!E14/'2005S'!E14</f>
        <v>1.5872985781990521</v>
      </c>
      <c r="F14" s="24">
        <f>'2005Y'!F14/'2005S'!F14</f>
        <v>1.5547921676399863</v>
      </c>
      <c r="G14" s="24">
        <f>'2005Y'!G14/'2005S'!G14</f>
        <v>1.5854235683861808</v>
      </c>
      <c r="H14" s="24">
        <f>'2005Y'!H14/'2005S'!H14</f>
        <v>1.6610963413090265</v>
      </c>
      <c r="I14" s="24">
        <f>'2005Y'!I14/'2005S'!I14</f>
        <v>1.6581883087907183</v>
      </c>
      <c r="J14" s="24">
        <f>'2005Y'!J14/'2005S'!J14</f>
        <v>1.7580848383032339</v>
      </c>
      <c r="K14" s="24">
        <f>'2005Y'!K14/'2005S'!K14</f>
        <v>1.9731068648266101</v>
      </c>
      <c r="L14" s="24">
        <f>'2005Y'!L14/'2005S'!L14</f>
        <v>1.6367690151611671</v>
      </c>
      <c r="M14" s="24">
        <f>'2005Y'!M14/'2005S'!M14</f>
        <v>1.636964980544747</v>
      </c>
      <c r="N14" s="24">
        <f>'2005Y'!N14/'2005S'!N14</f>
        <v>1.5930985915492957</v>
      </c>
      <c r="O14" s="24">
        <f>'2005Y'!O14/'2005S'!O14</f>
        <v>1.5381246267171014</v>
      </c>
      <c r="P14" s="24"/>
    </row>
    <row r="15" spans="2:16" s="14" customFormat="1" x14ac:dyDescent="0.2">
      <c r="B15" s="16" t="s">
        <v>1</v>
      </c>
      <c r="C15" s="25">
        <f>'2005Y'!C15/'2005S'!C15</f>
        <v>2.4739768640031108</v>
      </c>
      <c r="D15" s="25">
        <f>'2005Y'!D15/'2005S'!D15</f>
        <v>2.6383285302593662</v>
      </c>
      <c r="E15" s="25">
        <f>'2005Y'!E15/'2005S'!E15</f>
        <v>2.7305725971370145</v>
      </c>
      <c r="F15" s="25">
        <f>'2005Y'!F15/'2005S'!F15</f>
        <v>2.8588692274492877</v>
      </c>
      <c r="G15" s="25">
        <f>'2005Y'!G15/'2005S'!G15</f>
        <v>2.5862188365650969</v>
      </c>
      <c r="H15" s="25">
        <f>'2005Y'!H15/'2005S'!H15</f>
        <v>2.3805207328833173</v>
      </c>
      <c r="I15" s="25">
        <f>'2005Y'!I15/'2005S'!I15</f>
        <v>2.4410025706940872</v>
      </c>
      <c r="J15" s="25">
        <f>'2005Y'!J15/'2005S'!J15</f>
        <v>2.200871683117549</v>
      </c>
      <c r="K15" s="25">
        <f>'2005Y'!K15/'2005S'!K15</f>
        <v>2.798957761930883</v>
      </c>
      <c r="L15" s="25">
        <f>'2005Y'!L15/'2005S'!L15</f>
        <v>2.1864217252396165</v>
      </c>
      <c r="M15" s="25">
        <f>'2005Y'!M15/'2005S'!M15</f>
        <v>2.3866390777416493</v>
      </c>
      <c r="N15" s="25">
        <f>'2005Y'!N15/'2005S'!N15</f>
        <v>2.6274509803921569</v>
      </c>
      <c r="O15" s="25">
        <f>'2005Y'!O15/'2005S'!O15</f>
        <v>2.5492014425553839</v>
      </c>
      <c r="P15" s="25"/>
    </row>
    <row r="16" spans="2:16" s="19" customFormat="1" x14ac:dyDescent="0.2">
      <c r="B16" s="1" t="s">
        <v>26</v>
      </c>
      <c r="C16" s="24">
        <f>'2005Y'!C16/'2005S'!C16</f>
        <v>2.0947726834109894</v>
      </c>
      <c r="D16" s="24">
        <f>'2005Y'!D16/'2005S'!D16</f>
        <v>2.2349272349272349</v>
      </c>
      <c r="E16" s="24">
        <f>'2005Y'!E16/'2005S'!E16</f>
        <v>1.9225614296351452</v>
      </c>
      <c r="F16" s="24">
        <f>'2005Y'!F16/'2005S'!F16</f>
        <v>1.8988510463684858</v>
      </c>
      <c r="G16" s="24">
        <f>'2005Y'!G16/'2005S'!G16</f>
        <v>2.0877707581227436</v>
      </c>
      <c r="H16" s="24">
        <f>'2005Y'!H16/'2005S'!H16</f>
        <v>2.0893818300440383</v>
      </c>
      <c r="I16" s="24">
        <f>'2005Y'!I16/'2005S'!I16</f>
        <v>1.9554863344051447</v>
      </c>
      <c r="J16" s="24">
        <f>'2005Y'!J16/'2005S'!J16</f>
        <v>2.0496745788667687</v>
      </c>
      <c r="K16" s="24">
        <f>'2005Y'!K16/'2005S'!K16</f>
        <v>2.5929832113646145</v>
      </c>
      <c r="L16" s="24">
        <f>'2005Y'!L16/'2005S'!L16</f>
        <v>2.077797064857188</v>
      </c>
      <c r="M16" s="24">
        <f>'2005Y'!M16/'2005S'!M16</f>
        <v>2.0064066327491994</v>
      </c>
      <c r="N16" s="24">
        <f>'2005Y'!N16/'2005S'!N16</f>
        <v>1.9881009043312707</v>
      </c>
      <c r="O16" s="24">
        <f>'2005Y'!O16/'2005S'!O16</f>
        <v>1.9733876768161112</v>
      </c>
      <c r="P16" s="24"/>
    </row>
    <row r="17" spans="2:18" s="14" customFormat="1" x14ac:dyDescent="0.2">
      <c r="B17" s="16" t="s">
        <v>27</v>
      </c>
      <c r="C17" s="25">
        <f>'2005Y'!C17/'2005S'!C17</f>
        <v>1.8009091996650317</v>
      </c>
      <c r="D17" s="25">
        <f>'2005Y'!D17/'2005S'!D17</f>
        <v>1.7433124644280023</v>
      </c>
      <c r="E17" s="25">
        <f>'2005Y'!E17/'2005S'!E17</f>
        <v>1.7171604248183343</v>
      </c>
      <c r="F17" s="25">
        <f>'2005Y'!F17/'2005S'!F17</f>
        <v>1.9082751744765702</v>
      </c>
      <c r="G17" s="25">
        <f>'2005Y'!G17/'2005S'!G17</f>
        <v>1.7515060240963856</v>
      </c>
      <c r="H17" s="25">
        <f>'2005Y'!H17/'2005S'!H17</f>
        <v>1.885990744636096</v>
      </c>
      <c r="I17" s="25">
        <f>'2005Y'!I17/'2005S'!I17</f>
        <v>1.537845349027301</v>
      </c>
      <c r="J17" s="25">
        <f>'2005Y'!J17/'2005S'!J17</f>
        <v>1.5291566265060241</v>
      </c>
      <c r="K17" s="25">
        <f>'2005Y'!K17/'2005S'!K17</f>
        <v>2.3785651018600533</v>
      </c>
      <c r="L17" s="25">
        <f>'2005Y'!L17/'2005S'!L17</f>
        <v>1.767769477054429</v>
      </c>
      <c r="M17" s="25">
        <f>'2005Y'!M17/'2005S'!M17</f>
        <v>1.8636532048907002</v>
      </c>
      <c r="N17" s="25">
        <f>'2005Y'!N17/'2005S'!N17</f>
        <v>1.9185105234754452</v>
      </c>
      <c r="O17" s="25">
        <f>'2005Y'!O17/'2005S'!O17</f>
        <v>1.5974483062032556</v>
      </c>
      <c r="P17" s="25"/>
    </row>
    <row r="18" spans="2:18" x14ac:dyDescent="0.2">
      <c r="B18" s="1" t="s">
        <v>28</v>
      </c>
      <c r="C18" s="24">
        <f>'2005Y'!C18/'2005S'!C18</f>
        <v>2.229935748773904</v>
      </c>
      <c r="D18" s="24">
        <f>'2005Y'!D18/'2005S'!D18</f>
        <v>2.4796342477140483</v>
      </c>
      <c r="E18" s="24">
        <f>'2005Y'!E18/'2005S'!E18</f>
        <v>2.2546045503791983</v>
      </c>
      <c r="F18" s="24">
        <f>'2005Y'!F18/'2005S'!F18</f>
        <v>2.3263069139966275</v>
      </c>
      <c r="G18" s="24">
        <f>'2005Y'!G18/'2005S'!G18</f>
        <v>2.3191800878477307</v>
      </c>
      <c r="H18" s="24">
        <f>'2005Y'!H18/'2005S'!H18</f>
        <v>2.274767801857585</v>
      </c>
      <c r="I18" s="24">
        <f>'2005Y'!I18/'2005S'!I18</f>
        <v>2.2397282432869621</v>
      </c>
      <c r="J18" s="24">
        <f>'2005Y'!J18/'2005S'!J18</f>
        <v>1.887130075705437</v>
      </c>
      <c r="K18" s="24">
        <f>'2005Y'!K18/'2005S'!K18</f>
        <v>2.3131724338470487</v>
      </c>
      <c r="L18" s="24">
        <f>'2005Y'!L18/'2005S'!L18</f>
        <v>2.3500557413600891</v>
      </c>
      <c r="M18" s="24">
        <f>'2005Y'!M18/'2005S'!M18</f>
        <v>2.1875957120980094</v>
      </c>
      <c r="N18" s="24">
        <f>'2005Y'!N18/'2005S'!N18</f>
        <v>2.4624125874125875</v>
      </c>
      <c r="O18" s="24">
        <f>'2005Y'!O18/'2005S'!O18</f>
        <v>2.1436683702441792</v>
      </c>
      <c r="P18" s="24"/>
    </row>
    <row r="19" spans="2:18" s="14" customFormat="1" x14ac:dyDescent="0.2">
      <c r="B19" s="16" t="s">
        <v>29</v>
      </c>
      <c r="C19" s="25">
        <f>'2005Y'!C19/'2005S'!C19</f>
        <v>2.3277798195108006</v>
      </c>
      <c r="D19" s="25">
        <f>'2005Y'!D19/'2005S'!D19</f>
        <v>2.1207906295754024</v>
      </c>
      <c r="E19" s="25">
        <f>'2005Y'!E19/'2005S'!E19</f>
        <v>2.1820512820512818</v>
      </c>
      <c r="F19" s="25">
        <f>'2005Y'!F19/'2005S'!F19</f>
        <v>1.9751966122202056</v>
      </c>
      <c r="G19" s="25">
        <f>'2005Y'!G19/'2005S'!G19</f>
        <v>2.1413102328099622</v>
      </c>
      <c r="H19" s="25">
        <f>'2005Y'!H19/'2005S'!H19</f>
        <v>2.477746018783177</v>
      </c>
      <c r="I19" s="25">
        <f>'2005Y'!I19/'2005S'!I19</f>
        <v>2.2771986970684037</v>
      </c>
      <c r="J19" s="25">
        <f>'2005Y'!J19/'2005S'!J19</f>
        <v>2.0814495873699319</v>
      </c>
      <c r="K19" s="25">
        <f>'2005Y'!K19/'2005S'!K19</f>
        <v>3.6708373435996151</v>
      </c>
      <c r="L19" s="25">
        <f>'2005Y'!L19/'2005S'!L19</f>
        <v>2.0603715170278636</v>
      </c>
      <c r="M19" s="25">
        <f>'2005Y'!M19/'2005S'!M19</f>
        <v>1.9883720930232558</v>
      </c>
      <c r="N19" s="25">
        <f>'2005Y'!N19/'2005S'!N19</f>
        <v>1.961343472750317</v>
      </c>
      <c r="O19" s="25">
        <f>'2005Y'!O19/'2005S'!O19</f>
        <v>1.9609375</v>
      </c>
      <c r="P19" s="25"/>
    </row>
    <row r="20" spans="2:18" x14ac:dyDescent="0.2">
      <c r="B20" s="1" t="s">
        <v>30</v>
      </c>
      <c r="C20" s="24">
        <f>'2005Y'!C20/'2005S'!C20</f>
        <v>2.0853710030325132</v>
      </c>
      <c r="D20" s="24">
        <f>'2005Y'!D20/'2005S'!D20</f>
        <v>1.7711015736766809</v>
      </c>
      <c r="E20" s="24">
        <f>'2005Y'!E20/'2005S'!E20</f>
        <v>1.8544303797468353</v>
      </c>
      <c r="F20" s="24">
        <f>'2005Y'!F20/'2005S'!F20</f>
        <v>1.8836302895322941</v>
      </c>
      <c r="G20" s="24">
        <f>'2005Y'!G20/'2005S'!G20</f>
        <v>1.9082666666666668</v>
      </c>
      <c r="H20" s="24">
        <f>'2005Y'!H20/'2005S'!H20</f>
        <v>2.4430041936713685</v>
      </c>
      <c r="I20" s="24">
        <f>'2005Y'!I20/'2005S'!I20</f>
        <v>2.1938522558254836</v>
      </c>
      <c r="J20" s="24">
        <f>'2005Y'!J20/'2005S'!J20</f>
        <v>2.2212612612612612</v>
      </c>
      <c r="K20" s="24">
        <f>'2005Y'!K20/'2005S'!K20</f>
        <v>2.3114068441064637</v>
      </c>
      <c r="L20" s="24">
        <f>'2005Y'!L20/'2005S'!L20</f>
        <v>2.1252158894645943</v>
      </c>
      <c r="M20" s="24">
        <f>'2005Y'!M20/'2005S'!M20</f>
        <v>2.0005257623554153</v>
      </c>
      <c r="N20" s="24">
        <f>'2005Y'!N20/'2005S'!N20</f>
        <v>1.7815420560747663</v>
      </c>
      <c r="O20" s="24">
        <f>'2005Y'!O20/'2005S'!O20</f>
        <v>1.9014184397163121</v>
      </c>
      <c r="P20" s="24"/>
    </row>
    <row r="21" spans="2:18" s="14" customFormat="1" x14ac:dyDescent="0.2">
      <c r="B21" s="16" t="s">
        <v>31</v>
      </c>
      <c r="C21" s="25">
        <f>'2005Y'!C21/'2005S'!C21</f>
        <v>1.9694122051666043</v>
      </c>
      <c r="D21" s="25">
        <f>'2005Y'!D21/'2005S'!D21</f>
        <v>1.861299052774019</v>
      </c>
      <c r="E21" s="25">
        <f>'2005Y'!E21/'2005S'!E21</f>
        <v>1.8987341772151898</v>
      </c>
      <c r="F21" s="25">
        <f>'2005Y'!F21/'2005S'!F21</f>
        <v>1.7870924817032601</v>
      </c>
      <c r="G21" s="25">
        <f>'2005Y'!G21/'2005S'!G21</f>
        <v>1.9193954659949621</v>
      </c>
      <c r="H21" s="25">
        <f>'2005Y'!H21/'2005S'!H21</f>
        <v>2.1871279761904763</v>
      </c>
      <c r="I21" s="25">
        <f>'2005Y'!I21/'2005S'!I21</f>
        <v>1.88412852969815</v>
      </c>
      <c r="J21" s="25">
        <f>'2005Y'!J21/'2005S'!J21</f>
        <v>2.2417967505575023</v>
      </c>
      <c r="K21" s="25">
        <f>'2005Y'!K21/'2005S'!K21</f>
        <v>2.0637539010254122</v>
      </c>
      <c r="L21" s="25">
        <f>'2005Y'!L21/'2005S'!L21</f>
        <v>1.9021488871834229</v>
      </c>
      <c r="M21" s="25">
        <f>'2005Y'!M21/'2005S'!M21</f>
        <v>2.0174371451743713</v>
      </c>
      <c r="N21" s="25">
        <f>'2005Y'!N21/'2005S'!N21</f>
        <v>1.7712962962962964</v>
      </c>
      <c r="O21" s="25">
        <f>'2005Y'!O21/'2005S'!O21</f>
        <v>1.8017771701982228</v>
      </c>
      <c r="P21" s="25"/>
    </row>
    <row r="22" spans="2:18" x14ac:dyDescent="0.2">
      <c r="B22" s="1" t="s">
        <v>32</v>
      </c>
      <c r="C22" s="24">
        <f>'2005Y'!C22/'2005S'!C22</f>
        <v>1.7949625483578895</v>
      </c>
      <c r="D22" s="24">
        <f>'2005Y'!D22/'2005S'!D22</f>
        <v>1.7489270386266094</v>
      </c>
      <c r="E22" s="24">
        <f>'2005Y'!E22/'2005S'!E22</f>
        <v>1.6948176583493282</v>
      </c>
      <c r="F22" s="24">
        <f>'2005Y'!F22/'2005S'!F22</f>
        <v>1.7192881745120552</v>
      </c>
      <c r="G22" s="24">
        <f>'2005Y'!G22/'2005S'!G22</f>
        <v>1.8482758620689654</v>
      </c>
      <c r="H22" s="24">
        <f>'2005Y'!H22/'2005S'!H22</f>
        <v>1.8639104220499569</v>
      </c>
      <c r="I22" s="24">
        <f>'2005Y'!I22/'2005S'!I22</f>
        <v>1.6977934122161817</v>
      </c>
      <c r="J22" s="24">
        <f>'2005Y'!J22/'2005S'!J22</f>
        <v>1.9291084854994629</v>
      </c>
      <c r="K22" s="24">
        <f>'2005Y'!K22/'2005S'!K22</f>
        <v>1.8245957863792259</v>
      </c>
      <c r="L22" s="24">
        <f>'2005Y'!L22/'2005S'!L22</f>
        <v>1.946463462289957</v>
      </c>
      <c r="M22" s="24">
        <f>'2005Y'!M22/'2005S'!M22</f>
        <v>1.9531531531531532</v>
      </c>
      <c r="N22" s="24">
        <f>'2005Y'!N22/'2005S'!N22</f>
        <v>1.601847350510452</v>
      </c>
      <c r="O22" s="24">
        <f>'2005Y'!O22/'2005S'!O22</f>
        <v>1.6268068331143233</v>
      </c>
      <c r="P22" s="24"/>
    </row>
    <row r="23" spans="2:18" s="14" customFormat="1" x14ac:dyDescent="0.2">
      <c r="B23" s="16" t="s">
        <v>33</v>
      </c>
      <c r="C23" s="25">
        <f>'2005Y'!C23/'2005S'!C23</f>
        <v>1.9330394466823744</v>
      </c>
      <c r="D23" s="25">
        <f>'2005Y'!D23/'2005S'!D23</f>
        <v>2.165289256198347</v>
      </c>
      <c r="E23" s="25">
        <f>'2005Y'!E23/'2005S'!E23</f>
        <v>1.7253521126760563</v>
      </c>
      <c r="F23" s="25">
        <f>'2005Y'!F23/'2005S'!F23</f>
        <v>1.8917322834645669</v>
      </c>
      <c r="G23" s="25">
        <f>'2005Y'!G23/'2005S'!G23</f>
        <v>1.9883268482490273</v>
      </c>
      <c r="H23" s="25">
        <f>'2005Y'!H23/'2005S'!H23</f>
        <v>2.1202279202279204</v>
      </c>
      <c r="I23" s="25">
        <f>'2005Y'!I23/'2005S'!I23</f>
        <v>2.1211819389110227</v>
      </c>
      <c r="J23" s="25">
        <f>'2005Y'!J23/'2005S'!J23</f>
        <v>1.6672611969877131</v>
      </c>
      <c r="K23" s="25">
        <f>'2005Y'!K23/'2005S'!K23</f>
        <v>1.9809215844785772</v>
      </c>
      <c r="L23" s="25">
        <f>'2005Y'!L23/'2005S'!L23</f>
        <v>1.850052798310454</v>
      </c>
      <c r="M23" s="25">
        <f>'2005Y'!M23/'2005S'!M23</f>
        <v>2.2470664928292048</v>
      </c>
      <c r="N23" s="25">
        <f>'2005Y'!N23/'2005S'!N23</f>
        <v>2.2270194986072425</v>
      </c>
      <c r="O23" s="25">
        <f>'2005Y'!O23/'2005S'!O23</f>
        <v>1.71499176276771</v>
      </c>
      <c r="P23" s="25"/>
    </row>
    <row r="24" spans="2:18" x14ac:dyDescent="0.2">
      <c r="B24" s="1" t="s">
        <v>34</v>
      </c>
      <c r="C24" s="24">
        <f>'2005Y'!C24/'2005S'!C24</f>
        <v>2.4995089170328249</v>
      </c>
      <c r="D24" s="24">
        <f>'2005Y'!D24/'2005S'!D24</f>
        <v>2.382636655948553</v>
      </c>
      <c r="E24" s="24">
        <f>'2005Y'!E24/'2005S'!E24</f>
        <v>2.1187499999999999</v>
      </c>
      <c r="F24" s="24">
        <f>'2005Y'!F24/'2005S'!F24</f>
        <v>2.07593984962406</v>
      </c>
      <c r="G24" s="24">
        <f>'2005Y'!G24/'2005S'!G24</f>
        <v>2.7447552447552446</v>
      </c>
      <c r="H24" s="24">
        <f>'2005Y'!H24/'2005S'!H24</f>
        <v>2.6795847750865054</v>
      </c>
      <c r="I24" s="24">
        <f>'2005Y'!I24/'2005S'!I24</f>
        <v>3.0684615384615386</v>
      </c>
      <c r="J24" s="24">
        <f>'2005Y'!J24/'2005S'!J24</f>
        <v>3.2115655853314529</v>
      </c>
      <c r="K24" s="24">
        <f>'2005Y'!K24/'2005S'!K24</f>
        <v>2.532425068119891</v>
      </c>
      <c r="L24" s="24">
        <f>'2005Y'!L24/'2005S'!L24</f>
        <v>2.4577062791904516</v>
      </c>
      <c r="M24" s="24">
        <f>'2005Y'!M24/'2005S'!M24</f>
        <v>2.325988983475213</v>
      </c>
      <c r="N24" s="24">
        <f>'2005Y'!N24/'2005S'!N24</f>
        <v>2.1344204495372412</v>
      </c>
      <c r="O24" s="24">
        <f>'2005Y'!O24/'2005S'!O24</f>
        <v>2.503199534613147</v>
      </c>
      <c r="P24" s="24"/>
    </row>
    <row r="25" spans="2:18" s="14" customFormat="1" x14ac:dyDescent="0.2">
      <c r="B25" s="16" t="s">
        <v>35</v>
      </c>
      <c r="C25" s="25">
        <f>'2005Y'!C25/'2005S'!C25</f>
        <v>2.1781018751347081</v>
      </c>
      <c r="D25" s="25">
        <f>'2005Y'!D25/'2005S'!D25</f>
        <v>1.9693140794223827</v>
      </c>
      <c r="E25" s="25">
        <f>'2005Y'!E25/'2005S'!E25</f>
        <v>1.9481216457960644</v>
      </c>
      <c r="F25" s="25">
        <f>'2005Y'!F25/'2005S'!F25</f>
        <v>2.1601164483260553</v>
      </c>
      <c r="G25" s="25">
        <f>'2005Y'!G25/'2005S'!G25</f>
        <v>2.3342503438789546</v>
      </c>
      <c r="H25" s="25">
        <f>'2005Y'!H25/'2005S'!H25</f>
        <v>2.353022932592078</v>
      </c>
      <c r="I25" s="25">
        <f>'2005Y'!I25/'2005S'!I25</f>
        <v>2.2394202898550724</v>
      </c>
      <c r="J25" s="25">
        <f>'2005Y'!J25/'2005S'!J25</f>
        <v>2.0867651681861048</v>
      </c>
      <c r="K25" s="25">
        <f>'2005Y'!K25/'2005S'!K25</f>
        <v>2.4083333333333332</v>
      </c>
      <c r="L25" s="25">
        <f>'2005Y'!L25/'2005S'!L25</f>
        <v>2.0609965635738829</v>
      </c>
      <c r="M25" s="25">
        <f>'2005Y'!M25/'2005S'!M25</f>
        <v>2.1028169014084508</v>
      </c>
      <c r="N25" s="25">
        <f>'2005Y'!N25/'2005S'!N25</f>
        <v>1.9796238244514106</v>
      </c>
      <c r="O25" s="25">
        <f>'2005Y'!O25/'2005S'!O25</f>
        <v>2.148299319727891</v>
      </c>
      <c r="P25" s="25"/>
    </row>
    <row r="26" spans="2:18" x14ac:dyDescent="0.2">
      <c r="B26" s="1" t="s">
        <v>36</v>
      </c>
      <c r="C26" s="24">
        <f>'2005Y'!C26/'2005S'!C26</f>
        <v>2.2930073905628197</v>
      </c>
      <c r="D26" s="24">
        <f>'2005Y'!D26/'2005S'!D26</f>
        <v>1.806</v>
      </c>
      <c r="E26" s="24">
        <f>'2005Y'!E26/'2005S'!E26</f>
        <v>1.83710407239819</v>
      </c>
      <c r="F26" s="24">
        <f>'2005Y'!F26/'2005S'!F26</f>
        <v>2.2528445006321114</v>
      </c>
      <c r="G26" s="24">
        <f>'2005Y'!G26/'2005S'!G26</f>
        <v>1.9449793672627236</v>
      </c>
      <c r="H26" s="24">
        <f>'2005Y'!H26/'2005S'!H26</f>
        <v>2.1056910569105689</v>
      </c>
      <c r="I26" s="24">
        <f>'2005Y'!I26/'2005S'!I26</f>
        <v>2.0991285403050108</v>
      </c>
      <c r="J26" s="24">
        <f>'2005Y'!J26/'2005S'!J26</f>
        <v>2.3871331828442437</v>
      </c>
      <c r="K26" s="24">
        <f>'2005Y'!K26/'2005S'!K26</f>
        <v>3.2727272727272729</v>
      </c>
      <c r="L26" s="24">
        <f>'2005Y'!L26/'2005S'!L26</f>
        <v>2.6895565092989986</v>
      </c>
      <c r="M26" s="24">
        <f>'2005Y'!M26/'2005S'!M26</f>
        <v>2.3253768844221105</v>
      </c>
      <c r="N26" s="24">
        <f>'2005Y'!N26/'2005S'!N26</f>
        <v>2.2215743440233235</v>
      </c>
      <c r="O26" s="24">
        <f>'2005Y'!O26/'2005S'!O26</f>
        <v>2.4497991967871484</v>
      </c>
      <c r="P26" s="24"/>
      <c r="Q26" s="24"/>
      <c r="R26" s="24"/>
    </row>
    <row r="27" spans="2:18" s="14" customFormat="1" x14ac:dyDescent="0.2">
      <c r="B27" s="16" t="s">
        <v>37</v>
      </c>
      <c r="C27" s="25">
        <f>'2005Y'!C27/'2005S'!C27</f>
        <v>1.6676675864307742</v>
      </c>
      <c r="D27" s="25">
        <f>'2005Y'!D27/'2005S'!D27</f>
        <v>1.9206128133704736</v>
      </c>
      <c r="E27" s="25">
        <f>'2005Y'!E27/'2005S'!E27</f>
        <v>1.7613240418118468</v>
      </c>
      <c r="F27" s="25">
        <f>'2005Y'!F27/'2005S'!F27</f>
        <v>1.7754698318496538</v>
      </c>
      <c r="G27" s="25">
        <f>'2005Y'!G27/'2005S'!G27</f>
        <v>2.1086439333862015</v>
      </c>
      <c r="H27" s="25">
        <f>'2005Y'!H27/'2005S'!H27</f>
        <v>2.2888264230498945</v>
      </c>
      <c r="I27" s="25">
        <f>'2005Y'!I27/'2005S'!I27</f>
        <v>1.7141693811074918</v>
      </c>
      <c r="J27" s="25">
        <f>'2005Y'!J27/'2005S'!J27</f>
        <v>1.359718309859155</v>
      </c>
      <c r="K27" s="25">
        <f>'2005Y'!K27/'2005S'!K27</f>
        <v>1.6129609738632296</v>
      </c>
      <c r="L27" s="25">
        <f>'2005Y'!L27/'2005S'!L27</f>
        <v>1.5539448006690828</v>
      </c>
      <c r="M27" s="25">
        <f>'2005Y'!M27/'2005S'!M27</f>
        <v>1.5779625779625779</v>
      </c>
      <c r="N27" s="25">
        <f>'2005Y'!N27/'2005S'!N27</f>
        <v>1.667430316914853</v>
      </c>
      <c r="O27" s="25">
        <f>'2005Y'!O27/'2005S'!O27</f>
        <v>1.6761041902604756</v>
      </c>
      <c r="P27" s="25"/>
      <c r="Q27" s="25"/>
      <c r="R27" s="25"/>
    </row>
    <row r="28" spans="2:18" x14ac:dyDescent="0.2">
      <c r="B28" s="1" t="s">
        <v>38</v>
      </c>
      <c r="C28" s="24">
        <f>'2005Y'!C28/'2005S'!C28</f>
        <v>2.4507110147023381</v>
      </c>
      <c r="D28" s="24">
        <f>'2005Y'!D28/'2005S'!D28</f>
        <v>2.5324675324675323</v>
      </c>
      <c r="E28" s="24">
        <f>'2005Y'!E28/'2005S'!E28</f>
        <v>2.4951456310679609</v>
      </c>
      <c r="F28" s="24">
        <f>'2005Y'!F28/'2005S'!F28</f>
        <v>2.4082840236686391</v>
      </c>
      <c r="G28" s="24">
        <f>'2005Y'!G28/'2005S'!G28</f>
        <v>2.5612244897959182</v>
      </c>
      <c r="H28" s="24">
        <f>'2005Y'!H28/'2005S'!H28</f>
        <v>2.7514124293785311</v>
      </c>
      <c r="I28" s="24">
        <f>'2005Y'!I28/'2005S'!I28</f>
        <v>2.8290909090909091</v>
      </c>
      <c r="J28" s="24">
        <f>'2005Y'!J28/'2005S'!J28</f>
        <v>1.7682502896871379</v>
      </c>
      <c r="K28" s="24">
        <f>'2005Y'!K28/'2005S'!K28</f>
        <v>3.0563549160671464</v>
      </c>
      <c r="L28" s="24">
        <f>'2005Y'!L28/'2005S'!L28</f>
        <v>2.7662337662337664</v>
      </c>
      <c r="M28" s="24">
        <f>'2005Y'!M28/'2005S'!M28</f>
        <v>2.6238938053097347</v>
      </c>
      <c r="N28" s="24">
        <f>'2005Y'!N28/'2005S'!N28</f>
        <v>1.7619047619047619</v>
      </c>
      <c r="O28" s="24">
        <f>'2005Y'!O28/'2005S'!O28</f>
        <v>2.1656686626746509</v>
      </c>
      <c r="P28" s="24"/>
      <c r="Q28" s="24"/>
      <c r="R28" s="24"/>
    </row>
    <row r="29" spans="2:18" s="14" customFormat="1" x14ac:dyDescent="0.2">
      <c r="B29" s="16" t="s">
        <v>39</v>
      </c>
      <c r="C29" s="25">
        <f>'2005Y'!C29/'2005S'!C29</f>
        <v>2.9381563593932323</v>
      </c>
      <c r="D29" s="25">
        <f>'2005Y'!D29/'2005S'!D29</f>
        <v>3.5086206896551726</v>
      </c>
      <c r="E29" s="25">
        <f>'2005Y'!E29/'2005S'!E29</f>
        <v>2.9603524229074889</v>
      </c>
      <c r="F29" s="25">
        <f>'2005Y'!F29/'2005S'!F29</f>
        <v>4.0183486238532113</v>
      </c>
      <c r="G29" s="25">
        <f>'2005Y'!G29/'2005S'!G29</f>
        <v>2.8695652173913042</v>
      </c>
      <c r="H29" s="25">
        <f>'2005Y'!H29/'2005S'!H29</f>
        <v>3.2151260504201682</v>
      </c>
      <c r="I29" s="25">
        <f>'2005Y'!I29/'2005S'!I29</f>
        <v>2.7128427128427131</v>
      </c>
      <c r="J29" s="25">
        <f>'2005Y'!J29/'2005S'!J29</f>
        <v>2.697902097902098</v>
      </c>
      <c r="K29" s="25">
        <f>'2005Y'!K29/'2005S'!K29</f>
        <v>3.0882758620689654</v>
      </c>
      <c r="L29" s="25">
        <f>'2005Y'!L29/'2005S'!L29</f>
        <v>2.5370370370370372</v>
      </c>
      <c r="M29" s="25">
        <f>'2005Y'!M29/'2005S'!M29</f>
        <v>2.8524173027989823</v>
      </c>
      <c r="N29" s="25">
        <f>'2005Y'!N29/'2005S'!N29</f>
        <v>2.6588921282798834</v>
      </c>
      <c r="O29" s="25">
        <f>'2005Y'!O29/'2005S'!O29</f>
        <v>3.0601851851851851</v>
      </c>
      <c r="P29" s="25"/>
      <c r="Q29" s="25"/>
      <c r="R29" s="25"/>
    </row>
    <row r="30" spans="2:18" x14ac:dyDescent="0.2">
      <c r="B30" s="1" t="s">
        <v>40</v>
      </c>
      <c r="C30" s="24">
        <f>'2005Y'!C30/'2005S'!C30</f>
        <v>2.3595455886692238</v>
      </c>
      <c r="D30" s="24">
        <f>'2005Y'!D30/'2005S'!D30</f>
        <v>2.1769230769230767</v>
      </c>
      <c r="E30" s="24">
        <f>'2005Y'!E30/'2005S'!E30</f>
        <v>1.8888888888888888</v>
      </c>
      <c r="F30" s="24">
        <f>'2005Y'!F30/'2005S'!F30</f>
        <v>2.3195266272189348</v>
      </c>
      <c r="G30" s="24">
        <f>'2005Y'!G30/'2005S'!G30</f>
        <v>2.7343358395989976</v>
      </c>
      <c r="H30" s="24">
        <f>'2005Y'!H30/'2005S'!H30</f>
        <v>3.0802069857697285</v>
      </c>
      <c r="I30" s="24">
        <f>'2005Y'!I30/'2005S'!I30</f>
        <v>2.0769903762029744</v>
      </c>
      <c r="J30" s="24">
        <f>'2005Y'!J30/'2005S'!J30</f>
        <v>1.8448566610455313</v>
      </c>
      <c r="K30" s="24">
        <f>'2005Y'!K30/'2005S'!K30</f>
        <v>2.5476529160739685</v>
      </c>
      <c r="L30" s="24">
        <f>'2005Y'!L30/'2005S'!L30</f>
        <v>2.5594405594405596</v>
      </c>
      <c r="M30" s="24">
        <f>'2005Y'!M30/'2005S'!M30</f>
        <v>2.8330170777988615</v>
      </c>
      <c r="N30" s="24">
        <f>'2005Y'!N30/'2005S'!N30</f>
        <v>2.0803324099722991</v>
      </c>
      <c r="O30" s="24">
        <f>'2005Y'!O30/'2005S'!O30</f>
        <v>2.4196078431372547</v>
      </c>
      <c r="P30" s="24"/>
      <c r="Q30" s="24"/>
      <c r="R30" s="24"/>
    </row>
    <row r="31" spans="2:18" s="14" customFormat="1" x14ac:dyDescent="0.2">
      <c r="B31" s="16" t="s">
        <v>2</v>
      </c>
      <c r="C31" s="25">
        <f>'2005Y'!C31/'2005S'!C31</f>
        <v>2.0188422247446085</v>
      </c>
      <c r="D31" s="25">
        <f>'2005Y'!D31/'2005S'!D31</f>
        <v>1.854679802955665</v>
      </c>
      <c r="E31" s="25">
        <f>'2005Y'!E31/'2005S'!E31</f>
        <v>2.3664122137404582</v>
      </c>
      <c r="F31" s="25">
        <f>'2005Y'!F31/'2005S'!F31</f>
        <v>2.0607476635514019</v>
      </c>
      <c r="G31" s="25">
        <f>'2005Y'!G31/'2005S'!G31</f>
        <v>2.1775700934579438</v>
      </c>
      <c r="H31" s="25">
        <f>'2005Y'!H31/'2005S'!H31</f>
        <v>2.3099510603588906</v>
      </c>
      <c r="I31" s="25">
        <f>'2005Y'!I31/'2005S'!I31</f>
        <v>1.9352409638554218</v>
      </c>
      <c r="J31" s="25">
        <f>'2005Y'!J31/'2005S'!J31</f>
        <v>1.9489003880983182</v>
      </c>
      <c r="K31" s="25">
        <f>'2005Y'!K31/'2005S'!K31</f>
        <v>1.9953947368421052</v>
      </c>
      <c r="L31" s="25">
        <f>'2005Y'!L31/'2005S'!L31</f>
        <v>2.0714916151809355</v>
      </c>
      <c r="M31" s="25">
        <f>'2005Y'!M31/'2005S'!M31</f>
        <v>1.995176848874598</v>
      </c>
      <c r="N31" s="25">
        <f>'2005Y'!N31/'2005S'!N31</f>
        <v>2.1631944444444446</v>
      </c>
      <c r="O31" s="25">
        <f>'2005Y'!O31/'2005S'!O31</f>
        <v>1.9476744186046511</v>
      </c>
      <c r="P31" s="25"/>
      <c r="Q31" s="25"/>
      <c r="R31" s="25"/>
    </row>
    <row r="32" spans="2:18" x14ac:dyDescent="0.2">
      <c r="B32" s="1" t="s">
        <v>41</v>
      </c>
      <c r="C32" s="24">
        <f>'2005Y'!C32/'2005S'!C32</f>
        <v>3.013503233168505</v>
      </c>
      <c r="D32" s="24">
        <f>'2005Y'!D32/'2005S'!D32</f>
        <v>2.9155405405405403</v>
      </c>
      <c r="E32" s="24">
        <f>'2005Y'!E32/'2005S'!E32</f>
        <v>2.8542372881355931</v>
      </c>
      <c r="F32" s="24">
        <f>'2005Y'!F32/'2005S'!F32</f>
        <v>2.8058510638297873</v>
      </c>
      <c r="G32" s="24">
        <f>'2005Y'!G32/'2005S'!G32</f>
        <v>2.5320665083135392</v>
      </c>
      <c r="H32" s="24">
        <f>'2005Y'!H32/'2005S'!H32</f>
        <v>2.7432712215320909</v>
      </c>
      <c r="I32" s="24">
        <f>'2005Y'!I32/'2005S'!I32</f>
        <v>2.2998324958123955</v>
      </c>
      <c r="J32" s="24">
        <f>'2005Y'!J32/'2005S'!J32</f>
        <v>2.302</v>
      </c>
      <c r="K32" s="24">
        <f>'2005Y'!K32/'2005S'!K32</f>
        <v>2.7510373443983402</v>
      </c>
      <c r="L32" s="24">
        <f>'2005Y'!L32/'2005S'!L32</f>
        <v>3.2896825396825395</v>
      </c>
      <c r="M32" s="24">
        <f>'2005Y'!M32/'2005S'!M32</f>
        <v>4.038095238095238</v>
      </c>
      <c r="N32" s="24">
        <f>'2005Y'!N32/'2005S'!N32</f>
        <v>4.511278195488722</v>
      </c>
      <c r="O32" s="24">
        <f>'2005Y'!O32/'2005S'!O32</f>
        <v>4.2090163934426226</v>
      </c>
      <c r="P32" s="24"/>
    </row>
    <row r="33" spans="2:16" s="14" customFormat="1" x14ac:dyDescent="0.2">
      <c r="B33" s="16" t="s">
        <v>42</v>
      </c>
      <c r="C33" s="25">
        <f>'2005Y'!C33/'2005S'!C33</f>
        <v>2.6453089244851258</v>
      </c>
      <c r="D33" s="25">
        <f>'2005Y'!D33/'2005S'!D33</f>
        <v>2.9075144508670521</v>
      </c>
      <c r="E33" s="25">
        <f>'2005Y'!E33/'2005S'!E33</f>
        <v>2.3365853658536584</v>
      </c>
      <c r="F33" s="25">
        <f>'2005Y'!F33/'2005S'!F33</f>
        <v>2.310810810810811</v>
      </c>
      <c r="G33" s="25">
        <f>'2005Y'!G33/'2005S'!G33</f>
        <v>3.243161094224924</v>
      </c>
      <c r="H33" s="25">
        <f>'2005Y'!H33/'2005S'!H33</f>
        <v>2.2059925093632957</v>
      </c>
      <c r="I33" s="25">
        <f>'2005Y'!I33/'2005S'!I33</f>
        <v>2.4357298474945535</v>
      </c>
      <c r="J33" s="25">
        <f>'2005Y'!J33/'2005S'!J33</f>
        <v>2.2253086419753085</v>
      </c>
      <c r="K33" s="25">
        <f>'2005Y'!K33/'2005S'!K33</f>
        <v>2.5103244837758112</v>
      </c>
      <c r="L33" s="25">
        <f>'2005Y'!L33/'2005S'!L33</f>
        <v>3.2261146496815285</v>
      </c>
      <c r="M33" s="25">
        <f>'2005Y'!M33/'2005S'!M33</f>
        <v>2.9692307692307693</v>
      </c>
      <c r="N33" s="25">
        <f>'2005Y'!N33/'2005S'!N33</f>
        <v>2.5986622073578594</v>
      </c>
      <c r="O33" s="25">
        <f>'2005Y'!O33/'2005S'!O33</f>
        <v>2.8975903614457832</v>
      </c>
      <c r="P33" s="25"/>
    </row>
    <row r="34" spans="2:16" x14ac:dyDescent="0.2">
      <c r="B34" s="1" t="s">
        <v>3</v>
      </c>
      <c r="C34" s="24">
        <f>'2005Y'!C34/'2005S'!C34</f>
        <v>1.8527315914489311</v>
      </c>
      <c r="D34" s="24">
        <f>'2005Y'!D34/'2005S'!D34</f>
        <v>1.9072847682119205</v>
      </c>
      <c r="E34" s="24">
        <f>'2005Y'!E34/'2005S'!E34</f>
        <v>2.3760683760683761</v>
      </c>
      <c r="F34" s="24">
        <f>'2005Y'!F34/'2005S'!F34</f>
        <v>1.9528301886792452</v>
      </c>
      <c r="G34" s="24">
        <f>'2005Y'!G34/'2005S'!G34</f>
        <v>1.8215767634854771</v>
      </c>
      <c r="H34" s="24">
        <f>'2005Y'!H34/'2005S'!H34</f>
        <v>1.8115501519756838</v>
      </c>
      <c r="I34" s="24">
        <f>'2005Y'!I34/'2005S'!I34</f>
        <v>1.6537313432835821</v>
      </c>
      <c r="J34" s="24">
        <f>'2005Y'!J34/'2005S'!J34</f>
        <v>1.7149122807017543</v>
      </c>
      <c r="K34" s="24">
        <f>'2005Y'!K34/'2005S'!K34</f>
        <v>1.976878612716763</v>
      </c>
      <c r="L34" s="24">
        <f>'2005Y'!L34/'2005S'!L34</f>
        <v>1.8015665796344646</v>
      </c>
      <c r="M34" s="24">
        <f>'2005Y'!M34/'2005S'!M34</f>
        <v>1.743455497382199</v>
      </c>
      <c r="N34" s="24">
        <f>'2005Y'!N34/'2005S'!N34</f>
        <v>1.7817109144542773</v>
      </c>
      <c r="O34" s="24">
        <f>'2005Y'!O34/'2005S'!O34</f>
        <v>1.8267045454545454</v>
      </c>
      <c r="P34" s="24"/>
    </row>
    <row r="35" spans="2:16" s="14" customFormat="1" x14ac:dyDescent="0.2">
      <c r="B35" s="16" t="s">
        <v>43</v>
      </c>
      <c r="C35" s="25">
        <f>'2005Y'!C35/'2005S'!C35</f>
        <v>2.0442058730659931</v>
      </c>
      <c r="D35" s="25">
        <f>'2005Y'!D35/'2005S'!D35</f>
        <v>1.8780487804878048</v>
      </c>
      <c r="E35" s="25">
        <f>'2005Y'!E35/'2005S'!E35</f>
        <v>2.2053571428571428</v>
      </c>
      <c r="F35" s="25">
        <f>'2005Y'!F35/'2005S'!F35</f>
        <v>2.4235807860262009</v>
      </c>
      <c r="G35" s="25">
        <f>'2005Y'!G35/'2005S'!G35</f>
        <v>2.3286713286713288</v>
      </c>
      <c r="H35" s="25">
        <f>'2005Y'!H35/'2005S'!H35</f>
        <v>2.51840490797546</v>
      </c>
      <c r="I35" s="25">
        <f>'2005Y'!I35/'2005S'!I35</f>
        <v>2.0373333333333332</v>
      </c>
      <c r="J35" s="25">
        <f>'2005Y'!J35/'2005S'!J35</f>
        <v>1.5368852459016393</v>
      </c>
      <c r="K35" s="25">
        <f>'2005Y'!K35/'2005S'!K35</f>
        <v>1.9227696404793608</v>
      </c>
      <c r="L35" s="25">
        <f>'2005Y'!L35/'2005S'!L35</f>
        <v>2.3891891891891892</v>
      </c>
      <c r="M35" s="25">
        <f>'2005Y'!M35/'2005S'!M35</f>
        <v>2.125</v>
      </c>
      <c r="N35" s="25">
        <f>'2005Y'!N35/'2005S'!N35</f>
        <v>2.4927536231884058</v>
      </c>
      <c r="O35" s="25">
        <f>'2005Y'!O35/'2005S'!O35</f>
        <v>1.8423423423423424</v>
      </c>
      <c r="P35" s="25"/>
    </row>
    <row r="36" spans="2:16" x14ac:dyDescent="0.2">
      <c r="B36" s="1" t="s">
        <v>44</v>
      </c>
      <c r="C36" s="24">
        <f>'2005Y'!C36/'2005S'!C36</f>
        <v>2.4364674076299191</v>
      </c>
      <c r="D36" s="24">
        <f>'2005Y'!D36/'2005S'!D36</f>
        <v>2.4705882352941178</v>
      </c>
      <c r="E36" s="24">
        <f>'2005Y'!E36/'2005S'!E36</f>
        <v>2.4150943396226414</v>
      </c>
      <c r="F36" s="24">
        <f>'2005Y'!F36/'2005S'!F36</f>
        <v>2.3449781659388647</v>
      </c>
      <c r="G36" s="24">
        <f>'2005Y'!G36/'2005S'!G36</f>
        <v>2.377952755905512</v>
      </c>
      <c r="H36" s="24">
        <f>'2005Y'!H36/'2005S'!H36</f>
        <v>2.6246056782334386</v>
      </c>
      <c r="I36" s="24">
        <f>'2005Y'!I36/'2005S'!I36</f>
        <v>2.7231833910034604</v>
      </c>
      <c r="J36" s="24">
        <f>'2005Y'!J36/'2005S'!J36</f>
        <v>2.4071969696969697</v>
      </c>
      <c r="K36" s="24">
        <f>'2005Y'!K36/'2005S'!K36</f>
        <v>2.7350835322195706</v>
      </c>
      <c r="L36" s="24">
        <f>'2005Y'!L36/'2005S'!L36</f>
        <v>2.2363636363636363</v>
      </c>
      <c r="M36" s="24">
        <f>'2005Y'!M36/'2005S'!M36</f>
        <v>2.3257575757575757</v>
      </c>
      <c r="N36" s="24">
        <f>'2005Y'!N36/'2005S'!N36</f>
        <v>1.9950248756218905</v>
      </c>
      <c r="O36" s="24">
        <f>'2005Y'!O36/'2005S'!O36</f>
        <v>2.2021276595744679</v>
      </c>
      <c r="P36" s="24"/>
    </row>
    <row r="37" spans="2:16" s="14" customFormat="1" x14ac:dyDescent="0.2">
      <c r="B37" s="16" t="s">
        <v>4</v>
      </c>
      <c r="C37" s="25">
        <f>'2005Y'!C37/'2005S'!C37</f>
        <v>2.2959999999999998</v>
      </c>
      <c r="D37" s="25">
        <f>'2005Y'!D37/'2005S'!D37</f>
        <v>2.2149532710280373</v>
      </c>
      <c r="E37" s="25">
        <f>'2005Y'!E37/'2005S'!E37</f>
        <v>1.9504132231404958</v>
      </c>
      <c r="F37" s="25">
        <f>'2005Y'!F37/'2005S'!F37</f>
        <v>1.91005291005291</v>
      </c>
      <c r="G37" s="25">
        <f>'2005Y'!G37/'2005S'!G37</f>
        <v>2.8125</v>
      </c>
      <c r="H37" s="25">
        <f>'2005Y'!H37/'2005S'!H37</f>
        <v>2.5666666666666669</v>
      </c>
      <c r="I37" s="25">
        <f>'2005Y'!I37/'2005S'!I37</f>
        <v>2.7095588235294117</v>
      </c>
      <c r="J37" s="25">
        <f>'2005Y'!J37/'2005S'!J37</f>
        <v>1.5869017632241813</v>
      </c>
      <c r="K37" s="25">
        <f>'2005Y'!K37/'2005S'!K37</f>
        <v>2.5936395759717317</v>
      </c>
      <c r="L37" s="25">
        <f>'2005Y'!L37/'2005S'!L37</f>
        <v>2.1859296482412058</v>
      </c>
      <c r="M37" s="25">
        <f>'2005Y'!M37/'2005S'!M37</f>
        <v>2.3809523809523809</v>
      </c>
      <c r="N37" s="25">
        <f>'2005Y'!N37/'2005S'!N37</f>
        <v>2.652542372881356</v>
      </c>
      <c r="O37" s="25">
        <f>'2005Y'!O37/'2005S'!O37</f>
        <v>2.7808219178082192</v>
      </c>
      <c r="P37" s="25"/>
    </row>
    <row r="38" spans="2:16" x14ac:dyDescent="0.2">
      <c r="B38" s="1" t="s">
        <v>45</v>
      </c>
      <c r="C38" s="24">
        <f>'2005Y'!C38/'2005S'!C38</f>
        <v>2.3032500671501479</v>
      </c>
      <c r="D38" s="24">
        <f>'2005Y'!D38/'2005S'!D38</f>
        <v>1.9315789473684211</v>
      </c>
      <c r="E38" s="24">
        <f>'2005Y'!E38/'2005S'!E38</f>
        <v>2.1555555555555554</v>
      </c>
      <c r="F38" s="24">
        <f>'2005Y'!F38/'2005S'!F38</f>
        <v>2.4123711340206184</v>
      </c>
      <c r="G38" s="24">
        <f>'2005Y'!G38/'2005S'!G38</f>
        <v>2.203125</v>
      </c>
      <c r="H38" s="24">
        <f>'2005Y'!H38/'2005S'!H38</f>
        <v>3.6489898989898988</v>
      </c>
      <c r="I38" s="24">
        <f>'2005Y'!I38/'2005S'!I38</f>
        <v>1.8576051779935274</v>
      </c>
      <c r="J38" s="24">
        <f>'2005Y'!J38/'2005S'!J38</f>
        <v>1.5918367346938775</v>
      </c>
      <c r="K38" s="24">
        <f>'2005Y'!K38/'2005S'!K38</f>
        <v>2.9770114942528734</v>
      </c>
      <c r="L38" s="24">
        <f>'2005Y'!L38/'2005S'!L38</f>
        <v>1.8934169278996866</v>
      </c>
      <c r="M38" s="24">
        <f>'2005Y'!M38/'2005S'!M38</f>
        <v>2.3744855967078191</v>
      </c>
      <c r="N38" s="24">
        <f>'2005Y'!N38/'2005S'!N38</f>
        <v>2.04089219330855</v>
      </c>
      <c r="O38" s="24">
        <f>'2005Y'!O38/'2005S'!O38</f>
        <v>1.9015151515151516</v>
      </c>
      <c r="P38" s="24"/>
    </row>
    <row r="39" spans="2:16" s="14" customFormat="1" x14ac:dyDescent="0.2">
      <c r="B39" s="16" t="s">
        <v>46</v>
      </c>
      <c r="C39" s="25">
        <f>'2005Y'!C39/'2005S'!C39</f>
        <v>2.2806796727501575</v>
      </c>
      <c r="D39" s="25">
        <f>'2005Y'!D39/'2005S'!D39</f>
        <v>2.8970588235294117</v>
      </c>
      <c r="E39" s="25">
        <f>'2005Y'!E39/'2005S'!E39</f>
        <v>2.1300813008130079</v>
      </c>
      <c r="F39" s="25">
        <f>'2005Y'!F39/'2005S'!F39</f>
        <v>2.6030927835051547</v>
      </c>
      <c r="G39" s="25">
        <f>'2005Y'!G39/'2005S'!G39</f>
        <v>2.2766990291262137</v>
      </c>
      <c r="H39" s="25">
        <f>'2005Y'!H39/'2005S'!H39</f>
        <v>2.1781818181818182</v>
      </c>
      <c r="I39" s="25">
        <f>'2005Y'!I39/'2005S'!I39</f>
        <v>2.3441734417344176</v>
      </c>
      <c r="J39" s="25">
        <f>'2005Y'!J39/'2005S'!J39</f>
        <v>1.730512249443207</v>
      </c>
      <c r="K39" s="25">
        <f>'2005Y'!K39/'2005S'!K39</f>
        <v>2.4936305732484074</v>
      </c>
      <c r="L39" s="25">
        <f>'2005Y'!L39/'2005S'!L39</f>
        <v>2.3703703703703702</v>
      </c>
      <c r="M39" s="25">
        <f>'2005Y'!M39/'2005S'!M39</f>
        <v>2.0742358078602621</v>
      </c>
      <c r="N39" s="25">
        <f>'2005Y'!N39/'2005S'!N39</f>
        <v>2.7601476014760147</v>
      </c>
      <c r="O39" s="25">
        <f>'2005Y'!O39/'2005S'!O39</f>
        <v>2.2857142857142856</v>
      </c>
      <c r="P39" s="25"/>
    </row>
    <row r="40" spans="2:16" x14ac:dyDescent="0.2">
      <c r="B40" s="1" t="s">
        <v>47</v>
      </c>
      <c r="C40" s="24">
        <f>'2005Y'!C40/'2005S'!C40</f>
        <v>1.966702470461869</v>
      </c>
      <c r="D40" s="24">
        <f>'2005Y'!D40/'2005S'!D40</f>
        <v>2.1867219917012446</v>
      </c>
      <c r="E40" s="24">
        <f>'2005Y'!E40/'2005S'!E40</f>
        <v>2.2415730337078652</v>
      </c>
      <c r="F40" s="24">
        <f>'2005Y'!F40/'2005S'!F40</f>
        <v>1.7787610619469028</v>
      </c>
      <c r="G40" s="24">
        <f>'2005Y'!G40/'2005S'!G40</f>
        <v>2.1444866920152093</v>
      </c>
      <c r="H40" s="24">
        <f>'2005Y'!H40/'2005S'!H40</f>
        <v>2.4819277108433737</v>
      </c>
      <c r="I40" s="24">
        <f>'2005Y'!I40/'2005S'!I40</f>
        <v>1.867704280155642</v>
      </c>
      <c r="J40" s="24">
        <f>'2005Y'!J40/'2005S'!J40</f>
        <v>1.5988372093023255</v>
      </c>
      <c r="K40" s="24">
        <f>'2005Y'!K40/'2005S'!K40</f>
        <v>2.0578947368421052</v>
      </c>
      <c r="L40" s="24">
        <f>'2005Y'!L40/'2005S'!L40</f>
        <v>1.7235772357723578</v>
      </c>
      <c r="M40" s="24">
        <f>'2005Y'!M40/'2005S'!M40</f>
        <v>1.5740740740740742</v>
      </c>
      <c r="N40" s="24">
        <f>'2005Y'!N40/'2005S'!N40</f>
        <v>2.0965517241379312</v>
      </c>
      <c r="O40" s="24">
        <f>'2005Y'!O40/'2005S'!O40</f>
        <v>1.7547169811320755</v>
      </c>
      <c r="P40" s="24"/>
    </row>
    <row r="41" spans="2:16" s="14" customFormat="1" x14ac:dyDescent="0.2">
      <c r="B41" s="16" t="s">
        <v>65</v>
      </c>
      <c r="C41" s="25">
        <f>'2005Y'!C41/'2005S'!C41</f>
        <v>2.5917225950782998</v>
      </c>
      <c r="D41" s="25">
        <f>'2005Y'!D41/'2005S'!D41</f>
        <v>2.4434782608695653</v>
      </c>
      <c r="E41" s="25">
        <f>'2005Y'!E41/'2005S'!E41</f>
        <v>3.1132075471698113</v>
      </c>
      <c r="F41" s="25">
        <f>'2005Y'!F41/'2005S'!F41</f>
        <v>3.9775280898876404</v>
      </c>
      <c r="G41" s="25">
        <f>'2005Y'!G41/'2005S'!G41</f>
        <v>3.5108695652173911</v>
      </c>
      <c r="H41" s="25">
        <f>'2005Y'!H41/'2005S'!H41</f>
        <v>2.3454545454545452</v>
      </c>
      <c r="I41" s="25">
        <f>'2005Y'!I41/'2005S'!I41</f>
        <v>2.5611814345991561</v>
      </c>
      <c r="J41" s="25">
        <f>'2005Y'!J41/'2005S'!J41</f>
        <v>1.611842105263158</v>
      </c>
      <c r="K41" s="25">
        <f>'2005Y'!K41/'2005S'!K41</f>
        <v>2.7010309278350517</v>
      </c>
      <c r="L41" s="25">
        <f>'2005Y'!L41/'2005S'!L41</f>
        <v>2.6911764705882355</v>
      </c>
      <c r="M41" s="25">
        <f>'2005Y'!M41/'2005S'!M41</f>
        <v>2.2024539877300615</v>
      </c>
      <c r="N41" s="25">
        <f>'2005Y'!N41/'2005S'!N41</f>
        <v>3.2135922330097086</v>
      </c>
      <c r="O41" s="25">
        <f>'2005Y'!O41/'2005S'!O41</f>
        <v>2.9568345323741005</v>
      </c>
      <c r="P41" s="25"/>
    </row>
    <row r="42" spans="2:16" x14ac:dyDescent="0.2">
      <c r="B42" s="1" t="s">
        <v>49</v>
      </c>
      <c r="C42" s="24">
        <f>'2005Y'!C42/'2005S'!C42</f>
        <v>5.1966250917094641</v>
      </c>
      <c r="D42" s="24">
        <f>'2005Y'!D42/'2005S'!D42</f>
        <v>6.5271317829457365</v>
      </c>
      <c r="E42" s="24">
        <f>'2005Y'!E42/'2005S'!E42</f>
        <v>8.2945736434108532</v>
      </c>
      <c r="F42" s="24">
        <f>'2005Y'!F42/'2005S'!F42</f>
        <v>8.953125</v>
      </c>
      <c r="G42" s="24">
        <f>'2005Y'!G42/'2005S'!G42</f>
        <v>5.7366071428571432</v>
      </c>
      <c r="H42" s="24">
        <f>'2005Y'!H42/'2005S'!H42</f>
        <v>3.3313782991202348</v>
      </c>
      <c r="I42" s="24">
        <f>'2005Y'!I42/'2005S'!I42</f>
        <v>3.1007371007371005</v>
      </c>
      <c r="J42" s="24">
        <f>'2005Y'!J42/'2005S'!J42</f>
        <v>4.4628571428571426</v>
      </c>
      <c r="K42" s="24">
        <f>'2005Y'!K42/'2005S'!K42</f>
        <v>4.0999999999999996</v>
      </c>
      <c r="L42" s="24">
        <f>'2005Y'!L42/'2005S'!L42</f>
        <v>5.2783171521035595</v>
      </c>
      <c r="M42" s="24">
        <f>'2005Y'!M42/'2005S'!M42</f>
        <v>5.6480686695278974</v>
      </c>
      <c r="N42" s="24">
        <f>'2005Y'!N42/'2005S'!N42</f>
        <v>6.0882352941176467</v>
      </c>
      <c r="O42" s="24">
        <f>'2005Y'!O42/'2005S'!O42</f>
        <v>9.0088495575221241</v>
      </c>
      <c r="P42" s="24"/>
    </row>
    <row r="43" spans="2:16" s="14" customFormat="1" x14ac:dyDescent="0.2">
      <c r="B43" s="16" t="s">
        <v>5</v>
      </c>
      <c r="C43" s="25">
        <f>'2005Y'!C43/'2005S'!C43</f>
        <v>1.8925818882466281</v>
      </c>
      <c r="D43" s="25">
        <f>'2005Y'!D43/'2005S'!D43</f>
        <v>3.08</v>
      </c>
      <c r="E43" s="25">
        <f>'2005Y'!E43/'2005S'!E43</f>
        <v>1.8775510204081634</v>
      </c>
      <c r="F43" s="25">
        <f>'2005Y'!F43/'2005S'!F43</f>
        <v>2.2666666666666666</v>
      </c>
      <c r="G43" s="25">
        <f>'2005Y'!G43/'2005S'!G43</f>
        <v>1.224</v>
      </c>
      <c r="H43" s="25">
        <f>'2005Y'!H43/'2005S'!H43</f>
        <v>5.4410256410256412</v>
      </c>
      <c r="I43" s="25">
        <f>'2005Y'!I43/'2005S'!I43</f>
        <v>1.2988871224165341</v>
      </c>
      <c r="J43" s="25">
        <f>'2005Y'!J43/'2005S'!J43</f>
        <v>1.2979591836734694</v>
      </c>
      <c r="K43" s="25">
        <f>'2005Y'!K43/'2005S'!K43</f>
        <v>1.780373831775701</v>
      </c>
      <c r="L43" s="25">
        <f>'2005Y'!L43/'2005S'!L43</f>
        <v>1.9292035398230087</v>
      </c>
      <c r="M43" s="25">
        <f>'2005Y'!M43/'2005S'!M43</f>
        <v>1.984375</v>
      </c>
      <c r="N43" s="25">
        <f>'2005Y'!N43/'2005S'!N43</f>
        <v>2.1</v>
      </c>
      <c r="O43" s="25">
        <f>'2005Y'!O43/'2005S'!O43</f>
        <v>2.0192307692307692</v>
      </c>
      <c r="P43" s="25"/>
    </row>
    <row r="44" spans="2:16" x14ac:dyDescent="0.2">
      <c r="B44" s="1" t="s">
        <v>6</v>
      </c>
      <c r="C44" s="24">
        <f>'2005Y'!C44/'2005S'!C44</f>
        <v>2.530392156862745</v>
      </c>
      <c r="D44" s="24">
        <f>'2005Y'!D44/'2005S'!D44</f>
        <v>2.4042553191489362</v>
      </c>
      <c r="E44" s="24">
        <f>'2005Y'!E44/'2005S'!E44</f>
        <v>2.125</v>
      </c>
      <c r="F44" s="24">
        <f>'2005Y'!F44/'2005S'!F44</f>
        <v>3.1428571428571428</v>
      </c>
      <c r="G44" s="24">
        <f>'2005Y'!G44/'2005S'!G44</f>
        <v>2.650485436893204</v>
      </c>
      <c r="H44" s="24">
        <f>'2005Y'!H44/'2005S'!H44</f>
        <v>2.711267605633803</v>
      </c>
      <c r="I44" s="24">
        <f>'2005Y'!I44/'2005S'!I44</f>
        <v>2.512635379061372</v>
      </c>
      <c r="J44" s="24">
        <f>'2005Y'!J44/'2005S'!J44</f>
        <v>1.7449664429530201</v>
      </c>
      <c r="K44" s="24">
        <f>'2005Y'!K44/'2005S'!K44</f>
        <v>2.5055762081784385</v>
      </c>
      <c r="L44" s="24">
        <f>'2005Y'!L44/'2005S'!L44</f>
        <v>2.8148148148148149</v>
      </c>
      <c r="M44" s="24">
        <f>'2005Y'!M44/'2005S'!M44</f>
        <v>2.7361963190184051</v>
      </c>
      <c r="N44" s="24">
        <f>'2005Y'!N44/'2005S'!N44</f>
        <v>3.0375000000000001</v>
      </c>
      <c r="O44" s="24">
        <f>'2005Y'!O44/'2005S'!O44</f>
        <v>2.5714285714285716</v>
      </c>
      <c r="P44" s="24"/>
    </row>
    <row r="45" spans="2:16" s="14" customFormat="1" x14ac:dyDescent="0.2">
      <c r="B45" s="16" t="s">
        <v>50</v>
      </c>
      <c r="C45" s="25">
        <f>'2005Y'!C45/'2005S'!C45</f>
        <v>3.3698420784513501</v>
      </c>
      <c r="D45" s="25">
        <f>'2005Y'!D45/'2005S'!D45</f>
        <v>2.5643564356435644</v>
      </c>
      <c r="E45" s="25">
        <f>'2005Y'!E45/'2005S'!E45</f>
        <v>5.4065934065934069</v>
      </c>
      <c r="F45" s="25">
        <f>'2005Y'!F45/'2005S'!F45</f>
        <v>4.71875</v>
      </c>
      <c r="G45" s="25">
        <f>'2005Y'!G45/'2005S'!G45</f>
        <v>3.2535211267605635</v>
      </c>
      <c r="H45" s="25">
        <f>'2005Y'!H45/'2005S'!H45</f>
        <v>5.26890756302521</v>
      </c>
      <c r="I45" s="25">
        <f>'2005Y'!I45/'2005S'!I45</f>
        <v>3.1421319796954315</v>
      </c>
      <c r="J45" s="25">
        <f>'2005Y'!J45/'2005S'!J45</f>
        <v>2.8</v>
      </c>
      <c r="K45" s="25">
        <f>'2005Y'!K45/'2005S'!K45</f>
        <v>2.8163934426229509</v>
      </c>
      <c r="L45" s="25">
        <f>'2005Y'!L45/'2005S'!L45</f>
        <v>3.1283422459893049</v>
      </c>
      <c r="M45" s="25">
        <f>'2005Y'!M45/'2005S'!M45</f>
        <v>2.4047619047619047</v>
      </c>
      <c r="N45" s="25">
        <f>'2005Y'!N45/'2005S'!N45</f>
        <v>2.8194444444444446</v>
      </c>
      <c r="O45" s="25">
        <f>'2005Y'!O45/'2005S'!O45</f>
        <v>2.3333333333333335</v>
      </c>
      <c r="P45" s="25"/>
    </row>
    <row r="46" spans="2:16" hidden="1" x14ac:dyDescent="0.2">
      <c r="B46" s="1" t="s">
        <v>51</v>
      </c>
      <c r="C46" s="24">
        <f>'2005Y'!C46/'2005S'!C46</f>
        <v>2.5560165975103732</v>
      </c>
      <c r="D46" s="24">
        <f>'2005Y'!D46/'2005S'!D46</f>
        <v>2.5238095238095237</v>
      </c>
      <c r="E46" s="24">
        <f>'2005Y'!E46/'2005S'!E46</f>
        <v>1.9090909090909092</v>
      </c>
      <c r="F46" s="24">
        <f>'2005Y'!F46/'2005S'!F46</f>
        <v>2.2083333333333335</v>
      </c>
      <c r="G46" s="24">
        <f>'2005Y'!G46/'2005S'!G46</f>
        <v>2.0303030303030303</v>
      </c>
      <c r="H46" s="24"/>
      <c r="I46" s="24"/>
      <c r="J46" s="24"/>
      <c r="K46" s="24"/>
      <c r="L46" s="24"/>
      <c r="M46" s="24"/>
      <c r="N46" s="24"/>
      <c r="O46" s="24"/>
      <c r="P46" s="8"/>
    </row>
    <row r="47" spans="2:16" hidden="1" x14ac:dyDescent="0.2">
      <c r="B47" s="4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49"/>
    </row>
    <row r="48" spans="2:16" s="19" customFormat="1" hidden="1" x14ac:dyDescent="0.2">
      <c r="B48" s="18" t="s">
        <v>91</v>
      </c>
      <c r="C48" s="24">
        <f>'2005Y'!C48/'2005S'!C48</f>
        <v>2.1882460683382807</v>
      </c>
      <c r="D48" s="24">
        <f>'2005Y'!D48/'2005S'!D48</f>
        <v>1.8651118057225295</v>
      </c>
      <c r="E48" s="24">
        <f>'2005Y'!E48/'2005S'!E48</f>
        <v>1.8222222222222222</v>
      </c>
      <c r="F48" s="24">
        <f>'2005Y'!F48/'2005S'!F48</f>
        <v>1.9948849104859334</v>
      </c>
      <c r="G48" s="24">
        <f>'2005Y'!G48/'2005S'!G48</f>
        <v>2.0746159473299195</v>
      </c>
      <c r="H48" s="24"/>
      <c r="I48" s="24"/>
      <c r="J48" s="24"/>
      <c r="K48" s="24"/>
      <c r="L48" s="24"/>
      <c r="M48" s="24"/>
      <c r="N48" s="24"/>
      <c r="O48" s="24"/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phoneticPr fontId="0" type="noConversion"/>
  <conditionalFormatting sqref="A1:B1048576 Q1:IV1048576 C1:P6 C8:P65536">
    <cfRule type="cellIs" dxfId="60" priority="1" stopIfTrue="1" operator="lessThan">
      <formula>0</formula>
    </cfRule>
  </conditionalFormatting>
  <pageMargins left="0.75" right="0.68" top="1" bottom="0.94" header="0.4921259845" footer="0.4921259845"/>
  <pageSetup scale="75" orientation="landscape" r:id="rId1"/>
  <headerFooter alignWithMargins="0">
    <oddFooter>&amp;LTilastokeskus / Art-Travel Oy&amp;C&amp;D&amp;RHelsinki City Tourist Office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workbookViewId="0">
      <selection activeCell="B4" sqref="B4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2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2:16" ht="15.75" thickBot="1" x14ac:dyDescent="0.3">
      <c r="B5" s="5" t="s">
        <v>0</v>
      </c>
    </row>
    <row r="6" spans="2:16" ht="13.5" thickBot="1" x14ac:dyDescent="0.25">
      <c r="B6" s="6" t="s">
        <v>93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2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2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6" s="14" customFormat="1" x14ac:dyDescent="0.2">
      <c r="B9" s="13" t="s">
        <v>20</v>
      </c>
      <c r="C9" s="21">
        <f>'2004Y'!C9/'2004S'!C9</f>
        <v>1.7734863085000774</v>
      </c>
      <c r="D9" s="21">
        <f>'2004Y'!D9/'2004S'!D9</f>
        <v>1.769183085204203</v>
      </c>
      <c r="E9" s="21">
        <f>'2004Y'!E9/'2004S'!E9</f>
        <v>1.6744709747066129</v>
      </c>
      <c r="F9" s="21">
        <f>'2004Y'!F9/'2004S'!F9</f>
        <v>1.6940152084573861</v>
      </c>
      <c r="G9" s="21">
        <f>'2004Y'!G9/'2004S'!G9</f>
        <v>1.7467966962741792</v>
      </c>
      <c r="H9" s="21">
        <f>'2004Y'!H9/'2004S'!H9</f>
        <v>1.7611369574915556</v>
      </c>
      <c r="I9" s="21">
        <f>'2004Y'!I9/'2004S'!I9</f>
        <v>1.8538638891548871</v>
      </c>
      <c r="J9" s="21">
        <f>'2004Y'!J9/'2004S'!J9</f>
        <v>1.8012088318736894</v>
      </c>
      <c r="K9" s="21">
        <f>'2004Y'!K9/'2004S'!K9</f>
        <v>1.9385727805234088</v>
      </c>
      <c r="L9" s="21">
        <f>'2004Y'!L9/'2004S'!L9</f>
        <v>1.8416205680195075</v>
      </c>
      <c r="M9" s="21">
        <f>'2004Y'!M9/'2004S'!M9</f>
        <v>1.7135710410980136</v>
      </c>
      <c r="N9" s="21">
        <f>'2004Y'!N9/'2004S'!N9</f>
        <v>1.6470314421219041</v>
      </c>
      <c r="O9" s="21">
        <f>'2004Y'!O9/'2004S'!O9</f>
        <v>1.6796638693684474</v>
      </c>
      <c r="P9" s="21"/>
    </row>
    <row r="10" spans="2:16" s="19" customFormat="1" x14ac:dyDescent="0.2">
      <c r="B10" s="47" t="s">
        <v>21</v>
      </c>
      <c r="C10" s="22">
        <f>'2004Y'!C10/'2004S'!C10</f>
        <v>2.0108873542636321</v>
      </c>
      <c r="D10" s="22">
        <f>'2004Y'!D10/'2004S'!D10</f>
        <v>2.1020163930724594</v>
      </c>
      <c r="E10" s="22">
        <f>'2004Y'!E10/'2004S'!E10</f>
        <v>1.9080215242147416</v>
      </c>
      <c r="F10" s="22">
        <f>'2004Y'!F10/'2004S'!F10</f>
        <v>1.9447808332159884</v>
      </c>
      <c r="G10" s="22">
        <f>'2004Y'!G10/'2004S'!G10</f>
        <v>2.0299601388710298</v>
      </c>
      <c r="H10" s="22">
        <f>'2004Y'!H10/'2004S'!H10</f>
        <v>2.0193392546360198</v>
      </c>
      <c r="I10" s="22">
        <f>'2004Y'!I10/'2004S'!I10</f>
        <v>1.9955729284008472</v>
      </c>
      <c r="J10" s="22">
        <f>'2004Y'!J10/'2004S'!J10</f>
        <v>1.9024115323364563</v>
      </c>
      <c r="K10" s="22">
        <f>'2004Y'!K10/'2004S'!K10</f>
        <v>2.1146224617562197</v>
      </c>
      <c r="L10" s="22">
        <f>'2004Y'!L10/'2004S'!L10</f>
        <v>2.1010480576090074</v>
      </c>
      <c r="M10" s="22">
        <f>'2004Y'!M10/'2004S'!M10</f>
        <v>2.0127155416367959</v>
      </c>
      <c r="N10" s="22">
        <f>'2004Y'!N10/'2004S'!N10</f>
        <v>1.9565280544488712</v>
      </c>
      <c r="O10" s="22">
        <f>'2004Y'!O10/'2004S'!O10</f>
        <v>1.9693376651094405</v>
      </c>
      <c r="P10" s="22"/>
    </row>
    <row r="11" spans="2:16" s="14" customFormat="1" x14ac:dyDescent="0.2">
      <c r="B11" s="15" t="s">
        <v>22</v>
      </c>
      <c r="C11" s="21">
        <f>'2004Y'!C11/'2004S'!C11</f>
        <v>1.495552154095394</v>
      </c>
      <c r="D11" s="21">
        <f>'2004Y'!D11/'2004S'!D11</f>
        <v>1.488438976078013</v>
      </c>
      <c r="E11" s="21">
        <f>'2004Y'!E11/'2004S'!E11</f>
        <v>1.4724639563579687</v>
      </c>
      <c r="F11" s="21">
        <f>'2004Y'!F11/'2004S'!F11</f>
        <v>1.4576158689220966</v>
      </c>
      <c r="G11" s="21">
        <f>'2004Y'!G11/'2004S'!G11</f>
        <v>1.4623102594466573</v>
      </c>
      <c r="H11" s="21">
        <f>'2004Y'!H11/'2004S'!H11</f>
        <v>1.4688328011413818</v>
      </c>
      <c r="I11" s="21">
        <f>'2004Y'!I11/'2004S'!I11</f>
        <v>1.5861232308183464</v>
      </c>
      <c r="J11" s="21">
        <f>'2004Y'!J11/'2004S'!J11</f>
        <v>1.6516550016809806</v>
      </c>
      <c r="K11" s="21">
        <f>'2004Y'!K11/'2004S'!K11</f>
        <v>1.5614979497444468</v>
      </c>
      <c r="L11" s="21">
        <f>'2004Y'!L11/'2004S'!L11</f>
        <v>1.4869998879300683</v>
      </c>
      <c r="M11" s="21">
        <f>'2004Y'!M11/'2004S'!M11</f>
        <v>1.4624035735217247</v>
      </c>
      <c r="N11" s="21">
        <f>'2004Y'!N11/'2004S'!N11</f>
        <v>1.4199001035511969</v>
      </c>
      <c r="O11" s="21">
        <f>'2004Y'!O11/'2004S'!O11</f>
        <v>1.4127979376488322</v>
      </c>
      <c r="P11" s="21"/>
    </row>
    <row r="12" spans="2:16" s="17" customFormat="1" x14ac:dyDescent="0.2">
      <c r="B12" s="1" t="s">
        <v>23</v>
      </c>
      <c r="C12" s="24">
        <f>'2004Y'!C12/'2004S'!C12</f>
        <v>2.1374114385460521</v>
      </c>
      <c r="D12" s="24">
        <f>'2004Y'!D12/'2004S'!D12</f>
        <v>2.1348161597821154</v>
      </c>
      <c r="E12" s="24">
        <f>'2004Y'!E12/'2004S'!E12</f>
        <v>2.0371085371085371</v>
      </c>
      <c r="F12" s="24">
        <f>'2004Y'!F12/'2004S'!F12</f>
        <v>1.9720062208398135</v>
      </c>
      <c r="G12" s="24">
        <f>'2004Y'!G12/'2004S'!G12</f>
        <v>2.1146282075295</v>
      </c>
      <c r="H12" s="24">
        <f>'2004Y'!H12/'2004S'!H12</f>
        <v>2.043514297554911</v>
      </c>
      <c r="I12" s="24">
        <f>'2004Y'!I12/'2004S'!I12</f>
        <v>2.1716026044948542</v>
      </c>
      <c r="J12" s="24">
        <f>'2004Y'!J12/'2004S'!J12</f>
        <v>2.1622796126148498</v>
      </c>
      <c r="K12" s="24">
        <f>'2004Y'!K12/'2004S'!K12</f>
        <v>2.32453906488744</v>
      </c>
      <c r="L12" s="24">
        <f>'2004Y'!L12/'2004S'!L12</f>
        <v>2.1936633159435042</v>
      </c>
      <c r="M12" s="24">
        <f>'2004Y'!M12/'2004S'!M12</f>
        <v>2.0611150822015727</v>
      </c>
      <c r="N12" s="24">
        <f>'2004Y'!N12/'2004S'!N12</f>
        <v>2.032258064516129</v>
      </c>
      <c r="O12" s="24">
        <f>'2004Y'!O12/'2004S'!O12</f>
        <v>2.2351709699930216</v>
      </c>
      <c r="P12" s="24"/>
    </row>
    <row r="13" spans="2:16" s="14" customFormat="1" x14ac:dyDescent="0.2">
      <c r="B13" s="16" t="s">
        <v>24</v>
      </c>
      <c r="C13" s="25">
        <f>'2004Y'!C13/'2004S'!C13</f>
        <v>1.8855629139072847</v>
      </c>
      <c r="D13" s="25">
        <f>'2004Y'!D13/'2004S'!D13</f>
        <v>2.0878586672990278</v>
      </c>
      <c r="E13" s="25">
        <f>'2004Y'!E13/'2004S'!E13</f>
        <v>1.872995991983968</v>
      </c>
      <c r="F13" s="25">
        <f>'2004Y'!F13/'2004S'!F13</f>
        <v>1.7687512567866479</v>
      </c>
      <c r="G13" s="25">
        <f>'2004Y'!G13/'2004S'!G13</f>
        <v>1.8221656050955415</v>
      </c>
      <c r="H13" s="25">
        <f>'2004Y'!H13/'2004S'!H13</f>
        <v>1.8597750658052166</v>
      </c>
      <c r="I13" s="25">
        <f>'2004Y'!I13/'2004S'!I13</f>
        <v>1.9305236270753512</v>
      </c>
      <c r="J13" s="25">
        <f>'2004Y'!J13/'2004S'!J13</f>
        <v>1.7581558898222309</v>
      </c>
      <c r="K13" s="25">
        <f>'2004Y'!K13/'2004S'!K13</f>
        <v>2.1965584530778783</v>
      </c>
      <c r="L13" s="25">
        <f>'2004Y'!L13/'2004S'!L13</f>
        <v>1.8117791411042945</v>
      </c>
      <c r="M13" s="25">
        <f>'2004Y'!M13/'2004S'!M13</f>
        <v>1.7988165680473374</v>
      </c>
      <c r="N13" s="25">
        <f>'2004Y'!N13/'2004S'!N13</f>
        <v>1.816488380671339</v>
      </c>
      <c r="O13" s="25">
        <f>'2004Y'!O13/'2004S'!O13</f>
        <v>1.7373322809786897</v>
      </c>
      <c r="P13" s="25"/>
    </row>
    <row r="14" spans="2:16" x14ac:dyDescent="0.2">
      <c r="B14" s="1" t="s">
        <v>25</v>
      </c>
      <c r="C14" s="24">
        <f>'2004Y'!C14/'2004S'!C14</f>
        <v>1.6367840670338276</v>
      </c>
      <c r="D14" s="24">
        <f>'2004Y'!D14/'2004S'!D14</f>
        <v>1.6561368209255534</v>
      </c>
      <c r="E14" s="24">
        <f>'2004Y'!E14/'2004S'!E14</f>
        <v>1.5405259365994237</v>
      </c>
      <c r="F14" s="24">
        <f>'2004Y'!F14/'2004S'!F14</f>
        <v>1.5623668999087315</v>
      </c>
      <c r="G14" s="24">
        <f>'2004Y'!G14/'2004S'!G14</f>
        <v>1.6246231155778894</v>
      </c>
      <c r="H14" s="24">
        <f>'2004Y'!H14/'2004S'!H14</f>
        <v>1.627060270602706</v>
      </c>
      <c r="I14" s="24">
        <f>'2004Y'!I14/'2004S'!I14</f>
        <v>1.6845813760707378</v>
      </c>
      <c r="J14" s="24">
        <f>'2004Y'!J14/'2004S'!J14</f>
        <v>1.7396197128443927</v>
      </c>
      <c r="K14" s="24">
        <f>'2004Y'!K14/'2004S'!K14</f>
        <v>1.6550802139037433</v>
      </c>
      <c r="L14" s="24">
        <f>'2004Y'!L14/'2004S'!L14</f>
        <v>1.6515630488233228</v>
      </c>
      <c r="M14" s="24">
        <f>'2004Y'!M14/'2004S'!M14</f>
        <v>1.6687907313540913</v>
      </c>
      <c r="N14" s="24">
        <f>'2004Y'!N14/'2004S'!N14</f>
        <v>1.5946706143597336</v>
      </c>
      <c r="O14" s="24">
        <f>'2004Y'!O14/'2004S'!O14</f>
        <v>1.5798301023742105</v>
      </c>
      <c r="P14" s="24"/>
    </row>
    <row r="15" spans="2:16" s="14" customFormat="1" x14ac:dyDescent="0.2">
      <c r="B15" s="16" t="s">
        <v>1</v>
      </c>
      <c r="C15" s="25">
        <f>'2004Y'!C15/'2004S'!C15</f>
        <v>2.3204883431714283</v>
      </c>
      <c r="D15" s="25">
        <f>'2004Y'!D15/'2004S'!D15</f>
        <v>3.0993630573248407</v>
      </c>
      <c r="E15" s="25">
        <f>'2004Y'!E15/'2004S'!E15</f>
        <v>2.5055050263283869</v>
      </c>
      <c r="F15" s="25">
        <f>'2004Y'!F15/'2004S'!F15</f>
        <v>2.474607916355489</v>
      </c>
      <c r="G15" s="25">
        <f>'2004Y'!G15/'2004S'!G15</f>
        <v>2.743485342019544</v>
      </c>
      <c r="H15" s="25">
        <f>'2004Y'!H15/'2004S'!H15</f>
        <v>2.2690700104493207</v>
      </c>
      <c r="I15" s="25">
        <f>'2004Y'!I15/'2004S'!I15</f>
        <v>2.2051936522028632</v>
      </c>
      <c r="J15" s="25">
        <f>'2004Y'!J15/'2004S'!J15</f>
        <v>1.9891147395312674</v>
      </c>
      <c r="K15" s="25">
        <f>'2004Y'!K15/'2004S'!K15</f>
        <v>2.4050131926121372</v>
      </c>
      <c r="L15" s="25">
        <f>'2004Y'!L15/'2004S'!L15</f>
        <v>2.2324300825967249</v>
      </c>
      <c r="M15" s="25">
        <f>'2004Y'!M15/'2004S'!M15</f>
        <v>2.2674353205849269</v>
      </c>
      <c r="N15" s="25">
        <f>'2004Y'!N15/'2004S'!N15</f>
        <v>2.3657749077490773</v>
      </c>
      <c r="O15" s="25">
        <f>'2004Y'!O15/'2004S'!O15</f>
        <v>2.6026522593320234</v>
      </c>
      <c r="P15" s="25"/>
    </row>
    <row r="16" spans="2:16" s="19" customFormat="1" x14ac:dyDescent="0.2">
      <c r="B16" s="1" t="s">
        <v>26</v>
      </c>
      <c r="C16" s="24">
        <f>'2004Y'!C16/'2004S'!C16</f>
        <v>2.1869756624304344</v>
      </c>
      <c r="D16" s="24">
        <f>'2004Y'!D16/'2004S'!D16</f>
        <v>2.3075928917609048</v>
      </c>
      <c r="E16" s="24">
        <f>'2004Y'!E16/'2004S'!E16</f>
        <v>2.0029069767441858</v>
      </c>
      <c r="F16" s="24">
        <f>'2004Y'!F16/'2004S'!F16</f>
        <v>2.0539499036608864</v>
      </c>
      <c r="G16" s="24">
        <f>'2004Y'!G16/'2004S'!G16</f>
        <v>2.2623773173391495</v>
      </c>
      <c r="H16" s="24">
        <f>'2004Y'!H16/'2004S'!H16</f>
        <v>2.1769470404984426</v>
      </c>
      <c r="I16" s="24">
        <f>'2004Y'!I16/'2004S'!I16</f>
        <v>2.148616187989556</v>
      </c>
      <c r="J16" s="24">
        <f>'2004Y'!J16/'2004S'!J16</f>
        <v>2.0973991507430996</v>
      </c>
      <c r="K16" s="24">
        <f>'2004Y'!K16/'2004S'!K16</f>
        <v>2.3525274725274725</v>
      </c>
      <c r="L16" s="24">
        <f>'2004Y'!L16/'2004S'!L16</f>
        <v>2.2745549416820134</v>
      </c>
      <c r="M16" s="24">
        <f>'2004Y'!M16/'2004S'!M16</f>
        <v>2.2219114219114218</v>
      </c>
      <c r="N16" s="24">
        <f>'2004Y'!N16/'2004S'!N16</f>
        <v>2.0633402275077559</v>
      </c>
      <c r="O16" s="24">
        <f>'2004Y'!O16/'2004S'!O16</f>
        <v>2.1275594908688436</v>
      </c>
      <c r="P16" s="24"/>
    </row>
    <row r="17" spans="2:18" s="14" customFormat="1" x14ac:dyDescent="0.2">
      <c r="B17" s="16" t="s">
        <v>27</v>
      </c>
      <c r="C17" s="25">
        <f>'2004Y'!C17/'2004S'!C17</f>
        <v>1.6853636736961615</v>
      </c>
      <c r="D17" s="25">
        <f>'2004Y'!D17/'2004S'!D17</f>
        <v>1.6190191387559809</v>
      </c>
      <c r="E17" s="25">
        <f>'2004Y'!E17/'2004S'!E17</f>
        <v>1.6169107227208315</v>
      </c>
      <c r="F17" s="25">
        <f>'2004Y'!F17/'2004S'!F17</f>
        <v>1.8858204992033989</v>
      </c>
      <c r="G17" s="25">
        <f>'2004Y'!G17/'2004S'!G17</f>
        <v>1.7625360230547551</v>
      </c>
      <c r="H17" s="25">
        <f>'2004Y'!H17/'2004S'!H17</f>
        <v>1.7394136807817591</v>
      </c>
      <c r="I17" s="25">
        <f>'2004Y'!I17/'2004S'!I17</f>
        <v>1.5843117236685385</v>
      </c>
      <c r="J17" s="25">
        <f>'2004Y'!J17/'2004S'!J17</f>
        <v>1.542489270386266</v>
      </c>
      <c r="K17" s="25">
        <f>'2004Y'!K17/'2004S'!K17</f>
        <v>1.7830628087508822</v>
      </c>
      <c r="L17" s="25">
        <f>'2004Y'!L17/'2004S'!L17</f>
        <v>1.6867299535447384</v>
      </c>
      <c r="M17" s="25">
        <f>'2004Y'!M17/'2004S'!M17</f>
        <v>1.8175728920409771</v>
      </c>
      <c r="N17" s="25">
        <f>'2004Y'!N17/'2004S'!N17</f>
        <v>1.6745562130177514</v>
      </c>
      <c r="O17" s="25">
        <f>'2004Y'!O17/'2004S'!O17</f>
        <v>1.7719396310788149</v>
      </c>
      <c r="P17" s="25"/>
    </row>
    <row r="18" spans="2:18" x14ac:dyDescent="0.2">
      <c r="B18" s="1" t="s">
        <v>28</v>
      </c>
      <c r="C18" s="24">
        <f>'2004Y'!C18/'2004S'!C18</f>
        <v>2.197872340425532</v>
      </c>
      <c r="D18" s="24">
        <f>'2004Y'!D18/'2004S'!D18</f>
        <v>2.1415492957746478</v>
      </c>
      <c r="E18" s="24">
        <f>'2004Y'!E18/'2004S'!E18</f>
        <v>2.3146979260595129</v>
      </c>
      <c r="F18" s="24">
        <f>'2004Y'!F18/'2004S'!F18</f>
        <v>2.5515536723163841</v>
      </c>
      <c r="G18" s="24">
        <f>'2004Y'!G18/'2004S'!G18</f>
        <v>2.2661406025824964</v>
      </c>
      <c r="H18" s="24">
        <f>'2004Y'!H18/'2004S'!H18</f>
        <v>2.331001076426265</v>
      </c>
      <c r="I18" s="24">
        <f>'2004Y'!I18/'2004S'!I18</f>
        <v>2.270826527278667</v>
      </c>
      <c r="J18" s="24">
        <f>'2004Y'!J18/'2004S'!J18</f>
        <v>1.8428184281842819</v>
      </c>
      <c r="K18" s="24">
        <f>'2004Y'!K18/'2004S'!K18</f>
        <v>2.0463841863196008</v>
      </c>
      <c r="L18" s="24">
        <f>'2004Y'!L18/'2004S'!L18</f>
        <v>2.8882042253521125</v>
      </c>
      <c r="M18" s="24">
        <f>'2004Y'!M18/'2004S'!M18</f>
        <v>2.5856754306436991</v>
      </c>
      <c r="N18" s="24">
        <f>'2004Y'!N18/'2004S'!N18</f>
        <v>2.4397098821396193</v>
      </c>
      <c r="O18" s="24">
        <f>'2004Y'!O18/'2004S'!O18</f>
        <v>2.2001460920379841</v>
      </c>
      <c r="P18" s="24"/>
    </row>
    <row r="19" spans="2:18" s="14" customFormat="1" x14ac:dyDescent="0.2">
      <c r="B19" s="16" t="s">
        <v>29</v>
      </c>
      <c r="C19" s="25">
        <f>'2004Y'!C19/'2004S'!C19</f>
        <v>2.0942880456956345</v>
      </c>
      <c r="D19" s="25">
        <f>'2004Y'!D19/'2004S'!D19</f>
        <v>1.890145395799677</v>
      </c>
      <c r="E19" s="25">
        <f>'2004Y'!E19/'2004S'!E19</f>
        <v>1.8872795969773299</v>
      </c>
      <c r="F19" s="25">
        <f>'2004Y'!F19/'2004S'!F19</f>
        <v>1.8942196531791908</v>
      </c>
      <c r="G19" s="25">
        <f>'2004Y'!G19/'2004S'!G19</f>
        <v>2.3049837486457205</v>
      </c>
      <c r="H19" s="25">
        <f>'2004Y'!H19/'2004S'!H19</f>
        <v>2.0018578727357177</v>
      </c>
      <c r="I19" s="25">
        <f>'2004Y'!I19/'2004S'!I19</f>
        <v>2.0215560794880432</v>
      </c>
      <c r="J19" s="25">
        <f>'2004Y'!J19/'2004S'!J19</f>
        <v>2.0694177863083811</v>
      </c>
      <c r="K19" s="25">
        <f>'2004Y'!K19/'2004S'!K19</f>
        <v>2.1798174986580783</v>
      </c>
      <c r="L19" s="25">
        <f>'2004Y'!L19/'2004S'!L19</f>
        <v>2.4310972438897558</v>
      </c>
      <c r="M19" s="25">
        <f>'2004Y'!M19/'2004S'!M19</f>
        <v>2.1003584229390682</v>
      </c>
      <c r="N19" s="25">
        <f>'2004Y'!N19/'2004S'!N19</f>
        <v>2.1204819277108435</v>
      </c>
      <c r="O19" s="25">
        <f>'2004Y'!O19/'2004S'!O19</f>
        <v>2.1065375302663436</v>
      </c>
      <c r="P19" s="25"/>
    </row>
    <row r="20" spans="2:18" x14ac:dyDescent="0.2">
      <c r="B20" s="1" t="s">
        <v>30</v>
      </c>
      <c r="C20" s="24">
        <f>'2004Y'!C20/'2004S'!C20</f>
        <v>2.0139341105626158</v>
      </c>
      <c r="D20" s="24">
        <f>'2004Y'!D20/'2004S'!D20</f>
        <v>1.8942701227830832</v>
      </c>
      <c r="E20" s="24">
        <f>'2004Y'!E20/'2004S'!E20</f>
        <v>1.6760647870425915</v>
      </c>
      <c r="F20" s="24">
        <f>'2004Y'!F20/'2004S'!F20</f>
        <v>1.8086330935251798</v>
      </c>
      <c r="G20" s="24">
        <f>'2004Y'!G20/'2004S'!G20</f>
        <v>1.9488235294117646</v>
      </c>
      <c r="H20" s="24">
        <f>'2004Y'!H20/'2004S'!H20</f>
        <v>2.2644469957902795</v>
      </c>
      <c r="I20" s="24">
        <f>'2004Y'!I20/'2004S'!I20</f>
        <v>2.2032457496136013</v>
      </c>
      <c r="J20" s="24">
        <f>'2004Y'!J20/'2004S'!J20</f>
        <v>2.1604696673189823</v>
      </c>
      <c r="K20" s="24">
        <f>'2004Y'!K20/'2004S'!K20</f>
        <v>2.0315923566878982</v>
      </c>
      <c r="L20" s="24">
        <f>'2004Y'!L20/'2004S'!L20</f>
        <v>2.0942773294203962</v>
      </c>
      <c r="M20" s="24">
        <f>'2004Y'!M20/'2004S'!M20</f>
        <v>1.9008859357696568</v>
      </c>
      <c r="N20" s="24">
        <f>'2004Y'!N20/'2004S'!N20</f>
        <v>1.7179951690821256</v>
      </c>
      <c r="O20" s="24">
        <f>'2004Y'!O20/'2004S'!O20</f>
        <v>1.8561643835616439</v>
      </c>
      <c r="P20" s="24"/>
    </row>
    <row r="21" spans="2:18" s="14" customFormat="1" x14ac:dyDescent="0.2">
      <c r="B21" s="16" t="s">
        <v>31</v>
      </c>
      <c r="C21" s="25">
        <f>'2004Y'!C21/'2004S'!C21</f>
        <v>2.0152840032331545</v>
      </c>
      <c r="D21" s="25">
        <f>'2004Y'!D21/'2004S'!D21</f>
        <v>1.9804054054054054</v>
      </c>
      <c r="E21" s="25">
        <f>'2004Y'!E21/'2004S'!E21</f>
        <v>1.9182295573893473</v>
      </c>
      <c r="F21" s="25">
        <f>'2004Y'!F21/'2004S'!F21</f>
        <v>1.8432956381260097</v>
      </c>
      <c r="G21" s="25">
        <f>'2004Y'!G21/'2004S'!G21</f>
        <v>1.891527253103076</v>
      </c>
      <c r="H21" s="25">
        <f>'2004Y'!H21/'2004S'!H21</f>
        <v>2.1185658501952433</v>
      </c>
      <c r="I21" s="25">
        <f>'2004Y'!I21/'2004S'!I21</f>
        <v>1.9636923076923076</v>
      </c>
      <c r="J21" s="25">
        <f>'2004Y'!J21/'2004S'!J21</f>
        <v>2.2578440509474991</v>
      </c>
      <c r="K21" s="25">
        <f>'2004Y'!K21/'2004S'!K21</f>
        <v>1.9896602658788773</v>
      </c>
      <c r="L21" s="25">
        <f>'2004Y'!L21/'2004S'!L21</f>
        <v>1.9763334510773578</v>
      </c>
      <c r="M21" s="25">
        <f>'2004Y'!M21/'2004S'!M21</f>
        <v>2.2180586907449209</v>
      </c>
      <c r="N21" s="25">
        <f>'2004Y'!N21/'2004S'!N21</f>
        <v>1.8757450710683172</v>
      </c>
      <c r="O21" s="25">
        <f>'2004Y'!O21/'2004S'!O21</f>
        <v>1.9206241519674356</v>
      </c>
      <c r="P21" s="25"/>
    </row>
    <row r="22" spans="2:18" x14ac:dyDescent="0.2">
      <c r="B22" s="1" t="s">
        <v>32</v>
      </c>
      <c r="C22" s="24">
        <f>'2004Y'!C22/'2004S'!C22</f>
        <v>1.877507874185615</v>
      </c>
      <c r="D22" s="24">
        <f>'2004Y'!D22/'2004S'!D22</f>
        <v>1.7423269093504639</v>
      </c>
      <c r="E22" s="24">
        <f>'2004Y'!E22/'2004S'!E22</f>
        <v>1.8082865168539326</v>
      </c>
      <c r="F22" s="24">
        <f>'2004Y'!F22/'2004S'!F22</f>
        <v>1.7765392781316349</v>
      </c>
      <c r="G22" s="24">
        <f>'2004Y'!G22/'2004S'!G22</f>
        <v>1.7942894224529526</v>
      </c>
      <c r="H22" s="24">
        <f>'2004Y'!H22/'2004S'!H22</f>
        <v>1.8552750225428314</v>
      </c>
      <c r="I22" s="24">
        <f>'2004Y'!I22/'2004S'!I22</f>
        <v>1.8076448828606659</v>
      </c>
      <c r="J22" s="24">
        <f>'2004Y'!J22/'2004S'!J22</f>
        <v>2.1995852773457751</v>
      </c>
      <c r="K22" s="24">
        <f>'2004Y'!K22/'2004S'!K22</f>
        <v>2.0661896243291591</v>
      </c>
      <c r="L22" s="24">
        <f>'2004Y'!L22/'2004S'!L22</f>
        <v>1.9424083769633509</v>
      </c>
      <c r="M22" s="24">
        <f>'2004Y'!M22/'2004S'!M22</f>
        <v>1.8906171600602106</v>
      </c>
      <c r="N22" s="24">
        <f>'2004Y'!N22/'2004S'!N22</f>
        <v>1.725576289791438</v>
      </c>
      <c r="O22" s="24">
        <f>'2004Y'!O22/'2004S'!O22</f>
        <v>1.8281642917015926</v>
      </c>
      <c r="P22" s="24"/>
    </row>
    <row r="23" spans="2:18" s="14" customFormat="1" x14ac:dyDescent="0.2">
      <c r="B23" s="16" t="s">
        <v>33</v>
      </c>
      <c r="C23" s="25">
        <f>'2004Y'!C23/'2004S'!C23</f>
        <v>1.9312846460061759</v>
      </c>
      <c r="D23" s="25">
        <f>'2004Y'!D23/'2004S'!D23</f>
        <v>2.2130681818181817</v>
      </c>
      <c r="E23" s="25">
        <f>'2004Y'!E23/'2004S'!E23</f>
        <v>1.9136546184738956</v>
      </c>
      <c r="F23" s="25">
        <f>'2004Y'!F23/'2004S'!F23</f>
        <v>2.0146804835924006</v>
      </c>
      <c r="G23" s="25">
        <f>'2004Y'!G23/'2004S'!G23</f>
        <v>2.0595776772247358</v>
      </c>
      <c r="H23" s="25">
        <f>'2004Y'!H23/'2004S'!H23</f>
        <v>2.1212698412698412</v>
      </c>
      <c r="I23" s="25">
        <f>'2004Y'!I23/'2004S'!I23</f>
        <v>1.9473506581167734</v>
      </c>
      <c r="J23" s="25">
        <f>'2004Y'!J23/'2004S'!J23</f>
        <v>1.7761316872427984</v>
      </c>
      <c r="K23" s="25">
        <f>'2004Y'!K23/'2004S'!K23</f>
        <v>1.8648617643684753</v>
      </c>
      <c r="L23" s="25">
        <f>'2004Y'!L23/'2004S'!L23</f>
        <v>1.9574656623836952</v>
      </c>
      <c r="M23" s="25">
        <f>'2004Y'!M23/'2004S'!M23</f>
        <v>2.3047120418848168</v>
      </c>
      <c r="N23" s="25">
        <f>'2004Y'!N23/'2004S'!N23</f>
        <v>2.3138936535162951</v>
      </c>
      <c r="O23" s="25">
        <f>'2004Y'!O23/'2004S'!O23</f>
        <v>1.8038216560509555</v>
      </c>
      <c r="P23" s="25"/>
    </row>
    <row r="24" spans="2:18" x14ac:dyDescent="0.2">
      <c r="B24" s="1" t="s">
        <v>34</v>
      </c>
      <c r="C24" s="24">
        <f>'2004Y'!C24/'2004S'!C24</f>
        <v>2.1823085846867749</v>
      </c>
      <c r="D24" s="24">
        <f>'2004Y'!D24/'2004S'!D24</f>
        <v>1.763858891288697</v>
      </c>
      <c r="E24" s="24">
        <f>'2004Y'!E24/'2004S'!E24</f>
        <v>1.3803191489361701</v>
      </c>
      <c r="F24" s="24">
        <f>'2004Y'!F24/'2004S'!F24</f>
        <v>1.561241610738255</v>
      </c>
      <c r="G24" s="24">
        <f>'2004Y'!G24/'2004S'!G24</f>
        <v>1.972952086553323</v>
      </c>
      <c r="H24" s="24">
        <f>'2004Y'!H24/'2004S'!H24</f>
        <v>2.0934744268077603</v>
      </c>
      <c r="I24" s="24">
        <f>'2004Y'!I24/'2004S'!I24</f>
        <v>2.2556332556332555</v>
      </c>
      <c r="J24" s="24">
        <f>'2004Y'!J24/'2004S'!J24</f>
        <v>2.6385998107852413</v>
      </c>
      <c r="K24" s="24">
        <f>'2004Y'!K24/'2004S'!K24</f>
        <v>2.3437703848662754</v>
      </c>
      <c r="L24" s="24">
        <f>'2004Y'!L24/'2004S'!L24</f>
        <v>2.3994959042218023</v>
      </c>
      <c r="M24" s="24">
        <f>'2004Y'!M24/'2004S'!M24</f>
        <v>2.356186395286556</v>
      </c>
      <c r="N24" s="24">
        <f>'2004Y'!N24/'2004S'!N24</f>
        <v>2.6901669758812616</v>
      </c>
      <c r="O24" s="24">
        <f>'2004Y'!O24/'2004S'!O24</f>
        <v>2.3923173803526447</v>
      </c>
      <c r="P24" s="24"/>
    </row>
    <row r="25" spans="2:18" s="14" customFormat="1" x14ac:dyDescent="0.2">
      <c r="B25" s="16" t="s">
        <v>35</v>
      </c>
      <c r="C25" s="25">
        <f>'2004Y'!C25/'2004S'!C25</f>
        <v>2.2178737885625508</v>
      </c>
      <c r="D25" s="25">
        <f>'2004Y'!D25/'2004S'!D25</f>
        <v>2.2060518731988474</v>
      </c>
      <c r="E25" s="25">
        <f>'2004Y'!E25/'2004S'!E25</f>
        <v>2.3294346978557505</v>
      </c>
      <c r="F25" s="25">
        <f>'2004Y'!F25/'2004S'!F25</f>
        <v>2.3322834645669293</v>
      </c>
      <c r="G25" s="25">
        <f>'2004Y'!G25/'2004S'!G25</f>
        <v>2.2188905547226385</v>
      </c>
      <c r="H25" s="25">
        <f>'2004Y'!H25/'2004S'!H25</f>
        <v>2.338827838827839</v>
      </c>
      <c r="I25" s="25">
        <f>'2004Y'!I25/'2004S'!I25</f>
        <v>2.1349009900990099</v>
      </c>
      <c r="J25" s="25">
        <f>'2004Y'!J25/'2004S'!J25</f>
        <v>2.1703884980116244</v>
      </c>
      <c r="K25" s="25">
        <f>'2004Y'!K25/'2004S'!K25</f>
        <v>2.245194561650258</v>
      </c>
      <c r="L25" s="25">
        <f>'2004Y'!L25/'2004S'!L25</f>
        <v>2.1612244897959183</v>
      </c>
      <c r="M25" s="25">
        <f>'2004Y'!M25/'2004S'!M25</f>
        <v>2.3060921248142643</v>
      </c>
      <c r="N25" s="25">
        <f>'2004Y'!N25/'2004S'!N25</f>
        <v>2.2205607476635514</v>
      </c>
      <c r="O25" s="25">
        <f>'2004Y'!O25/'2004S'!O25</f>
        <v>2.1774647887323946</v>
      </c>
      <c r="P25" s="25"/>
    </row>
    <row r="26" spans="2:18" x14ac:dyDescent="0.2">
      <c r="B26" s="1" t="s">
        <v>36</v>
      </c>
      <c r="C26" s="24">
        <f>'2004Y'!C26/'2004S'!C26</f>
        <v>2.1981379804249226</v>
      </c>
      <c r="D26" s="24">
        <f>'2004Y'!D26/'2004S'!D26</f>
        <v>1.9430379746835442</v>
      </c>
      <c r="E26" s="24">
        <f>'2004Y'!E26/'2004S'!E26</f>
        <v>1.7486111111111111</v>
      </c>
      <c r="F26" s="24">
        <f>'2004Y'!F26/'2004S'!F26</f>
        <v>2.0218023255813953</v>
      </c>
      <c r="G26" s="24">
        <f>'2004Y'!G26/'2004S'!G26</f>
        <v>2.1209302325581394</v>
      </c>
      <c r="H26" s="24">
        <f>'2004Y'!H26/'2004S'!H26</f>
        <v>2.1570621468926552</v>
      </c>
      <c r="I26" s="24">
        <f>'2004Y'!I26/'2004S'!I26</f>
        <v>2.1237499999999998</v>
      </c>
      <c r="J26" s="24">
        <f>'2004Y'!J26/'2004S'!J26</f>
        <v>2.0505836575875485</v>
      </c>
      <c r="K26" s="24">
        <f>'2004Y'!K26/'2004S'!K26</f>
        <v>2.1214953271028039</v>
      </c>
      <c r="L26" s="24">
        <f>'2004Y'!L26/'2004S'!L26</f>
        <v>3.346685082872928</v>
      </c>
      <c r="M26" s="24">
        <f>'2004Y'!M26/'2004S'!M26</f>
        <v>2.520064205457464</v>
      </c>
      <c r="N26" s="24">
        <f>'2004Y'!N26/'2004S'!N26</f>
        <v>2.0759493670886076</v>
      </c>
      <c r="O26" s="24">
        <f>'2004Y'!O26/'2004S'!O26</f>
        <v>2.075055187637969</v>
      </c>
      <c r="P26" s="24"/>
      <c r="Q26" s="24"/>
      <c r="R26" s="24"/>
    </row>
    <row r="27" spans="2:18" s="14" customFormat="1" x14ac:dyDescent="0.2">
      <c r="B27" s="16" t="s">
        <v>37</v>
      </c>
      <c r="C27" s="25">
        <f>'2004Y'!C27/'2004S'!C27</f>
        <v>1.554899614412977</v>
      </c>
      <c r="D27" s="25">
        <f>'2004Y'!D27/'2004S'!D27</f>
        <v>1.7424467558197128</v>
      </c>
      <c r="E27" s="25">
        <f>'2004Y'!E27/'2004S'!E27</f>
        <v>2.0070052539404553</v>
      </c>
      <c r="F27" s="25">
        <f>'2004Y'!F27/'2004S'!F27</f>
        <v>2.0530262453133368</v>
      </c>
      <c r="G27" s="25">
        <f>'2004Y'!G27/'2004S'!G27</f>
        <v>1.5867701102490812</v>
      </c>
      <c r="H27" s="25">
        <f>'2004Y'!H27/'2004S'!H27</f>
        <v>1.5466623460790667</v>
      </c>
      <c r="I27" s="25">
        <f>'2004Y'!I27/'2004S'!I27</f>
        <v>1.6709354120267261</v>
      </c>
      <c r="J27" s="25">
        <f>'2004Y'!J27/'2004S'!J27</f>
        <v>1.3652236307103565</v>
      </c>
      <c r="K27" s="25">
        <f>'2004Y'!K27/'2004S'!K27</f>
        <v>1.4596854469440574</v>
      </c>
      <c r="L27" s="25">
        <f>'2004Y'!L27/'2004S'!L27</f>
        <v>1.4218944744495223</v>
      </c>
      <c r="M27" s="25">
        <f>'2004Y'!M27/'2004S'!M27</f>
        <v>1.4567536889897843</v>
      </c>
      <c r="N27" s="25">
        <f>'2004Y'!N27/'2004S'!N27</f>
        <v>1.5400183992640295</v>
      </c>
      <c r="O27" s="25">
        <f>'2004Y'!O27/'2004S'!O27</f>
        <v>1.610419026047565</v>
      </c>
      <c r="P27" s="25"/>
      <c r="Q27" s="25"/>
      <c r="R27" s="25"/>
    </row>
    <row r="28" spans="2:18" x14ac:dyDescent="0.2">
      <c r="B28" s="1" t="s">
        <v>38</v>
      </c>
      <c r="C28" s="24">
        <f>'2004Y'!C28/'2004S'!C28</f>
        <v>2.5282970550576183</v>
      </c>
      <c r="D28" s="24">
        <f>'2004Y'!D28/'2004S'!D28</f>
        <v>2.0379146919431279</v>
      </c>
      <c r="E28" s="24">
        <f>'2004Y'!E28/'2004S'!E28</f>
        <v>3.053763440860215</v>
      </c>
      <c r="F28" s="24">
        <f>'2004Y'!F28/'2004S'!F28</f>
        <v>2.2261904761904763</v>
      </c>
      <c r="G28" s="24">
        <f>'2004Y'!G28/'2004S'!G28</f>
        <v>2.9071274298056156</v>
      </c>
      <c r="H28" s="24">
        <f>'2004Y'!H28/'2004S'!H28</f>
        <v>3.0132013201320134</v>
      </c>
      <c r="I28" s="24">
        <f>'2004Y'!I28/'2004S'!I28</f>
        <v>2.8354430379746836</v>
      </c>
      <c r="J28" s="24">
        <f>'2004Y'!J28/'2004S'!J28</f>
        <v>1.6630872483221477</v>
      </c>
      <c r="K28" s="24">
        <f>'2004Y'!K28/'2004S'!K28</f>
        <v>2.3908045977011496</v>
      </c>
      <c r="L28" s="24">
        <f>'2004Y'!L28/'2004S'!L28</f>
        <v>3.2976190476190474</v>
      </c>
      <c r="M28" s="24">
        <f>'2004Y'!M28/'2004S'!M28</f>
        <v>2.9333333333333331</v>
      </c>
      <c r="N28" s="24">
        <f>'2004Y'!N28/'2004S'!N28</f>
        <v>2.9839572192513368</v>
      </c>
      <c r="O28" s="24">
        <f>'2004Y'!O28/'2004S'!O28</f>
        <v>2.6153846153846154</v>
      </c>
      <c r="P28" s="24"/>
      <c r="Q28" s="24"/>
      <c r="R28" s="24"/>
    </row>
    <row r="29" spans="2:18" s="14" customFormat="1" x14ac:dyDescent="0.2">
      <c r="B29" s="16" t="s">
        <v>39</v>
      </c>
      <c r="C29" s="25">
        <f>'2004Y'!C29/'2004S'!C29</f>
        <v>2.8282750672301189</v>
      </c>
      <c r="D29" s="25">
        <f>'2004Y'!D29/'2004S'!D29</f>
        <v>8.0738255033557049</v>
      </c>
      <c r="E29" s="25">
        <f>'2004Y'!E29/'2004S'!E29</f>
        <v>2.6228813559322033</v>
      </c>
      <c r="F29" s="25">
        <f>'2004Y'!F29/'2004S'!F29</f>
        <v>2.2288732394366195</v>
      </c>
      <c r="G29" s="25">
        <f>'2004Y'!G29/'2004S'!G29</f>
        <v>2.592274678111588</v>
      </c>
      <c r="H29" s="25">
        <f>'2004Y'!H29/'2004S'!H29</f>
        <v>2.6372549019607843</v>
      </c>
      <c r="I29" s="25">
        <f>'2004Y'!I29/'2004S'!I29</f>
        <v>2.36046511627907</v>
      </c>
      <c r="J29" s="25">
        <f>'2004Y'!J29/'2004S'!J29</f>
        <v>2.0742924528301887</v>
      </c>
      <c r="K29" s="25">
        <f>'2004Y'!K29/'2004S'!K29</f>
        <v>2.7053455019556716</v>
      </c>
      <c r="L29" s="25">
        <f>'2004Y'!L29/'2004S'!L29</f>
        <v>2.7188208616780045</v>
      </c>
      <c r="M29" s="25">
        <f>'2004Y'!M29/'2004S'!M29</f>
        <v>2.607843137254902</v>
      </c>
      <c r="N29" s="25">
        <f>'2004Y'!N29/'2004S'!N29</f>
        <v>2.817204301075269</v>
      </c>
      <c r="O29" s="25">
        <f>'2004Y'!O29/'2004S'!O29</f>
        <v>2.9260869565217393</v>
      </c>
      <c r="P29" s="25"/>
      <c r="Q29" s="25"/>
      <c r="R29" s="25"/>
    </row>
    <row r="30" spans="2:18" x14ac:dyDescent="0.2">
      <c r="B30" s="1" t="s">
        <v>40</v>
      </c>
      <c r="C30" s="24">
        <f>'2004Y'!C30/'2004S'!C30</f>
        <v>2.2515409451130028</v>
      </c>
      <c r="D30" s="24">
        <f>'2004Y'!D30/'2004S'!D30</f>
        <v>2.6573426573426575</v>
      </c>
      <c r="E30" s="24">
        <f>'2004Y'!E30/'2004S'!E30</f>
        <v>2.6981818181818182</v>
      </c>
      <c r="F30" s="24">
        <f>'2004Y'!F30/'2004S'!F30</f>
        <v>2.8684210526315788</v>
      </c>
      <c r="G30" s="24">
        <f>'2004Y'!G30/'2004S'!G30</f>
        <v>2.4170403587443947</v>
      </c>
      <c r="H30" s="24">
        <f>'2004Y'!H30/'2004S'!H30</f>
        <v>1.8646055437100213</v>
      </c>
      <c r="I30" s="24">
        <f>'2004Y'!I30/'2004S'!I30</f>
        <v>1.9529411764705882</v>
      </c>
      <c r="J30" s="24">
        <f>'2004Y'!J30/'2004S'!J30</f>
        <v>2.0104265402843602</v>
      </c>
      <c r="K30" s="24">
        <f>'2004Y'!K30/'2004S'!K30</f>
        <v>2.2790697674418605</v>
      </c>
      <c r="L30" s="24">
        <f>'2004Y'!L30/'2004S'!L30</f>
        <v>2.6758508914100485</v>
      </c>
      <c r="M30" s="24">
        <f>'2004Y'!M30/'2004S'!M30</f>
        <v>2.3200992555831266</v>
      </c>
      <c r="N30" s="24">
        <f>'2004Y'!N30/'2004S'!N30</f>
        <v>2.2968197879858656</v>
      </c>
      <c r="O30" s="24">
        <f>'2004Y'!O30/'2004S'!O30</f>
        <v>2.3359999999999999</v>
      </c>
      <c r="P30" s="24"/>
      <c r="Q30" s="24"/>
      <c r="R30" s="24"/>
    </row>
    <row r="31" spans="2:18" s="14" customFormat="1" x14ac:dyDescent="0.2">
      <c r="B31" s="16" t="s">
        <v>2</v>
      </c>
      <c r="C31" s="25">
        <f>'2004Y'!C31/'2004S'!C31</f>
        <v>2.1469549244029955</v>
      </c>
      <c r="D31" s="25">
        <f>'2004Y'!D31/'2004S'!D31</f>
        <v>2.3476821192052979</v>
      </c>
      <c r="E31" s="25">
        <f>'2004Y'!E31/'2004S'!E31</f>
        <v>1.9657534246575343</v>
      </c>
      <c r="F31" s="25">
        <f>'2004Y'!F31/'2004S'!F31</f>
        <v>2.2053571428571428</v>
      </c>
      <c r="G31" s="25">
        <f>'2004Y'!G31/'2004S'!G31</f>
        <v>2.177142857142857</v>
      </c>
      <c r="H31" s="25">
        <f>'2004Y'!H31/'2004S'!H31</f>
        <v>2.3602305475504322</v>
      </c>
      <c r="I31" s="25">
        <f>'2004Y'!I31/'2004S'!I31</f>
        <v>2.0761812921890068</v>
      </c>
      <c r="J31" s="25">
        <f>'2004Y'!J31/'2004S'!J31</f>
        <v>1.9405857740585775</v>
      </c>
      <c r="K31" s="25">
        <f>'2004Y'!K31/'2004S'!K31</f>
        <v>1.891828793774319</v>
      </c>
      <c r="L31" s="25">
        <f>'2004Y'!L31/'2004S'!L31</f>
        <v>2.2053789731051343</v>
      </c>
      <c r="M31" s="25">
        <f>'2004Y'!M31/'2004S'!M31</f>
        <v>2.953229398663697</v>
      </c>
      <c r="N31" s="25">
        <f>'2004Y'!N31/'2004S'!N31</f>
        <v>2.4120171673819741</v>
      </c>
      <c r="O31" s="25">
        <f>'2004Y'!O31/'2004S'!O31</f>
        <v>2.0610465116279069</v>
      </c>
      <c r="P31" s="25"/>
      <c r="Q31" s="25"/>
      <c r="R31" s="25"/>
    </row>
    <row r="32" spans="2:18" x14ac:dyDescent="0.2">
      <c r="B32" s="1" t="s">
        <v>41</v>
      </c>
      <c r="C32" s="24">
        <f>'2004Y'!C32/'2004S'!C32</f>
        <v>2.7858442871587461</v>
      </c>
      <c r="D32" s="24">
        <f>'2004Y'!D32/'2004S'!D32</f>
        <v>2.8576779026217229</v>
      </c>
      <c r="E32" s="24">
        <f>'2004Y'!E32/'2004S'!E32</f>
        <v>3.1263736263736264</v>
      </c>
      <c r="F32" s="24">
        <f>'2004Y'!F32/'2004S'!F32</f>
        <v>2.5970149253731343</v>
      </c>
      <c r="G32" s="24">
        <f>'2004Y'!G32/'2004S'!G32</f>
        <v>2.664705882352941</v>
      </c>
      <c r="H32" s="24">
        <f>'2004Y'!H32/'2004S'!H32</f>
        <v>2.9909090909090907</v>
      </c>
      <c r="I32" s="24">
        <f>'2004Y'!I32/'2004S'!I32</f>
        <v>2.3931034482758622</v>
      </c>
      <c r="J32" s="24">
        <f>'2004Y'!J32/'2004S'!J32</f>
        <v>2.2756653992395437</v>
      </c>
      <c r="K32" s="24">
        <f>'2004Y'!K32/'2004S'!K32</f>
        <v>3.0035523978685612</v>
      </c>
      <c r="L32" s="24">
        <f>'2004Y'!L32/'2004S'!L32</f>
        <v>3.2903225806451615</v>
      </c>
      <c r="M32" s="24">
        <f>'2004Y'!M32/'2004S'!M32</f>
        <v>3.2924791086350975</v>
      </c>
      <c r="N32" s="24">
        <f>'2004Y'!N32/'2004S'!N32</f>
        <v>2.7929936305732483</v>
      </c>
      <c r="O32" s="24">
        <f>'2004Y'!O32/'2004S'!O32</f>
        <v>2.54</v>
      </c>
      <c r="P32" s="24"/>
    </row>
    <row r="33" spans="2:16" s="14" customFormat="1" x14ac:dyDescent="0.2">
      <c r="B33" s="16" t="s">
        <v>42</v>
      </c>
      <c r="C33" s="25">
        <f>'2004Y'!C33/'2004S'!C33</f>
        <v>2.6879884225759767</v>
      </c>
      <c r="D33" s="25">
        <f>'2004Y'!D33/'2004S'!D33</f>
        <v>3.1757575757575758</v>
      </c>
      <c r="E33" s="25">
        <f>'2004Y'!E33/'2004S'!E33</f>
        <v>2.5321100917431192</v>
      </c>
      <c r="F33" s="25">
        <f>'2004Y'!F33/'2004S'!F33</f>
        <v>3.0150000000000001</v>
      </c>
      <c r="G33" s="25">
        <f>'2004Y'!G33/'2004S'!G33</f>
        <v>2.0807692307692309</v>
      </c>
      <c r="H33" s="25">
        <f>'2004Y'!H33/'2004S'!H33</f>
        <v>3.0481481481481483</v>
      </c>
      <c r="I33" s="25">
        <f>'2004Y'!I33/'2004S'!I33</f>
        <v>2.1508951406649617</v>
      </c>
      <c r="J33" s="25">
        <f>'2004Y'!J33/'2004S'!J33</f>
        <v>2.1379999999999999</v>
      </c>
      <c r="K33" s="25">
        <f>'2004Y'!K33/'2004S'!K33</f>
        <v>3.0097799511002443</v>
      </c>
      <c r="L33" s="25">
        <f>'2004Y'!L33/'2004S'!L33</f>
        <v>3.678756476683938</v>
      </c>
      <c r="M33" s="25">
        <f>'2004Y'!M33/'2004S'!M33</f>
        <v>2.4306049822064058</v>
      </c>
      <c r="N33" s="25">
        <f>'2004Y'!N33/'2004S'!N33</f>
        <v>2.4644549763033177</v>
      </c>
      <c r="O33" s="25">
        <f>'2004Y'!O33/'2004S'!O33</f>
        <v>2.9268292682926829</v>
      </c>
      <c r="P33" s="25"/>
    </row>
    <row r="34" spans="2:16" x14ac:dyDescent="0.2">
      <c r="B34" s="1" t="s">
        <v>3</v>
      </c>
      <c r="C34" s="24">
        <f>'2004Y'!C34/'2004S'!C34</f>
        <v>1.9177071509648127</v>
      </c>
      <c r="D34" s="24">
        <f>'2004Y'!D34/'2004S'!D34</f>
        <v>1.993485342019544</v>
      </c>
      <c r="E34" s="24">
        <f>'2004Y'!E34/'2004S'!E34</f>
        <v>1.9896373056994818</v>
      </c>
      <c r="F34" s="24">
        <f>'2004Y'!F34/'2004S'!F34</f>
        <v>2.0028011204481793</v>
      </c>
      <c r="G34" s="24">
        <f>'2004Y'!G34/'2004S'!G34</f>
        <v>1.8853754940711462</v>
      </c>
      <c r="H34" s="24">
        <f>'2004Y'!H34/'2004S'!H34</f>
        <v>1.5138888888888888</v>
      </c>
      <c r="I34" s="24">
        <f>'2004Y'!I34/'2004S'!I34</f>
        <v>1.9078498293515358</v>
      </c>
      <c r="J34" s="24">
        <f>'2004Y'!J34/'2004S'!J34</f>
        <v>1.915057915057915</v>
      </c>
      <c r="K34" s="24">
        <f>'2004Y'!K34/'2004S'!K34</f>
        <v>2.1724137931034484</v>
      </c>
      <c r="L34" s="24">
        <f>'2004Y'!L34/'2004S'!L34</f>
        <v>1.9508670520231215</v>
      </c>
      <c r="M34" s="24">
        <f>'2004Y'!M34/'2004S'!M34</f>
        <v>1.8352059925093633</v>
      </c>
      <c r="N34" s="24">
        <f>'2004Y'!N34/'2004S'!N34</f>
        <v>1.777049180327869</v>
      </c>
      <c r="O34" s="24">
        <f>'2004Y'!O34/'2004S'!O34</f>
        <v>2.1483050847457625</v>
      </c>
      <c r="P34" s="24"/>
    </row>
    <row r="35" spans="2:16" s="14" customFormat="1" x14ac:dyDescent="0.2">
      <c r="B35" s="16" t="s">
        <v>43</v>
      </c>
      <c r="C35" s="25">
        <f>'2004Y'!C35/'2004S'!C35</f>
        <v>1.9031960663798402</v>
      </c>
      <c r="D35" s="25">
        <f>'2004Y'!D35/'2004S'!D35</f>
        <v>2.8452380952380953</v>
      </c>
      <c r="E35" s="25">
        <f>'2004Y'!E35/'2004S'!E35</f>
        <v>2.0367647058823528</v>
      </c>
      <c r="F35" s="25">
        <f>'2004Y'!F35/'2004S'!F35</f>
        <v>2.8314606741573032</v>
      </c>
      <c r="G35" s="25">
        <f>'2004Y'!G35/'2004S'!G35</f>
        <v>2.2871287128712869</v>
      </c>
      <c r="H35" s="25">
        <f>'2004Y'!H35/'2004S'!H35</f>
        <v>2.3669064748201438</v>
      </c>
      <c r="I35" s="25">
        <f>'2004Y'!I35/'2004S'!I35</f>
        <v>2.4587155963302751</v>
      </c>
      <c r="J35" s="25">
        <f>'2004Y'!J35/'2004S'!J35</f>
        <v>1.3300561797752808</v>
      </c>
      <c r="K35" s="25">
        <f>'2004Y'!K35/'2004S'!K35</f>
        <v>1.5367441860465116</v>
      </c>
      <c r="L35" s="25">
        <f>'2004Y'!L35/'2004S'!L35</f>
        <v>2.7672727272727271</v>
      </c>
      <c r="M35" s="25">
        <f>'2004Y'!M35/'2004S'!M35</f>
        <v>2.125</v>
      </c>
      <c r="N35" s="25">
        <f>'2004Y'!N35/'2004S'!N35</f>
        <v>2.0270270270270272</v>
      </c>
      <c r="O35" s="25">
        <f>'2004Y'!O35/'2004S'!O35</f>
        <v>2.5789473684210527</v>
      </c>
      <c r="P35" s="25"/>
    </row>
    <row r="36" spans="2:16" x14ac:dyDescent="0.2">
      <c r="B36" s="1" t="s">
        <v>44</v>
      </c>
      <c r="C36" s="24">
        <f>'2004Y'!C36/'2004S'!C36</f>
        <v>2.2788868723532971</v>
      </c>
      <c r="D36" s="24">
        <f>'2004Y'!D36/'2004S'!D36</f>
        <v>2.2013422818791946</v>
      </c>
      <c r="E36" s="24">
        <f>'2004Y'!E36/'2004S'!E36</f>
        <v>2.2822085889570554</v>
      </c>
      <c r="F36" s="24">
        <f>'2004Y'!F36/'2004S'!F36</f>
        <v>2.0536585365853659</v>
      </c>
      <c r="G36" s="24">
        <f>'2004Y'!G36/'2004S'!G36</f>
        <v>2.1879432624113475</v>
      </c>
      <c r="H36" s="24">
        <f>'2004Y'!H36/'2004S'!H36</f>
        <v>2.2837209302325583</v>
      </c>
      <c r="I36" s="24">
        <f>'2004Y'!I36/'2004S'!I36</f>
        <v>2.3168316831683167</v>
      </c>
      <c r="J36" s="24">
        <f>'2004Y'!J36/'2004S'!J36</f>
        <v>2.4262295081967213</v>
      </c>
      <c r="K36" s="24">
        <f>'2004Y'!K36/'2004S'!K36</f>
        <v>2.237051792828685</v>
      </c>
      <c r="L36" s="24">
        <f>'2004Y'!L36/'2004S'!L36</f>
        <v>2.5920245398773005</v>
      </c>
      <c r="M36" s="24">
        <f>'2004Y'!M36/'2004S'!M36</f>
        <v>2.1145833333333335</v>
      </c>
      <c r="N36" s="24">
        <f>'2004Y'!N36/'2004S'!N36</f>
        <v>2.3533834586466167</v>
      </c>
      <c r="O36" s="24">
        <f>'2004Y'!O36/'2004S'!O36</f>
        <v>1.9947643979057592</v>
      </c>
      <c r="P36" s="24"/>
    </row>
    <row r="37" spans="2:16" s="14" customFormat="1" x14ac:dyDescent="0.2">
      <c r="B37" s="16" t="s">
        <v>4</v>
      </c>
      <c r="C37" s="25">
        <f>'2004Y'!C37/'2004S'!C37</f>
        <v>2.5155172413793103</v>
      </c>
      <c r="D37" s="25">
        <f>'2004Y'!D37/'2004S'!D37</f>
        <v>2.5862068965517242</v>
      </c>
      <c r="E37" s="25">
        <f>'2004Y'!E37/'2004S'!E37</f>
        <v>2.382716049382716</v>
      </c>
      <c r="F37" s="25">
        <f>'2004Y'!F37/'2004S'!F37</f>
        <v>2.2222222222222223</v>
      </c>
      <c r="G37" s="25">
        <f>'2004Y'!G37/'2004S'!G37</f>
        <v>2.5714285714285716</v>
      </c>
      <c r="H37" s="25">
        <f>'2004Y'!H37/'2004S'!H37</f>
        <v>2.4568965517241379</v>
      </c>
      <c r="I37" s="25">
        <f>'2004Y'!I37/'2004S'!I37</f>
        <v>2.1620553359683794</v>
      </c>
      <c r="J37" s="25">
        <f>'2004Y'!J37/'2004S'!J37</f>
        <v>2.464028776978417</v>
      </c>
      <c r="K37" s="25">
        <f>'2004Y'!K37/'2004S'!K37</f>
        <v>2.5134228187919465</v>
      </c>
      <c r="L37" s="25">
        <f>'2004Y'!L37/'2004S'!L37</f>
        <v>2.985611510791367</v>
      </c>
      <c r="M37" s="25">
        <f>'2004Y'!M37/'2004S'!M37</f>
        <v>3.0153846153846153</v>
      </c>
      <c r="N37" s="25">
        <f>'2004Y'!N37/'2004S'!N37</f>
        <v>2.7304347826086954</v>
      </c>
      <c r="O37" s="25">
        <f>'2004Y'!O37/'2004S'!O37</f>
        <v>2.3571428571428572</v>
      </c>
      <c r="P37" s="25"/>
    </row>
    <row r="38" spans="2:16" x14ac:dyDescent="0.2">
      <c r="B38" s="1" t="s">
        <v>45</v>
      </c>
      <c r="C38" s="24">
        <f>'2004Y'!C38/'2004S'!C38</f>
        <v>1.8975893315096597</v>
      </c>
      <c r="D38" s="24">
        <f>'2004Y'!D38/'2004S'!D38</f>
        <v>1.9640287769784173</v>
      </c>
      <c r="E38" s="24">
        <f>'2004Y'!E38/'2004S'!E38</f>
        <v>2.3174603174603177</v>
      </c>
      <c r="F38" s="24">
        <f>'2004Y'!F38/'2004S'!F38</f>
        <v>2.1</v>
      </c>
      <c r="G38" s="24">
        <f>'2004Y'!G38/'2004S'!G38</f>
        <v>1.9449541284403671</v>
      </c>
      <c r="H38" s="24">
        <f>'2004Y'!H38/'2004S'!H38</f>
        <v>1.6110283159463488</v>
      </c>
      <c r="I38" s="24">
        <f>'2004Y'!I38/'2004S'!I38</f>
        <v>1.4898648648648649</v>
      </c>
      <c r="J38" s="24">
        <f>'2004Y'!J38/'2004S'!J38</f>
        <v>1.2672811059907834</v>
      </c>
      <c r="K38" s="24">
        <f>'2004Y'!K38/'2004S'!K38</f>
        <v>2.8488284202569916</v>
      </c>
      <c r="L38" s="24">
        <f>'2004Y'!L38/'2004S'!L38</f>
        <v>2.2658730158730158</v>
      </c>
      <c r="M38" s="24">
        <f>'2004Y'!M38/'2004S'!M38</f>
        <v>1.8123167155425219</v>
      </c>
      <c r="N38" s="24">
        <f>'2004Y'!N38/'2004S'!N38</f>
        <v>1.8728323699421965</v>
      </c>
      <c r="O38" s="24">
        <f>'2004Y'!O38/'2004S'!O38</f>
        <v>1.536723163841808</v>
      </c>
      <c r="P38" s="24"/>
    </row>
    <row r="39" spans="2:16" s="14" customFormat="1" x14ac:dyDescent="0.2">
      <c r="B39" s="16" t="s">
        <v>46</v>
      </c>
      <c r="C39" s="25">
        <f>'2004Y'!C39/'2004S'!C39</f>
        <v>2.389469453376206</v>
      </c>
      <c r="D39" s="25">
        <f>'2004Y'!D39/'2004S'!D39</f>
        <v>4.5555555555555554</v>
      </c>
      <c r="E39" s="25">
        <f>'2004Y'!E39/'2004S'!E39</f>
        <v>1.9022556390977443</v>
      </c>
      <c r="F39" s="25">
        <f>'2004Y'!F39/'2004S'!F39</f>
        <v>1.8106995884773662</v>
      </c>
      <c r="G39" s="25">
        <f>'2004Y'!G39/'2004S'!G39</f>
        <v>2.8052631578947369</v>
      </c>
      <c r="H39" s="25">
        <f>'2004Y'!H39/'2004S'!H39</f>
        <v>2.3189189189189188</v>
      </c>
      <c r="I39" s="25">
        <f>'2004Y'!I39/'2004S'!I39</f>
        <v>2.5424354243542435</v>
      </c>
      <c r="J39" s="25">
        <f>'2004Y'!J39/'2004S'!J39</f>
        <v>1.6767955801104972</v>
      </c>
      <c r="K39" s="25">
        <f>'2004Y'!K39/'2004S'!K39</f>
        <v>2.1798780487804876</v>
      </c>
      <c r="L39" s="25">
        <f>'2004Y'!L39/'2004S'!L39</f>
        <v>2.7875000000000001</v>
      </c>
      <c r="M39" s="25">
        <f>'2004Y'!M39/'2004S'!M39</f>
        <v>2.25130890052356</v>
      </c>
      <c r="N39" s="25">
        <f>'2004Y'!N39/'2004S'!N39</f>
        <v>2.7882352941176469</v>
      </c>
      <c r="O39" s="25">
        <f>'2004Y'!O39/'2004S'!O39</f>
        <v>3.1940298507462686</v>
      </c>
      <c r="P39" s="25"/>
    </row>
    <row r="40" spans="2:16" x14ac:dyDescent="0.2">
      <c r="B40" s="1" t="s">
        <v>47</v>
      </c>
      <c r="C40" s="24">
        <f>'2004Y'!C40/'2004S'!C40</f>
        <v>2.2652289065455919</v>
      </c>
      <c r="D40" s="24">
        <f>'2004Y'!D40/'2004S'!D40</f>
        <v>2.6551724137931036</v>
      </c>
      <c r="E40" s="24">
        <f>'2004Y'!E40/'2004S'!E40</f>
        <v>2.3692307692307693</v>
      </c>
      <c r="F40" s="24">
        <f>'2004Y'!F40/'2004S'!F40</f>
        <v>2.0526315789473686</v>
      </c>
      <c r="G40" s="24">
        <f>'2004Y'!G40/'2004S'!G40</f>
        <v>2.2413793103448274</v>
      </c>
      <c r="H40" s="24">
        <f>'2004Y'!H40/'2004S'!H40</f>
        <v>2.0659340659340661</v>
      </c>
      <c r="I40" s="24">
        <f>'2004Y'!I40/'2004S'!I40</f>
        <v>1.8685714285714285</v>
      </c>
      <c r="J40" s="24">
        <f>'2004Y'!J40/'2004S'!J40</f>
        <v>1.7307692307692308</v>
      </c>
      <c r="K40" s="24">
        <f>'2004Y'!K40/'2004S'!K40</f>
        <v>3.1238938053097347</v>
      </c>
      <c r="L40" s="24">
        <f>'2004Y'!L40/'2004S'!L40</f>
        <v>2.220779220779221</v>
      </c>
      <c r="M40" s="24">
        <f>'2004Y'!M40/'2004S'!M40</f>
        <v>2.0350000000000001</v>
      </c>
      <c r="N40" s="24">
        <f>'2004Y'!N40/'2004S'!N40</f>
        <v>2.2153846153846155</v>
      </c>
      <c r="O40" s="24">
        <f>'2004Y'!O40/'2004S'!O40</f>
        <v>1.9681528662420382</v>
      </c>
      <c r="P40" s="24"/>
    </row>
    <row r="41" spans="2:16" s="14" customFormat="1" x14ac:dyDescent="0.2">
      <c r="B41" s="16" t="s">
        <v>65</v>
      </c>
      <c r="C41" s="25">
        <f>'2004Y'!C41/'2004S'!C41</f>
        <v>2.5528596187175046</v>
      </c>
      <c r="D41" s="25">
        <f>'2004Y'!D41/'2004S'!D41</f>
        <v>2.0578034682080926</v>
      </c>
      <c r="E41" s="25">
        <f>'2004Y'!E41/'2004S'!E41</f>
        <v>2.3194444444444446</v>
      </c>
      <c r="F41" s="25">
        <f>'2004Y'!F41/'2004S'!F41</f>
        <v>2.6853932584269664</v>
      </c>
      <c r="G41" s="25">
        <f>'2004Y'!G41/'2004S'!G41</f>
        <v>2.3611111111111112</v>
      </c>
      <c r="H41" s="25">
        <f>'2004Y'!H41/'2004S'!H41</f>
        <v>2.3352272727272729</v>
      </c>
      <c r="I41" s="25">
        <f>'2004Y'!I41/'2004S'!I41</f>
        <v>2.675213675213675</v>
      </c>
      <c r="J41" s="25">
        <f>'2004Y'!J41/'2004S'!J41</f>
        <v>2.1166666666666667</v>
      </c>
      <c r="K41" s="25">
        <f>'2004Y'!K41/'2004S'!K41</f>
        <v>2.5601851851851851</v>
      </c>
      <c r="L41" s="25">
        <f>'2004Y'!L41/'2004S'!L41</f>
        <v>3.8896103896103895</v>
      </c>
      <c r="M41" s="25">
        <f>'2004Y'!M41/'2004S'!M41</f>
        <v>2.3522727272727271</v>
      </c>
      <c r="N41" s="25">
        <f>'2004Y'!N41/'2004S'!N41</f>
        <v>2.6528925619834709</v>
      </c>
      <c r="O41" s="25">
        <f>'2004Y'!O41/'2004S'!O41</f>
        <v>2.7291666666666665</v>
      </c>
      <c r="P41" s="25"/>
    </row>
    <row r="42" spans="2:16" x14ac:dyDescent="0.2">
      <c r="B42" s="1" t="s">
        <v>49</v>
      </c>
      <c r="C42" s="24">
        <f>'2004Y'!C42/'2004S'!C42</f>
        <v>4.5715592135345222</v>
      </c>
      <c r="D42" s="24">
        <f>'2004Y'!D42/'2004S'!D42</f>
        <v>4.3613445378151257</v>
      </c>
      <c r="E42" s="24">
        <f>'2004Y'!E42/'2004S'!E42</f>
        <v>5.4036697247706424</v>
      </c>
      <c r="F42" s="24">
        <f>'2004Y'!F42/'2004S'!F42</f>
        <v>6.307017543859649</v>
      </c>
      <c r="G42" s="24">
        <f>'2004Y'!G42/'2004S'!G42</f>
        <v>6.9918699186991873</v>
      </c>
      <c r="H42" s="24">
        <f>'2004Y'!H42/'2004S'!H42</f>
        <v>3.4267782426778242</v>
      </c>
      <c r="I42" s="24">
        <f>'2004Y'!I42/'2004S'!I42</f>
        <v>3.1798107255520507</v>
      </c>
      <c r="J42" s="24">
        <f>'2004Y'!J42/'2004S'!J42</f>
        <v>3.4894514767932487</v>
      </c>
      <c r="K42" s="24">
        <f>'2004Y'!K42/'2004S'!K42</f>
        <v>5.5911330049261085</v>
      </c>
      <c r="L42" s="24">
        <f>'2004Y'!L42/'2004S'!L42</f>
        <v>4.45</v>
      </c>
      <c r="M42" s="24">
        <f>'2004Y'!M42/'2004S'!M42</f>
        <v>4.506382978723404</v>
      </c>
      <c r="N42" s="24">
        <f>'2004Y'!N42/'2004S'!N42</f>
        <v>5.4573170731707314</v>
      </c>
      <c r="O42" s="24">
        <f>'2004Y'!O42/'2004S'!O42</f>
        <v>5.5046728971962615</v>
      </c>
      <c r="P42" s="24"/>
    </row>
    <row r="43" spans="2:16" s="14" customFormat="1" x14ac:dyDescent="0.2">
      <c r="B43" s="16" t="s">
        <v>5</v>
      </c>
      <c r="C43" s="25">
        <f>'2004Y'!C43/'2004S'!C43</f>
        <v>1.6709039548022599</v>
      </c>
      <c r="D43" s="25">
        <f>'2004Y'!D43/'2004S'!D43</f>
        <v>2.2799999999999998</v>
      </c>
      <c r="E43" s="25">
        <f>'2004Y'!E43/'2004S'!E43</f>
        <v>1.59375</v>
      </c>
      <c r="F43" s="25">
        <f>'2004Y'!F43/'2004S'!F43</f>
        <v>1.6862745098039216</v>
      </c>
      <c r="G43" s="25">
        <f>'2004Y'!G43/'2004S'!G43</f>
        <v>2.7250000000000001</v>
      </c>
      <c r="H43" s="25">
        <f>'2004Y'!H43/'2004S'!H43</f>
        <v>2.7884615384615383</v>
      </c>
      <c r="I43" s="25">
        <f>'2004Y'!I43/'2004S'!I43</f>
        <v>1.3279569892473118</v>
      </c>
      <c r="J43" s="25">
        <f>'2004Y'!J43/'2004S'!J43</f>
        <v>1.2644628099173554</v>
      </c>
      <c r="K43" s="25">
        <f>'2004Y'!K43/'2004S'!K43</f>
        <v>1.7404255319148936</v>
      </c>
      <c r="L43" s="25">
        <f>'2004Y'!L43/'2004S'!L43</f>
        <v>1.9328358208955223</v>
      </c>
      <c r="M43" s="25">
        <f>'2004Y'!M43/'2004S'!M43</f>
        <v>2.510204081632653</v>
      </c>
      <c r="N43" s="25">
        <f>'2004Y'!N43/'2004S'!N43</f>
        <v>3.1590909090909092</v>
      </c>
      <c r="O43" s="25">
        <f>'2004Y'!O43/'2004S'!O43</f>
        <v>1.8421052631578947</v>
      </c>
      <c r="P43" s="25"/>
    </row>
    <row r="44" spans="2:16" x14ac:dyDescent="0.2">
      <c r="B44" s="1" t="s">
        <v>6</v>
      </c>
      <c r="C44" s="24">
        <f>'2004Y'!C44/'2004S'!C44</f>
        <v>2.5866569978245106</v>
      </c>
      <c r="D44" s="24">
        <f>'2004Y'!D44/'2004S'!D44</f>
        <v>2.7317073170731709</v>
      </c>
      <c r="E44" s="24">
        <f>'2004Y'!E44/'2004S'!E44</f>
        <v>2.1176470588235294</v>
      </c>
      <c r="F44" s="24">
        <f>'2004Y'!F44/'2004S'!F44</f>
        <v>3.0641025641025643</v>
      </c>
      <c r="G44" s="24">
        <f>'2004Y'!G44/'2004S'!G44</f>
        <v>2.9285714285714284</v>
      </c>
      <c r="H44" s="24">
        <f>'2004Y'!H44/'2004S'!H44</f>
        <v>2.7637795275590551</v>
      </c>
      <c r="I44" s="24">
        <f>'2004Y'!I44/'2004S'!I44</f>
        <v>2.7224880382775121</v>
      </c>
      <c r="J44" s="24">
        <f>'2004Y'!J44/'2004S'!J44</f>
        <v>1.9245283018867925</v>
      </c>
      <c r="K44" s="24">
        <f>'2004Y'!K44/'2004S'!K44</f>
        <v>2.7219251336898398</v>
      </c>
      <c r="L44" s="24">
        <f>'2004Y'!L44/'2004S'!L44</f>
        <v>2.1437125748502992</v>
      </c>
      <c r="M44" s="24">
        <f>'2004Y'!M44/'2004S'!M44</f>
        <v>2.91</v>
      </c>
      <c r="N44" s="24">
        <f>'2004Y'!N44/'2004S'!N44</f>
        <v>3.3076923076923075</v>
      </c>
      <c r="O44" s="24">
        <f>'2004Y'!O44/'2004S'!O44</f>
        <v>2.6166666666666667</v>
      </c>
      <c r="P44" s="24"/>
    </row>
    <row r="45" spans="2:16" s="14" customFormat="1" x14ac:dyDescent="0.2">
      <c r="B45" s="16" t="s">
        <v>50</v>
      </c>
      <c r="C45" s="25">
        <f>'2004Y'!C45/'2004S'!C45</f>
        <v>2.66412213740458</v>
      </c>
      <c r="D45" s="25">
        <f>'2004Y'!D45/'2004S'!D45</f>
        <v>2.4561403508771931</v>
      </c>
      <c r="E45" s="25">
        <f>'2004Y'!E45/'2004S'!E45</f>
        <v>3.2575757575757578</v>
      </c>
      <c r="F45" s="25">
        <f>'2004Y'!F45/'2004S'!F45</f>
        <v>3.3308270676691731</v>
      </c>
      <c r="G45" s="25">
        <f>'2004Y'!G45/'2004S'!G45</f>
        <v>2.7920792079207919</v>
      </c>
      <c r="H45" s="25">
        <f>'2004Y'!H45/'2004S'!H45</f>
        <v>2.5649717514124295</v>
      </c>
      <c r="I45" s="25">
        <f>'2004Y'!I45/'2004S'!I45</f>
        <v>2.498759305210918</v>
      </c>
      <c r="J45" s="25">
        <f>'2004Y'!J45/'2004S'!J45</f>
        <v>2.7777777777777777</v>
      </c>
      <c r="K45" s="25">
        <f>'2004Y'!K45/'2004S'!K45</f>
        <v>3.4249999999999998</v>
      </c>
      <c r="L45" s="25">
        <f>'2004Y'!L45/'2004S'!L45</f>
        <v>2.1974522292993632</v>
      </c>
      <c r="M45" s="25">
        <f>'2004Y'!M45/'2004S'!M45</f>
        <v>2.5289256198347108</v>
      </c>
      <c r="N45" s="25">
        <f>'2004Y'!N45/'2004S'!N45</f>
        <v>2.0833333333333335</v>
      </c>
      <c r="O45" s="25">
        <f>'2004Y'!O45/'2004S'!O45</f>
        <v>1.96</v>
      </c>
      <c r="P45" s="25"/>
    </row>
    <row r="46" spans="2:16" hidden="1" x14ac:dyDescent="0.2">
      <c r="B46" s="1" t="s">
        <v>51</v>
      </c>
      <c r="C46" s="24">
        <f>'2004Y'!C46/'2004S'!C46</f>
        <v>1.9469777306468716</v>
      </c>
      <c r="D46" s="24">
        <f>'2004Y'!D46/'2004S'!D46</f>
        <v>1.8823529411764706</v>
      </c>
      <c r="E46" s="24">
        <f>'2004Y'!E46/'2004S'!E46</f>
        <v>2.1142857142857143</v>
      </c>
      <c r="F46" s="24">
        <f>'2004Y'!F46/'2004S'!F46</f>
        <v>2.6666666666666665</v>
      </c>
      <c r="G46" s="24">
        <f>'2004Y'!G46/'2004S'!G46</f>
        <v>2.1041666666666665</v>
      </c>
      <c r="H46" s="24"/>
      <c r="I46" s="24"/>
      <c r="J46" s="24"/>
      <c r="K46" s="24"/>
      <c r="L46" s="24"/>
      <c r="M46" s="24"/>
      <c r="N46" s="24"/>
      <c r="O46" s="24"/>
      <c r="P46" s="8"/>
    </row>
    <row r="47" spans="2:16" hidden="1" x14ac:dyDescent="0.2">
      <c r="B47" s="4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49"/>
    </row>
    <row r="48" spans="2:16" s="19" customFormat="1" hidden="1" x14ac:dyDescent="0.2">
      <c r="B48" s="18" t="s">
        <v>91</v>
      </c>
      <c r="C48" s="24">
        <f>'2004Y'!C48/'2004S'!C48</f>
        <v>1.9064728106669804</v>
      </c>
      <c r="D48" s="24">
        <f>'2004Y'!D48/'2004S'!D48</f>
        <v>1.9028642590286426</v>
      </c>
      <c r="E48" s="24">
        <f>'2004Y'!E48/'2004S'!E48</f>
        <v>1.7690941385435168</v>
      </c>
      <c r="F48" s="24">
        <f>'2004Y'!F48/'2004S'!F48</f>
        <v>1.823306916426513</v>
      </c>
      <c r="G48" s="24">
        <f>'2004Y'!G48/'2004S'!G48</f>
        <v>1.851645692158761</v>
      </c>
      <c r="H48" s="24"/>
      <c r="I48" s="24"/>
      <c r="J48" s="24"/>
      <c r="K48" s="24"/>
      <c r="L48" s="24"/>
      <c r="M48" s="24"/>
      <c r="N48" s="24"/>
      <c r="O48" s="24"/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phoneticPr fontId="0" type="noConversion"/>
  <conditionalFormatting sqref="A1:B1048576 Q1:IV1048576 C1:P6 C8:P65536">
    <cfRule type="cellIs" dxfId="59" priority="1" stopIfTrue="1" operator="lessThan">
      <formula>0</formula>
    </cfRule>
  </conditionalFormatting>
  <pageMargins left="0.75" right="0.42" top="0.64" bottom="0.52" header="0.4921259845" footer="0.35"/>
  <pageSetup paperSize="9" scale="80" orientation="landscape" horizontalDpi="1200" verticalDpi="1200" r:id="rId1"/>
  <headerFooter alignWithMargins="0">
    <oddFooter>&amp;LStatistics Finland&amp;RHelsinki City Tourist Office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workbookViewId="0">
      <selection activeCell="H9" sqref="H9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2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2:16" ht="15.75" thickBot="1" x14ac:dyDescent="0.3">
      <c r="B5" s="5" t="s">
        <v>0</v>
      </c>
    </row>
    <row r="6" spans="2:16" ht="13.5" thickBot="1" x14ac:dyDescent="0.25">
      <c r="B6" s="6" t="s">
        <v>87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2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2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6" s="14" customFormat="1" x14ac:dyDescent="0.2">
      <c r="B9" s="13" t="s">
        <v>20</v>
      </c>
      <c r="C9" s="21">
        <f>'2003Y'!C9/'2003S'!C9</f>
        <v>1.8156123297076572</v>
      </c>
      <c r="D9" s="21">
        <f>'2003Y'!D9/'2003S'!D9</f>
        <v>1.7773023235556717</v>
      </c>
      <c r="E9" s="21">
        <f>'2003Y'!E9/'2003S'!E9</f>
        <v>1.6762407006309445</v>
      </c>
      <c r="F9" s="21">
        <f>'2003Y'!F9/'2003S'!F9</f>
        <v>1.7229660561710063</v>
      </c>
      <c r="G9" s="21">
        <f>'2003Y'!G9/'2003S'!G9</f>
        <v>1.7726139924914164</v>
      </c>
      <c r="H9" s="21">
        <f>'2003Y'!H9/'2003S'!H9</f>
        <v>1.8492082922013819</v>
      </c>
      <c r="I9" s="21">
        <f>'2003Y'!I9/'2003S'!I9</f>
        <v>1.928363879357595</v>
      </c>
      <c r="J9" s="21">
        <f>'2003Y'!J9/'2003S'!J9</f>
        <v>1.8070856818074172</v>
      </c>
      <c r="K9" s="21">
        <f>'2003Y'!K9/'2003S'!K9</f>
        <v>2.0127967312561101</v>
      </c>
      <c r="L9" s="21">
        <f>'2003Y'!L9/'2003S'!L9</f>
        <v>1.8437027195158477</v>
      </c>
      <c r="M9" s="21">
        <f>'2003Y'!M9/'2003S'!M9</f>
        <v>1.7417202558488354</v>
      </c>
      <c r="N9" s="21">
        <f>'2003Y'!N9/'2003S'!N9</f>
        <v>1.692821993079344</v>
      </c>
      <c r="O9" s="21">
        <f>'2003Y'!O9/'2003S'!O9</f>
        <v>1.7933691797807496</v>
      </c>
      <c r="P9" s="21"/>
    </row>
    <row r="10" spans="2:16" s="19" customFormat="1" x14ac:dyDescent="0.2">
      <c r="B10" s="47" t="s">
        <v>21</v>
      </c>
      <c r="C10" s="22">
        <f>'2003Y'!C10/'2003S'!C10</f>
        <v>2.0033599557879476</v>
      </c>
      <c r="D10" s="22">
        <f>'2003Y'!D10/'2003S'!D10</f>
        <v>1.9798728339228944</v>
      </c>
      <c r="E10" s="22">
        <f>'2003Y'!E10/'2003S'!E10</f>
        <v>1.8328203057980521</v>
      </c>
      <c r="F10" s="22">
        <f>'2003Y'!F10/'2003S'!F10</f>
        <v>1.9129392116138149</v>
      </c>
      <c r="G10" s="22">
        <f>'2003Y'!G10/'2003S'!G10</f>
        <v>1.9911244479195283</v>
      </c>
      <c r="H10" s="22">
        <f>'2003Y'!H10/'2003S'!H10</f>
        <v>2.1354418425980759</v>
      </c>
      <c r="I10" s="22">
        <f>'2003Y'!I10/'2003S'!I10</f>
        <v>2.0630830903790089</v>
      </c>
      <c r="J10" s="22">
        <f>'2003Y'!J10/'2003S'!J10</f>
        <v>1.8570450907886749</v>
      </c>
      <c r="K10" s="22">
        <f>'2003Y'!K10/'2003S'!K10</f>
        <v>2.1049335963645333</v>
      </c>
      <c r="L10" s="22">
        <f>'2003Y'!L10/'2003S'!L10</f>
        <v>2.0365860171980987</v>
      </c>
      <c r="M10" s="22">
        <f>'2003Y'!M10/'2003S'!M10</f>
        <v>1.983212814645309</v>
      </c>
      <c r="N10" s="22">
        <f>'2003Y'!N10/'2003S'!N10</f>
        <v>1.9927170868347339</v>
      </c>
      <c r="O10" s="22">
        <f>'2003Y'!O10/'2003S'!O10</f>
        <v>2.0099000928841666</v>
      </c>
      <c r="P10" s="22"/>
    </row>
    <row r="11" spans="2:16" s="14" customFormat="1" x14ac:dyDescent="0.2">
      <c r="B11" s="15" t="s">
        <v>22</v>
      </c>
      <c r="C11" s="21">
        <f>'2003Y'!C11/'2003S'!C11</f>
        <v>1.5939612281788338</v>
      </c>
      <c r="D11" s="21">
        <f>'2003Y'!D11/'2003S'!D11</f>
        <v>1.585509581142954</v>
      </c>
      <c r="E11" s="21">
        <f>'2003Y'!E11/'2003S'!E11</f>
        <v>1.5393000573723465</v>
      </c>
      <c r="F11" s="21">
        <f>'2003Y'!F11/'2003S'!F11</f>
        <v>1.5522132409545804</v>
      </c>
      <c r="G11" s="21">
        <f>'2003Y'!G11/'2003S'!G11</f>
        <v>1.5486658580958157</v>
      </c>
      <c r="H11" s="21">
        <f>'2003Y'!H11/'2003S'!H11</f>
        <v>1.570430878593253</v>
      </c>
      <c r="I11" s="21">
        <f>'2003Y'!I11/'2003S'!I11</f>
        <v>1.7103426583049914</v>
      </c>
      <c r="J11" s="21">
        <f>'2003Y'!J11/'2003S'!J11</f>
        <v>1.7279530037065529</v>
      </c>
      <c r="K11" s="21">
        <f>'2003Y'!K11/'2003S'!K11</f>
        <v>1.7854814879193464</v>
      </c>
      <c r="L11" s="21">
        <f>'2003Y'!L11/'2003S'!L11</f>
        <v>1.5825544608153304</v>
      </c>
      <c r="M11" s="21">
        <f>'2003Y'!M11/'2003S'!M11</f>
        <v>1.5268079698929635</v>
      </c>
      <c r="N11" s="21">
        <f>'2003Y'!N11/'2003S'!N11</f>
        <v>1.4765275429118716</v>
      </c>
      <c r="O11" s="21">
        <f>'2003Y'!O11/'2003S'!O11</f>
        <v>1.566626337389984</v>
      </c>
      <c r="P11" s="21"/>
    </row>
    <row r="12" spans="2:16" s="17" customFormat="1" x14ac:dyDescent="0.2">
      <c r="B12" s="1" t="s">
        <v>23</v>
      </c>
      <c r="C12" s="24">
        <f>'2003Y'!C12/'2003S'!C12</f>
        <v>2.1724451305289629</v>
      </c>
      <c r="D12" s="24">
        <f>'2003Y'!D12/'2003S'!D12</f>
        <v>2.0461571489909831</v>
      </c>
      <c r="E12" s="24">
        <f>'2003Y'!E12/'2003S'!E12</f>
        <v>1.901594174375123</v>
      </c>
      <c r="F12" s="24">
        <f>'2003Y'!F12/'2003S'!F12</f>
        <v>1.9759862778730704</v>
      </c>
      <c r="G12" s="24">
        <f>'2003Y'!G12/'2003S'!G12</f>
        <v>2.12265428516154</v>
      </c>
      <c r="H12" s="24">
        <f>'2003Y'!H12/'2003S'!H12</f>
        <v>2.1758316361167687</v>
      </c>
      <c r="I12" s="24">
        <f>'2003Y'!I12/'2003S'!I12</f>
        <v>2.2860110803324099</v>
      </c>
      <c r="J12" s="24">
        <f>'2003Y'!J12/'2003S'!J12</f>
        <v>2.1529593534585216</v>
      </c>
      <c r="K12" s="24">
        <f>'2003Y'!K12/'2003S'!K12</f>
        <v>2.4231540565177756</v>
      </c>
      <c r="L12" s="24">
        <f>'2003Y'!L12/'2003S'!L12</f>
        <v>2.2665645346610495</v>
      </c>
      <c r="M12" s="24">
        <f>'2003Y'!M12/'2003S'!M12</f>
        <v>2.1262416471013186</v>
      </c>
      <c r="N12" s="24">
        <f>'2003Y'!N12/'2003S'!N12</f>
        <v>2.0517864311521476</v>
      </c>
      <c r="O12" s="24">
        <f>'2003Y'!O12/'2003S'!O12</f>
        <v>2.1102739726027395</v>
      </c>
      <c r="P12" s="24"/>
    </row>
    <row r="13" spans="2:16" s="14" customFormat="1" x14ac:dyDescent="0.2">
      <c r="B13" s="16" t="s">
        <v>24</v>
      </c>
      <c r="C13" s="25">
        <f>'2003Y'!C13/'2003S'!C13</f>
        <v>1.9085691175784349</v>
      </c>
      <c r="D13" s="25">
        <f>'2003Y'!D13/'2003S'!D13</f>
        <v>1.9840292275574112</v>
      </c>
      <c r="E13" s="25">
        <f>'2003Y'!E13/'2003S'!E13</f>
        <v>1.9668826493880489</v>
      </c>
      <c r="F13" s="25">
        <f>'2003Y'!F13/'2003S'!F13</f>
        <v>1.7788244931394634</v>
      </c>
      <c r="G13" s="25">
        <f>'2003Y'!G13/'2003S'!G13</f>
        <v>1.9281531531531531</v>
      </c>
      <c r="H13" s="25">
        <f>'2003Y'!H13/'2003S'!H13</f>
        <v>2.0326545587965512</v>
      </c>
      <c r="I13" s="25">
        <f>'2003Y'!I13/'2003S'!I13</f>
        <v>1.897258519087881</v>
      </c>
      <c r="J13" s="25">
        <f>'2003Y'!J13/'2003S'!J13</f>
        <v>1.7188227821300022</v>
      </c>
      <c r="K13" s="25">
        <f>'2003Y'!K13/'2003S'!K13</f>
        <v>1.9553571428571428</v>
      </c>
      <c r="L13" s="25">
        <f>'2003Y'!L13/'2003S'!L13</f>
        <v>1.9634397528321319</v>
      </c>
      <c r="M13" s="25">
        <f>'2003Y'!M13/'2003S'!M13</f>
        <v>1.8135291499777482</v>
      </c>
      <c r="N13" s="25">
        <f>'2003Y'!N13/'2003S'!N13</f>
        <v>1.9927810864464899</v>
      </c>
      <c r="O13" s="25">
        <f>'2003Y'!O13/'2003S'!O13</f>
        <v>1.8076535750251763</v>
      </c>
      <c r="P13" s="25"/>
    </row>
    <row r="14" spans="2:16" x14ac:dyDescent="0.2">
      <c r="B14" s="1" t="s">
        <v>25</v>
      </c>
      <c r="C14" s="24">
        <f>'2003Y'!C14/'2003S'!C14</f>
        <v>1.6118582690001282</v>
      </c>
      <c r="D14" s="24">
        <f>'2003Y'!D14/'2003S'!D14</f>
        <v>1.5566155122355869</v>
      </c>
      <c r="E14" s="24">
        <f>'2003Y'!E14/'2003S'!E14</f>
        <v>1.5038112522686025</v>
      </c>
      <c r="F14" s="24">
        <f>'2003Y'!F14/'2003S'!F14</f>
        <v>1.5370892018779343</v>
      </c>
      <c r="G14" s="24">
        <f>'2003Y'!G14/'2003S'!G14</f>
        <v>1.5469326181696279</v>
      </c>
      <c r="H14" s="24">
        <f>'2003Y'!H14/'2003S'!H14</f>
        <v>1.7295867768595041</v>
      </c>
      <c r="I14" s="24">
        <f>'2003Y'!I14/'2003S'!I14</f>
        <v>1.578826895565093</v>
      </c>
      <c r="J14" s="24">
        <f>'2003Y'!J14/'2003S'!J14</f>
        <v>1.5917931688804554</v>
      </c>
      <c r="K14" s="24">
        <f>'2003Y'!K14/'2003S'!K14</f>
        <v>1.6876000915122398</v>
      </c>
      <c r="L14" s="24">
        <f>'2003Y'!L14/'2003S'!L14</f>
        <v>1.6617031630170316</v>
      </c>
      <c r="M14" s="24">
        <f>'2003Y'!M14/'2003S'!M14</f>
        <v>1.5868730977901284</v>
      </c>
      <c r="N14" s="24">
        <f>'2003Y'!N14/'2003S'!N14</f>
        <v>1.6429684180710948</v>
      </c>
      <c r="O14" s="24">
        <f>'2003Y'!O14/'2003S'!O14</f>
        <v>1.582888757162616</v>
      </c>
      <c r="P14" s="24"/>
    </row>
    <row r="15" spans="2:16" s="14" customFormat="1" x14ac:dyDescent="0.2">
      <c r="B15" s="16" t="s">
        <v>1</v>
      </c>
      <c r="C15" s="25">
        <f>'2003Y'!C15/'2003S'!C15</f>
        <v>2.4042999899061268</v>
      </c>
      <c r="D15" s="25">
        <f>'2003Y'!D15/'2003S'!D15</f>
        <v>2.9320794148380354</v>
      </c>
      <c r="E15" s="25">
        <f>'2003Y'!E15/'2003S'!E15</f>
        <v>2.3105121293800539</v>
      </c>
      <c r="F15" s="25">
        <f>'2003Y'!F15/'2003S'!F15</f>
        <v>2.5934891485809684</v>
      </c>
      <c r="G15" s="25">
        <f>'2003Y'!G15/'2003S'!G15</f>
        <v>2.76564641388762</v>
      </c>
      <c r="H15" s="25">
        <f>'2003Y'!H15/'2003S'!H15</f>
        <v>2.390933746609841</v>
      </c>
      <c r="I15" s="25">
        <f>'2003Y'!I15/'2003S'!I15</f>
        <v>2.2386215864759427</v>
      </c>
      <c r="J15" s="25">
        <f>'2003Y'!J15/'2003S'!J15</f>
        <v>2.2586652168003263</v>
      </c>
      <c r="K15" s="25">
        <f>'2003Y'!K15/'2003S'!K15</f>
        <v>2.477150880776104</v>
      </c>
      <c r="L15" s="25">
        <f>'2003Y'!L15/'2003S'!L15</f>
        <v>2.1984126984126986</v>
      </c>
      <c r="M15" s="25">
        <f>'2003Y'!M15/'2003S'!M15</f>
        <v>2.5272550292018172</v>
      </c>
      <c r="N15" s="25">
        <f>'2003Y'!N15/'2003S'!N15</f>
        <v>2.5277130880298091</v>
      </c>
      <c r="O15" s="25">
        <f>'2003Y'!O15/'2003S'!O15</f>
        <v>2.55229531471841</v>
      </c>
      <c r="P15" s="25"/>
    </row>
    <row r="16" spans="2:16" s="19" customFormat="1" x14ac:dyDescent="0.2">
      <c r="B16" s="1" t="s">
        <v>26</v>
      </c>
      <c r="C16" s="24">
        <f>'2003Y'!C16/'2003S'!C16</f>
        <v>2.1484139030710026</v>
      </c>
      <c r="D16" s="24">
        <f>'2003Y'!D16/'2003S'!D16</f>
        <v>2.25859649122807</v>
      </c>
      <c r="E16" s="24">
        <f>'2003Y'!E16/'2003S'!E16</f>
        <v>1.8810599217103283</v>
      </c>
      <c r="F16" s="24">
        <f>'2003Y'!F16/'2003S'!F16</f>
        <v>2.1160418260647793</v>
      </c>
      <c r="G16" s="24">
        <f>'2003Y'!G16/'2003S'!G16</f>
        <v>2.2257410691664554</v>
      </c>
      <c r="H16" s="24">
        <f>'2003Y'!H16/'2003S'!H16</f>
        <v>2.4350375664284405</v>
      </c>
      <c r="I16" s="24">
        <f>'2003Y'!I16/'2003S'!I16</f>
        <v>2.0642656162070905</v>
      </c>
      <c r="J16" s="24">
        <f>'2003Y'!J16/'2003S'!J16</f>
        <v>1.9222866442884752</v>
      </c>
      <c r="K16" s="24">
        <f>'2003Y'!K16/'2003S'!K16</f>
        <v>2.199411331861663</v>
      </c>
      <c r="L16" s="24">
        <f>'2003Y'!L16/'2003S'!L16</f>
        <v>2.2484926000365428</v>
      </c>
      <c r="M16" s="24">
        <f>'2003Y'!M16/'2003S'!M16</f>
        <v>2.3067043411250965</v>
      </c>
      <c r="N16" s="24">
        <f>'2003Y'!N16/'2003S'!N16</f>
        <v>2.1887298747763864</v>
      </c>
      <c r="O16" s="24">
        <f>'2003Y'!O16/'2003S'!O16</f>
        <v>2.1333723310909622</v>
      </c>
      <c r="P16" s="24"/>
    </row>
    <row r="17" spans="2:18" s="14" customFormat="1" x14ac:dyDescent="0.2">
      <c r="B17" s="16" t="s">
        <v>27</v>
      </c>
      <c r="C17" s="25">
        <f>'2003Y'!C17/'2003S'!C17</f>
        <v>1.6764807930607186</v>
      </c>
      <c r="D17" s="25">
        <f>'2003Y'!D17/'2003S'!D17</f>
        <v>1.5877325289089994</v>
      </c>
      <c r="E17" s="25">
        <f>'2003Y'!E17/'2003S'!E17</f>
        <v>1.7313757476889613</v>
      </c>
      <c r="F17" s="25">
        <f>'2003Y'!F17/'2003S'!F17</f>
        <v>1.9854809437386569</v>
      </c>
      <c r="G17" s="25">
        <f>'2003Y'!G17/'2003S'!G17</f>
        <v>1.7833910034602076</v>
      </c>
      <c r="H17" s="25">
        <f>'2003Y'!H17/'2003S'!H17</f>
        <v>1.9640091116173122</v>
      </c>
      <c r="I17" s="25">
        <f>'2003Y'!I17/'2003S'!I17</f>
        <v>1.4996044303797469</v>
      </c>
      <c r="J17" s="25">
        <f>'2003Y'!J17/'2003S'!J17</f>
        <v>1.4798951048951048</v>
      </c>
      <c r="K17" s="25">
        <f>'2003Y'!K17/'2003S'!K17</f>
        <v>1.6704824202780049</v>
      </c>
      <c r="L17" s="25">
        <f>'2003Y'!L17/'2003S'!L17</f>
        <v>1.6747064423992384</v>
      </c>
      <c r="M17" s="25">
        <f>'2003Y'!M17/'2003S'!M17</f>
        <v>1.8626005361930296</v>
      </c>
      <c r="N17" s="25">
        <f>'2003Y'!N17/'2003S'!N17</f>
        <v>1.9044329303396661</v>
      </c>
      <c r="O17" s="25">
        <f>'2003Y'!O17/'2003S'!O17</f>
        <v>1.6295411089866156</v>
      </c>
      <c r="P17" s="25"/>
    </row>
    <row r="18" spans="2:18" x14ac:dyDescent="0.2">
      <c r="B18" s="1" t="s">
        <v>28</v>
      </c>
      <c r="C18" s="24">
        <f>'2003Y'!C18/'2003S'!C18</f>
        <v>2.1557276668983549</v>
      </c>
      <c r="D18" s="24">
        <f>'2003Y'!D18/'2003S'!D18</f>
        <v>2.1501087744742566</v>
      </c>
      <c r="E18" s="24">
        <f>'2003Y'!E18/'2003S'!E18</f>
        <v>1.8679750223015166</v>
      </c>
      <c r="F18" s="24">
        <f>'2003Y'!F18/'2003S'!F18</f>
        <v>2.1171548117154813</v>
      </c>
      <c r="G18" s="24">
        <f>'2003Y'!G18/'2003S'!G18</f>
        <v>2.6329497274379166</v>
      </c>
      <c r="H18" s="24">
        <f>'2003Y'!H18/'2003S'!H18</f>
        <v>2.6481601032924469</v>
      </c>
      <c r="I18" s="24">
        <f>'2003Y'!I18/'2003S'!I18</f>
        <v>2.2676678445229683</v>
      </c>
      <c r="J18" s="24">
        <f>'2003Y'!J18/'2003S'!J18</f>
        <v>1.8023744744001979</v>
      </c>
      <c r="K18" s="24">
        <f>'2003Y'!K18/'2003S'!K18</f>
        <v>2.0487610707533088</v>
      </c>
      <c r="L18" s="24">
        <f>'2003Y'!L18/'2003S'!L18</f>
        <v>2.5807671528903295</v>
      </c>
      <c r="M18" s="24">
        <f>'2003Y'!M18/'2003S'!M18</f>
        <v>2.2721575649059984</v>
      </c>
      <c r="N18" s="24">
        <f>'2003Y'!N18/'2003S'!N18</f>
        <v>2.3693086003372681</v>
      </c>
      <c r="O18" s="24">
        <f>'2003Y'!O18/'2003S'!O18</f>
        <v>2.0238663484486872</v>
      </c>
      <c r="P18" s="24"/>
    </row>
    <row r="19" spans="2:18" s="14" customFormat="1" x14ac:dyDescent="0.2">
      <c r="B19" s="16" t="s">
        <v>29</v>
      </c>
      <c r="C19" s="25">
        <f>'2003Y'!C19/'2003S'!C19</f>
        <v>2.0177952892275717</v>
      </c>
      <c r="D19" s="25">
        <f>'2003Y'!D19/'2003S'!D19</f>
        <v>1.8964143426294822</v>
      </c>
      <c r="E19" s="25">
        <f>'2003Y'!E19/'2003S'!E19</f>
        <v>1.8640569395017794</v>
      </c>
      <c r="F19" s="25">
        <f>'2003Y'!F19/'2003S'!F19</f>
        <v>1.8826650943396226</v>
      </c>
      <c r="G19" s="25">
        <f>'2003Y'!G19/'2003S'!G19</f>
        <v>2.0038167938931299</v>
      </c>
      <c r="H19" s="25">
        <f>'2003Y'!H19/'2003S'!H19</f>
        <v>2.009484291641968</v>
      </c>
      <c r="I19" s="25">
        <f>'2003Y'!I19/'2003S'!I19</f>
        <v>1.928444286222855</v>
      </c>
      <c r="J19" s="25">
        <f>'2003Y'!J19/'2003S'!J19</f>
        <v>1.8303484207098666</v>
      </c>
      <c r="K19" s="25">
        <f>'2003Y'!K19/'2003S'!K19</f>
        <v>2.1545454545454548</v>
      </c>
      <c r="L19" s="25">
        <f>'2003Y'!L19/'2003S'!L19</f>
        <v>2.2963636363636364</v>
      </c>
      <c r="M19" s="25">
        <f>'2003Y'!M19/'2003S'!M19</f>
        <v>2.0395061728395061</v>
      </c>
      <c r="N19" s="25">
        <f>'2003Y'!N19/'2003S'!N19</f>
        <v>2.3123287671232875</v>
      </c>
      <c r="O19" s="25">
        <f>'2003Y'!O19/'2003S'!O19</f>
        <v>2.0491539081385981</v>
      </c>
      <c r="P19" s="25"/>
    </row>
    <row r="20" spans="2:18" x14ac:dyDescent="0.2">
      <c r="B20" s="1" t="s">
        <v>30</v>
      </c>
      <c r="C20" s="24">
        <f>'2003Y'!C20/'2003S'!C20</f>
        <v>1.806393879842785</v>
      </c>
      <c r="D20" s="24">
        <f>'2003Y'!D20/'2003S'!D20</f>
        <v>1.7083333333333333</v>
      </c>
      <c r="E20" s="24">
        <f>'2003Y'!E20/'2003S'!E20</f>
        <v>1.6896077081899519</v>
      </c>
      <c r="F20" s="24">
        <f>'2003Y'!F20/'2003S'!F20</f>
        <v>1.7560975609756098</v>
      </c>
      <c r="G20" s="24">
        <f>'2003Y'!G20/'2003S'!G20</f>
        <v>1.9484366428963247</v>
      </c>
      <c r="H20" s="24">
        <f>'2003Y'!H20/'2003S'!H20</f>
        <v>1.9206128133704736</v>
      </c>
      <c r="I20" s="24">
        <f>'2003Y'!I20/'2003S'!I20</f>
        <v>1.7337104072398191</v>
      </c>
      <c r="J20" s="24">
        <f>'2003Y'!J20/'2003S'!J20</f>
        <v>1.680727103239338</v>
      </c>
      <c r="K20" s="24">
        <f>'2003Y'!K20/'2003S'!K20</f>
        <v>1.86646110056926</v>
      </c>
      <c r="L20" s="24">
        <f>'2003Y'!L20/'2003S'!L20</f>
        <v>1.7054356514788169</v>
      </c>
      <c r="M20" s="24">
        <f>'2003Y'!M20/'2003S'!M20</f>
        <v>1.9112458654906284</v>
      </c>
      <c r="N20" s="24">
        <f>'2003Y'!N20/'2003S'!N20</f>
        <v>1.981157469717362</v>
      </c>
      <c r="O20" s="24">
        <f>'2003Y'!O20/'2003S'!O20</f>
        <v>2.0145243282498186</v>
      </c>
      <c r="P20" s="24"/>
    </row>
    <row r="21" spans="2:18" s="14" customFormat="1" x14ac:dyDescent="0.2">
      <c r="B21" s="16" t="s">
        <v>31</v>
      </c>
      <c r="C21" s="25">
        <f>'2003Y'!C21/'2003S'!C21</f>
        <v>2.0342366412213742</v>
      </c>
      <c r="D21" s="25">
        <f>'2003Y'!D21/'2003S'!D21</f>
        <v>1.9820732657833204</v>
      </c>
      <c r="E21" s="25">
        <f>'2003Y'!E21/'2003S'!E21</f>
        <v>1.7372826786864133</v>
      </c>
      <c r="F21" s="25">
        <f>'2003Y'!F21/'2003S'!F21</f>
        <v>1.9298762522097819</v>
      </c>
      <c r="G21" s="25">
        <f>'2003Y'!G21/'2003S'!G21</f>
        <v>1.778702163061564</v>
      </c>
      <c r="H21" s="25">
        <f>'2003Y'!H21/'2003S'!H21</f>
        <v>2.1829513470044231</v>
      </c>
      <c r="I21" s="25">
        <f>'2003Y'!I21/'2003S'!I21</f>
        <v>1.9323414806942969</v>
      </c>
      <c r="J21" s="25">
        <f>'2003Y'!J21/'2003S'!J21</f>
        <v>2.2005170927894282</v>
      </c>
      <c r="K21" s="25">
        <f>'2003Y'!K21/'2003S'!K21</f>
        <v>2.3011734028683182</v>
      </c>
      <c r="L21" s="25">
        <f>'2003Y'!L21/'2003S'!L21</f>
        <v>2.0369440459110475</v>
      </c>
      <c r="M21" s="25">
        <f>'2003Y'!M21/'2003S'!M21</f>
        <v>2.0307473982970672</v>
      </c>
      <c r="N21" s="25">
        <f>'2003Y'!N21/'2003S'!N21</f>
        <v>1.9827307069616837</v>
      </c>
      <c r="O21" s="25">
        <f>'2003Y'!O21/'2003S'!O21</f>
        <v>1.8592</v>
      </c>
      <c r="P21" s="25"/>
    </row>
    <row r="22" spans="2:18" x14ac:dyDescent="0.2">
      <c r="B22" s="1" t="s">
        <v>32</v>
      </c>
      <c r="C22" s="24">
        <f>'2003Y'!C22/'2003S'!C22</f>
        <v>1.8171768707482994</v>
      </c>
      <c r="D22" s="24">
        <f>'2003Y'!D22/'2003S'!D22</f>
        <v>1.7071478140180429</v>
      </c>
      <c r="E22" s="24">
        <f>'2003Y'!E22/'2003S'!E22</f>
        <v>1.5763513513513514</v>
      </c>
      <c r="F22" s="24">
        <f>'2003Y'!F22/'2003S'!F22</f>
        <v>1.6742857142857144</v>
      </c>
      <c r="G22" s="24">
        <f>'2003Y'!G22/'2003S'!G22</f>
        <v>1.732574679943101</v>
      </c>
      <c r="H22" s="24">
        <f>'2003Y'!H22/'2003S'!H22</f>
        <v>1.916915422885572</v>
      </c>
      <c r="I22" s="24">
        <f>'2003Y'!I22/'2003S'!I22</f>
        <v>1.7599657093870553</v>
      </c>
      <c r="J22" s="24">
        <f>'2003Y'!J22/'2003S'!J22</f>
        <v>1.9051918735891649</v>
      </c>
      <c r="K22" s="24">
        <f>'2003Y'!K22/'2003S'!K22</f>
        <v>1.9892601431980907</v>
      </c>
      <c r="L22" s="24">
        <f>'2003Y'!L22/'2003S'!L22</f>
        <v>1.9022593320235757</v>
      </c>
      <c r="M22" s="24">
        <f>'2003Y'!M22/'2003S'!M22</f>
        <v>1.9348079161816065</v>
      </c>
      <c r="N22" s="24">
        <f>'2003Y'!N22/'2003S'!N22</f>
        <v>1.7869565217391303</v>
      </c>
      <c r="O22" s="24">
        <f>'2003Y'!O22/'2003S'!O22</f>
        <v>1.7276867030965393</v>
      </c>
      <c r="P22" s="24"/>
    </row>
    <row r="23" spans="2:18" s="14" customFormat="1" x14ac:dyDescent="0.2">
      <c r="B23" s="16" t="s">
        <v>33</v>
      </c>
      <c r="C23" s="25">
        <f>'2003Y'!C23/'2003S'!C23</f>
        <v>1.9774468757405799</v>
      </c>
      <c r="D23" s="25">
        <f>'2003Y'!D23/'2003S'!D23</f>
        <v>2.2135678391959801</v>
      </c>
      <c r="E23" s="25">
        <f>'2003Y'!E23/'2003S'!E23</f>
        <v>1.613348676639816</v>
      </c>
      <c r="F23" s="25">
        <f>'2003Y'!F23/'2003S'!F23</f>
        <v>1.8614718614718615</v>
      </c>
      <c r="G23" s="25">
        <f>'2003Y'!G23/'2003S'!G23</f>
        <v>2.1068548387096775</v>
      </c>
      <c r="H23" s="25">
        <f>'2003Y'!H23/'2003S'!H23</f>
        <v>2.1994657168299199</v>
      </c>
      <c r="I23" s="25">
        <f>'2003Y'!I23/'2003S'!I23</f>
        <v>2.3090644339279214</v>
      </c>
      <c r="J23" s="25">
        <f>'2003Y'!J23/'2003S'!J23</f>
        <v>1.7847835224884405</v>
      </c>
      <c r="K23" s="25">
        <f>'2003Y'!K23/'2003S'!K23</f>
        <v>1.8665822784810127</v>
      </c>
      <c r="L23" s="25">
        <f>'2003Y'!L23/'2003S'!L23</f>
        <v>1.9357021996615906</v>
      </c>
      <c r="M23" s="25">
        <f>'2003Y'!M23/'2003S'!M23</f>
        <v>2.2713615023474176</v>
      </c>
      <c r="N23" s="25">
        <f>'2003Y'!N23/'2003S'!N23</f>
        <v>2.1534653465346536</v>
      </c>
      <c r="O23" s="25">
        <f>'2003Y'!O23/'2003S'!O23</f>
        <v>2.4522924411400249</v>
      </c>
      <c r="P23" s="25"/>
    </row>
    <row r="24" spans="2:18" x14ac:dyDescent="0.2">
      <c r="B24" s="1" t="s">
        <v>34</v>
      </c>
      <c r="C24" s="24">
        <f>'2003Y'!C24/'2003S'!C24</f>
        <v>1.9242519956354447</v>
      </c>
      <c r="D24" s="24">
        <f>'2003Y'!D24/'2003S'!D24</f>
        <v>1.826474622770919</v>
      </c>
      <c r="E24" s="24">
        <f>'2003Y'!E24/'2003S'!E24</f>
        <v>1.7067226890756302</v>
      </c>
      <c r="F24" s="24">
        <f>'2003Y'!F24/'2003S'!F24</f>
        <v>1.607977991746905</v>
      </c>
      <c r="G24" s="24">
        <f>'2003Y'!G24/'2003S'!G24</f>
        <v>1.5724815724815724</v>
      </c>
      <c r="H24" s="24">
        <f>'2003Y'!H24/'2003S'!H24</f>
        <v>1.8526570048309179</v>
      </c>
      <c r="I24" s="24">
        <f>'2003Y'!I24/'2003S'!I24</f>
        <v>2.1001483679525221</v>
      </c>
      <c r="J24" s="24">
        <f>'2003Y'!J24/'2003S'!J24</f>
        <v>1.7477031802120142</v>
      </c>
      <c r="K24" s="24">
        <f>'2003Y'!K24/'2003S'!K24</f>
        <v>2.0074580484773152</v>
      </c>
      <c r="L24" s="24">
        <f>'2003Y'!L24/'2003S'!L24</f>
        <v>2.1596306068601585</v>
      </c>
      <c r="M24" s="24">
        <f>'2003Y'!M24/'2003S'!M24</f>
        <v>2.1245985870263326</v>
      </c>
      <c r="N24" s="24">
        <f>'2003Y'!N24/'2003S'!N24</f>
        <v>2.0978196817913966</v>
      </c>
      <c r="O24" s="24">
        <f>'2003Y'!O24/'2003S'!O24</f>
        <v>2.1756965944272446</v>
      </c>
      <c r="P24" s="24"/>
    </row>
    <row r="25" spans="2:18" s="14" customFormat="1" x14ac:dyDescent="0.2">
      <c r="B25" s="16" t="s">
        <v>35</v>
      </c>
      <c r="C25" s="25">
        <f>'2003Y'!C25/'2003S'!C25</f>
        <v>2.2482185273159145</v>
      </c>
      <c r="D25" s="25">
        <f>'2003Y'!D25/'2003S'!D25</f>
        <v>2.1515151515151514</v>
      </c>
      <c r="E25" s="25">
        <f>'2003Y'!E25/'2003S'!E25</f>
        <v>2.020533880903491</v>
      </c>
      <c r="F25" s="25">
        <f>'2003Y'!F25/'2003S'!F25</f>
        <v>2.0795262267343486</v>
      </c>
      <c r="G25" s="25">
        <f>'2003Y'!G25/'2003S'!G25</f>
        <v>1.9546027742749055</v>
      </c>
      <c r="H25" s="25">
        <f>'2003Y'!H25/'2003S'!H25</f>
        <v>2.4946236559139785</v>
      </c>
      <c r="I25" s="25">
        <f>'2003Y'!I25/'2003S'!I25</f>
        <v>2.337137840210711</v>
      </c>
      <c r="J25" s="25">
        <f>'2003Y'!J25/'2003S'!J25</f>
        <v>1.9791612399062255</v>
      </c>
      <c r="K25" s="25">
        <f>'2003Y'!K25/'2003S'!K25</f>
        <v>2.6563317146059022</v>
      </c>
      <c r="L25" s="25">
        <f>'2003Y'!L25/'2003S'!L25</f>
        <v>2.1363251481795089</v>
      </c>
      <c r="M25" s="25">
        <f>'2003Y'!M25/'2003S'!M25</f>
        <v>2.1766304347826089</v>
      </c>
      <c r="N25" s="25">
        <f>'2003Y'!N25/'2003S'!N25</f>
        <v>2.1457055214723928</v>
      </c>
      <c r="O25" s="25">
        <f>'2003Y'!O25/'2003S'!O25</f>
        <v>2.432852386237514</v>
      </c>
      <c r="P25" s="25"/>
    </row>
    <row r="26" spans="2:18" x14ac:dyDescent="0.2">
      <c r="B26" s="1" t="s">
        <v>36</v>
      </c>
      <c r="C26" s="24">
        <f>'2003Y'!C26/'2003S'!C26</f>
        <v>1.9860373874913455</v>
      </c>
      <c r="D26" s="24">
        <f>'2003Y'!D26/'2003S'!D26</f>
        <v>1.8453237410071943</v>
      </c>
      <c r="E26" s="24">
        <f>'2003Y'!E26/'2003S'!E26</f>
        <v>1.6433470507544581</v>
      </c>
      <c r="F26" s="24">
        <f>'2003Y'!F26/'2003S'!F26</f>
        <v>1.9700956937799043</v>
      </c>
      <c r="G26" s="24">
        <f>'2003Y'!G26/'2003S'!G26</f>
        <v>1.9075235109717867</v>
      </c>
      <c r="H26" s="24">
        <f>'2003Y'!H26/'2003S'!H26</f>
        <v>2.0519125683060109</v>
      </c>
      <c r="I26" s="24">
        <f>'2003Y'!I26/'2003S'!I26</f>
        <v>2.2059496567505721</v>
      </c>
      <c r="J26" s="24">
        <f>'2003Y'!J26/'2003S'!J26</f>
        <v>2.174585635359116</v>
      </c>
      <c r="K26" s="24">
        <f>'2003Y'!K26/'2003S'!K26</f>
        <v>2.1758014477766285</v>
      </c>
      <c r="L26" s="24">
        <f>'2003Y'!L26/'2003S'!L26</f>
        <v>1.9448818897637796</v>
      </c>
      <c r="M26" s="24">
        <f>'2003Y'!M26/'2003S'!M26</f>
        <v>1.8455414012738853</v>
      </c>
      <c r="N26" s="24">
        <f>'2003Y'!N26/'2003S'!N26</f>
        <v>1.893939393939394</v>
      </c>
      <c r="O26" s="24">
        <f>'2003Y'!O26/'2003S'!O26</f>
        <v>1.9213483146067416</v>
      </c>
      <c r="P26" s="24"/>
      <c r="Q26" s="24"/>
      <c r="R26" s="24"/>
    </row>
    <row r="27" spans="2:18" s="14" customFormat="1" x14ac:dyDescent="0.2">
      <c r="B27" s="16" t="s">
        <v>37</v>
      </c>
      <c r="C27" s="25">
        <f>'2003Y'!C27/'2003S'!C27</f>
        <v>1.7358832376264697</v>
      </c>
      <c r="D27" s="25">
        <f>'2003Y'!D27/'2003S'!D27</f>
        <v>1.9392049883086515</v>
      </c>
      <c r="E27" s="25">
        <f>'2003Y'!E27/'2003S'!E27</f>
        <v>1.9635555555555555</v>
      </c>
      <c r="F27" s="25">
        <f>'2003Y'!F27/'2003S'!F27</f>
        <v>1.78069552874379</v>
      </c>
      <c r="G27" s="25">
        <f>'2003Y'!G27/'2003S'!G27</f>
        <v>2.1019021739130435</v>
      </c>
      <c r="H27" s="25">
        <f>'2003Y'!H27/'2003S'!H27</f>
        <v>2.0075566750629723</v>
      </c>
      <c r="I27" s="25">
        <f>'2003Y'!I27/'2003S'!I27</f>
        <v>1.7176684881602915</v>
      </c>
      <c r="J27" s="25">
        <f>'2003Y'!J27/'2003S'!J27</f>
        <v>1.4839073969508751</v>
      </c>
      <c r="K27" s="25">
        <f>'2003Y'!K27/'2003S'!K27</f>
        <v>1.6652110625909753</v>
      </c>
      <c r="L27" s="25">
        <f>'2003Y'!L27/'2003S'!L27</f>
        <v>1.7238819162100052</v>
      </c>
      <c r="M27" s="25">
        <f>'2003Y'!M27/'2003S'!M27</f>
        <v>1.6116896918172157</v>
      </c>
      <c r="N27" s="25">
        <f>'2003Y'!N27/'2003S'!N27</f>
        <v>1.7048846675712348</v>
      </c>
      <c r="O27" s="25">
        <f>'2003Y'!O27/'2003S'!O27</f>
        <v>1.8452860596293312</v>
      </c>
      <c r="P27" s="25"/>
      <c r="Q27" s="25"/>
      <c r="R27" s="25"/>
    </row>
    <row r="28" spans="2:18" x14ac:dyDescent="0.2">
      <c r="B28" s="1" t="s">
        <v>38</v>
      </c>
      <c r="C28" s="24">
        <f>'2003Y'!C28/'2003S'!C28</f>
        <v>2.5741247264770242</v>
      </c>
      <c r="D28" s="24">
        <f>'2003Y'!D28/'2003S'!D28</f>
        <v>2.9045454545454548</v>
      </c>
      <c r="E28" s="24">
        <f>'2003Y'!E28/'2003S'!E28</f>
        <v>3.0458715596330275</v>
      </c>
      <c r="F28" s="24">
        <f>'2003Y'!F28/'2003S'!F28</f>
        <v>2.4836601307189543</v>
      </c>
      <c r="G28" s="24">
        <f>'2003Y'!G28/'2003S'!G28</f>
        <v>2.4041450777202074</v>
      </c>
      <c r="H28" s="24">
        <f>'2003Y'!H28/'2003S'!H28</f>
        <v>2.4489795918367347</v>
      </c>
      <c r="I28" s="24">
        <f>'2003Y'!I28/'2003S'!I28</f>
        <v>3.8173758865248226</v>
      </c>
      <c r="J28" s="24">
        <f>'2003Y'!J28/'2003S'!J28</f>
        <v>1.9599271402550091</v>
      </c>
      <c r="K28" s="24">
        <f>'2003Y'!K28/'2003S'!K28</f>
        <v>1.9238790406673618</v>
      </c>
      <c r="L28" s="24">
        <f>'2003Y'!L28/'2003S'!L28</f>
        <v>4.1965811965811968</v>
      </c>
      <c r="M28" s="24">
        <f>'2003Y'!M28/'2003S'!M28</f>
        <v>2.7867647058823528</v>
      </c>
      <c r="N28" s="24">
        <f>'2003Y'!N28/'2003S'!N28</f>
        <v>3.0969696969696972</v>
      </c>
      <c r="O28" s="24">
        <f>'2003Y'!O28/'2003S'!O28</f>
        <v>2.2406779661016949</v>
      </c>
      <c r="P28" s="24"/>
      <c r="Q28" s="24"/>
      <c r="R28" s="24"/>
    </row>
    <row r="29" spans="2:18" s="14" customFormat="1" x14ac:dyDescent="0.2">
      <c r="B29" s="16" t="s">
        <v>39</v>
      </c>
      <c r="C29" s="25">
        <f>'2003Y'!C29/'2003S'!C29</f>
        <v>2.5839892815273822</v>
      </c>
      <c r="D29" s="25">
        <f>'2003Y'!D29/'2003S'!D29</f>
        <v>3.3248730964467006</v>
      </c>
      <c r="E29" s="25">
        <f>'2003Y'!E29/'2003S'!E29</f>
        <v>3.1826086956521737</v>
      </c>
      <c r="F29" s="25">
        <f>'2003Y'!F29/'2003S'!F29</f>
        <v>2.5942622950819674</v>
      </c>
      <c r="G29" s="25">
        <f>'2003Y'!G29/'2003S'!G29</f>
        <v>2.3560371517027865</v>
      </c>
      <c r="H29" s="25">
        <f>'2003Y'!H29/'2003S'!H29</f>
        <v>2.3406060606060608</v>
      </c>
      <c r="I29" s="25">
        <f>'2003Y'!I29/'2003S'!I29</f>
        <v>2.2286135693215341</v>
      </c>
      <c r="J29" s="25">
        <f>'2003Y'!J29/'2003S'!J29</f>
        <v>2.3256445047489822</v>
      </c>
      <c r="K29" s="25">
        <f>'2003Y'!K29/'2003S'!K29</f>
        <v>2.2488789237668163</v>
      </c>
      <c r="L29" s="25">
        <f>'2003Y'!L29/'2003S'!L29</f>
        <v>2.584070796460177</v>
      </c>
      <c r="M29" s="25">
        <f>'2003Y'!M29/'2003S'!M29</f>
        <v>2.8821052631578947</v>
      </c>
      <c r="N29" s="25">
        <f>'2003Y'!N29/'2003S'!N29</f>
        <v>2.5582191780821919</v>
      </c>
      <c r="O29" s="25">
        <f>'2003Y'!O29/'2003S'!O29</f>
        <v>3.7231968810916181</v>
      </c>
      <c r="P29" s="25"/>
      <c r="Q29" s="25"/>
      <c r="R29" s="25"/>
    </row>
    <row r="30" spans="2:18" x14ac:dyDescent="0.2">
      <c r="B30" s="1" t="s">
        <v>40</v>
      </c>
      <c r="C30" s="24">
        <f>'2003Y'!C30/'2003S'!C30</f>
        <v>2.3535714285714286</v>
      </c>
      <c r="D30" s="24">
        <f>'2003Y'!D30/'2003S'!D30</f>
        <v>2.7438016528925622</v>
      </c>
      <c r="E30" s="24">
        <f>'2003Y'!E30/'2003S'!E30</f>
        <v>2.1821561338289963</v>
      </c>
      <c r="F30" s="24">
        <f>'2003Y'!F30/'2003S'!F30</f>
        <v>2.1955128205128207</v>
      </c>
      <c r="G30" s="24">
        <f>'2003Y'!G30/'2003S'!G30</f>
        <v>2.129139072847682</v>
      </c>
      <c r="H30" s="24">
        <f>'2003Y'!H30/'2003S'!H30</f>
        <v>2.3223249669749011</v>
      </c>
      <c r="I30" s="24">
        <f>'2003Y'!I30/'2003S'!I30</f>
        <v>2.3913043478260869</v>
      </c>
      <c r="J30" s="24">
        <f>'2003Y'!J30/'2003S'!J30</f>
        <v>2.1602067183462532</v>
      </c>
      <c r="K30" s="24">
        <f>'2003Y'!K30/'2003S'!K30</f>
        <v>2.4048442906574397</v>
      </c>
      <c r="L30" s="24">
        <f>'2003Y'!L30/'2003S'!L30</f>
        <v>2.3729641693811074</v>
      </c>
      <c r="M30" s="24">
        <f>'2003Y'!M30/'2003S'!M30</f>
        <v>2.6673640167364017</v>
      </c>
      <c r="N30" s="24">
        <f>'2003Y'!N30/'2003S'!N30</f>
        <v>2.2551724137931033</v>
      </c>
      <c r="O30" s="24">
        <f>'2003Y'!O30/'2003S'!O30</f>
        <v>2.7418032786885247</v>
      </c>
      <c r="P30" s="24"/>
      <c r="Q30" s="24"/>
      <c r="R30" s="24"/>
    </row>
    <row r="31" spans="2:18" s="14" customFormat="1" x14ac:dyDescent="0.2">
      <c r="B31" s="16" t="s">
        <v>2</v>
      </c>
      <c r="C31" s="25">
        <f>'2003Y'!C31/'2003S'!C31</f>
        <v>2.1240087734098196</v>
      </c>
      <c r="D31" s="25">
        <f>'2003Y'!D31/'2003S'!D31</f>
        <v>2.048</v>
      </c>
      <c r="E31" s="25">
        <f>'2003Y'!E31/'2003S'!E31</f>
        <v>2.1172413793103448</v>
      </c>
      <c r="F31" s="25">
        <f>'2003Y'!F31/'2003S'!F31</f>
        <v>2.4887640449438204</v>
      </c>
      <c r="G31" s="25">
        <f>'2003Y'!G31/'2003S'!G31</f>
        <v>1.9735099337748345</v>
      </c>
      <c r="H31" s="25">
        <f>'2003Y'!H31/'2003S'!H31</f>
        <v>2.4380000000000002</v>
      </c>
      <c r="I31" s="25">
        <f>'2003Y'!I31/'2003S'!I31</f>
        <v>2.0442967884828351</v>
      </c>
      <c r="J31" s="25">
        <f>'2003Y'!J31/'2003S'!J31</f>
        <v>1.9625425652667423</v>
      </c>
      <c r="K31" s="25">
        <f>'2003Y'!K31/'2003S'!K31</f>
        <v>2.0735694822888284</v>
      </c>
      <c r="L31" s="25">
        <f>'2003Y'!L31/'2003S'!L31</f>
        <v>2.3103932584269664</v>
      </c>
      <c r="M31" s="25">
        <f>'2003Y'!M31/'2003S'!M31</f>
        <v>1.9904306220095693</v>
      </c>
      <c r="N31" s="25">
        <f>'2003Y'!N31/'2003S'!N31</f>
        <v>2.3502304147465436</v>
      </c>
      <c r="O31" s="25">
        <f>'2003Y'!O31/'2003S'!O31</f>
        <v>2.0843750000000001</v>
      </c>
      <c r="P31" s="25"/>
      <c r="Q31" s="25"/>
      <c r="R31" s="25"/>
    </row>
    <row r="32" spans="2:18" x14ac:dyDescent="0.2">
      <c r="B32" s="1" t="s">
        <v>41</v>
      </c>
      <c r="C32" s="24">
        <f>'2003Y'!C32/'2003S'!C32</f>
        <v>2.6368602063524174</v>
      </c>
      <c r="D32" s="24">
        <f>'2003Y'!D32/'2003S'!D32</f>
        <v>2.8259385665529009</v>
      </c>
      <c r="E32" s="24">
        <f>'2003Y'!E32/'2003S'!E32</f>
        <v>2.4801980198019802</v>
      </c>
      <c r="F32" s="24">
        <f>'2003Y'!F32/'2003S'!F32</f>
        <v>2.8543417366946779</v>
      </c>
      <c r="G32" s="24">
        <f>'2003Y'!G32/'2003S'!G32</f>
        <v>2.1222707423580784</v>
      </c>
      <c r="H32" s="24">
        <f>'2003Y'!H32/'2003S'!H32</f>
        <v>2.4700000000000002</v>
      </c>
      <c r="I32" s="24">
        <f>'2003Y'!I32/'2003S'!I32</f>
        <v>3</v>
      </c>
      <c r="J32" s="24">
        <f>'2003Y'!J32/'2003S'!J32</f>
        <v>2.1273764258555135</v>
      </c>
      <c r="K32" s="24">
        <f>'2003Y'!K32/'2003S'!K32</f>
        <v>2.6265356265356266</v>
      </c>
      <c r="L32" s="24">
        <f>'2003Y'!L32/'2003S'!L32</f>
        <v>3.2466843501326261</v>
      </c>
      <c r="M32" s="24">
        <f>'2003Y'!M32/'2003S'!M32</f>
        <v>2.5437158469945356</v>
      </c>
      <c r="N32" s="24">
        <f>'2003Y'!N32/'2003S'!N32</f>
        <v>2.5839416058394162</v>
      </c>
      <c r="O32" s="24">
        <f>'2003Y'!O32/'2003S'!O32</f>
        <v>2.9071729957805905</v>
      </c>
      <c r="P32" s="24"/>
    </row>
    <row r="33" spans="2:16" s="14" customFormat="1" x14ac:dyDescent="0.2">
      <c r="B33" s="16" t="s">
        <v>42</v>
      </c>
      <c r="C33" s="25">
        <f>'2003Y'!C33/'2003S'!C33</f>
        <v>2.7560672059738645</v>
      </c>
      <c r="D33" s="25">
        <f>'2003Y'!D33/'2003S'!D33</f>
        <v>2.5263157894736841</v>
      </c>
      <c r="E33" s="25">
        <f>'2003Y'!E33/'2003S'!E33</f>
        <v>3.236842105263158</v>
      </c>
      <c r="F33" s="25">
        <f>'2003Y'!F33/'2003S'!F33</f>
        <v>2.56078431372549</v>
      </c>
      <c r="G33" s="25">
        <f>'2003Y'!G33/'2003S'!G33</f>
        <v>2.3288288288288288</v>
      </c>
      <c r="H33" s="25">
        <f>'2003Y'!H33/'2003S'!H33</f>
        <v>2.6548672566371683</v>
      </c>
      <c r="I33" s="25">
        <f>'2003Y'!I33/'2003S'!I33</f>
        <v>3.2164634146341462</v>
      </c>
      <c r="J33" s="25">
        <f>'2003Y'!J33/'2003S'!J33</f>
        <v>2.3309352517985613</v>
      </c>
      <c r="K33" s="25">
        <f>'2003Y'!K33/'2003S'!K33</f>
        <v>3.1862348178137654</v>
      </c>
      <c r="L33" s="25">
        <f>'2003Y'!L33/'2003S'!L33</f>
        <v>2.5017301038062283</v>
      </c>
      <c r="M33" s="25">
        <f>'2003Y'!M33/'2003S'!M33</f>
        <v>2.7663230240549828</v>
      </c>
      <c r="N33" s="25">
        <f>'2003Y'!N33/'2003S'!N33</f>
        <v>2.6360294117647061</v>
      </c>
      <c r="O33" s="25">
        <f>'2003Y'!O33/'2003S'!O33</f>
        <v>2.7575757575757578</v>
      </c>
      <c r="P33" s="25"/>
    </row>
    <row r="34" spans="2:16" x14ac:dyDescent="0.2">
      <c r="B34" s="1" t="s">
        <v>3</v>
      </c>
      <c r="C34" s="24">
        <f>'2003Y'!C34/'2003S'!C34</f>
        <v>1.7223996350364963</v>
      </c>
      <c r="D34" s="24">
        <f>'2003Y'!D34/'2003S'!D34</f>
        <v>1.8138528138528138</v>
      </c>
      <c r="E34" s="24">
        <f>'2003Y'!E34/'2003S'!E34</f>
        <v>1.8518518518518519</v>
      </c>
      <c r="F34" s="24">
        <f>'2003Y'!F34/'2003S'!F34</f>
        <v>2.0262295081967214</v>
      </c>
      <c r="G34" s="24">
        <f>'2003Y'!G34/'2003S'!G34</f>
        <v>1.3740053050397878</v>
      </c>
      <c r="H34" s="24">
        <f>'2003Y'!H34/'2003S'!H34</f>
        <v>1.6868131868131868</v>
      </c>
      <c r="I34" s="24">
        <f>'2003Y'!I34/'2003S'!I34</f>
        <v>1.4642857142857142</v>
      </c>
      <c r="J34" s="24">
        <f>'2003Y'!J34/'2003S'!J34</f>
        <v>1.3796680497925311</v>
      </c>
      <c r="K34" s="24">
        <f>'2003Y'!K34/'2003S'!K34</f>
        <v>1.7390438247011952</v>
      </c>
      <c r="L34" s="24">
        <f>'2003Y'!L34/'2003S'!L34</f>
        <v>1.9151670951156812</v>
      </c>
      <c r="M34" s="24">
        <f>'2003Y'!M34/'2003S'!M34</f>
        <v>1.6625000000000001</v>
      </c>
      <c r="N34" s="24">
        <f>'2003Y'!N34/'2003S'!N34</f>
        <v>2.0191846522781773</v>
      </c>
      <c r="O34" s="24">
        <f>'2003Y'!O34/'2003S'!O34</f>
        <v>1.8583106267029972</v>
      </c>
      <c r="P34" s="24"/>
    </row>
    <row r="35" spans="2:16" s="14" customFormat="1" x14ac:dyDescent="0.2">
      <c r="B35" s="16" t="s">
        <v>43</v>
      </c>
      <c r="C35" s="25">
        <f>'2003Y'!C35/'2003S'!C35</f>
        <v>2.0861470495424426</v>
      </c>
      <c r="D35" s="25">
        <f>'2003Y'!D35/'2003S'!D35</f>
        <v>2.504950495049505</v>
      </c>
      <c r="E35" s="25">
        <f>'2003Y'!E35/'2003S'!E35</f>
        <v>1.8279569892473118</v>
      </c>
      <c r="F35" s="25">
        <f>'2003Y'!F35/'2003S'!F35</f>
        <v>2.1812499999999999</v>
      </c>
      <c r="G35" s="25">
        <f>'2003Y'!G35/'2003S'!G35</f>
        <v>2.1157407407407409</v>
      </c>
      <c r="H35" s="25">
        <f>'2003Y'!H35/'2003S'!H35</f>
        <v>2.1753846153846155</v>
      </c>
      <c r="I35" s="25">
        <f>'2003Y'!I35/'2003S'!I35</f>
        <v>2.5459317585301839</v>
      </c>
      <c r="J35" s="25">
        <f>'2003Y'!J35/'2003S'!J35</f>
        <v>1.62905317769131</v>
      </c>
      <c r="K35" s="25">
        <f>'2003Y'!K35/'2003S'!K35</f>
        <v>2.0608308605341246</v>
      </c>
      <c r="L35" s="25">
        <f>'2003Y'!L35/'2003S'!L35</f>
        <v>2.5499999999999998</v>
      </c>
      <c r="M35" s="25">
        <f>'2003Y'!M35/'2003S'!M35</f>
        <v>2.1954887218045114</v>
      </c>
      <c r="N35" s="25">
        <f>'2003Y'!N35/'2003S'!N35</f>
        <v>2.2261904761904763</v>
      </c>
      <c r="O35" s="25">
        <f>'2003Y'!O35/'2003S'!O35</f>
        <v>2.4615384615384617</v>
      </c>
      <c r="P35" s="25"/>
    </row>
    <row r="36" spans="2:16" x14ac:dyDescent="0.2">
      <c r="B36" s="1" t="s">
        <v>44</v>
      </c>
      <c r="C36" s="24">
        <f>'2003Y'!C36/'2003S'!C36</f>
        <v>2.3408805031446542</v>
      </c>
      <c r="D36" s="24">
        <f>'2003Y'!D36/'2003S'!D36</f>
        <v>2.4883720930232558</v>
      </c>
      <c r="E36" s="24">
        <f>'2003Y'!E36/'2003S'!E36</f>
        <v>2.380281690140845</v>
      </c>
      <c r="F36" s="24">
        <f>'2003Y'!F36/'2003S'!F36</f>
        <v>2.2242424242424241</v>
      </c>
      <c r="G36" s="24">
        <f>'2003Y'!G36/'2003S'!G36</f>
        <v>2.2589285714285716</v>
      </c>
      <c r="H36" s="24">
        <f>'2003Y'!H36/'2003S'!H36</f>
        <v>2.5429362880886428</v>
      </c>
      <c r="I36" s="24">
        <f>'2003Y'!I36/'2003S'!I36</f>
        <v>2.4133333333333336</v>
      </c>
      <c r="J36" s="24">
        <f>'2003Y'!J36/'2003S'!J36</f>
        <v>2.3560767590618337</v>
      </c>
      <c r="K36" s="24">
        <f>'2003Y'!K36/'2003S'!K36</f>
        <v>2.2231833910034604</v>
      </c>
      <c r="L36" s="24">
        <f>'2003Y'!L36/'2003S'!L36</f>
        <v>2.4597014925373135</v>
      </c>
      <c r="M36" s="24">
        <f>'2003Y'!M36/'2003S'!M36</f>
        <v>2.4190476190476189</v>
      </c>
      <c r="N36" s="24">
        <f>'2003Y'!N36/'2003S'!N36</f>
        <v>2.1241379310344826</v>
      </c>
      <c r="O36" s="24">
        <f>'2003Y'!O36/'2003S'!O36</f>
        <v>2.1132075471698113</v>
      </c>
      <c r="P36" s="24"/>
    </row>
    <row r="37" spans="2:16" s="14" customFormat="1" x14ac:dyDescent="0.2">
      <c r="B37" s="16" t="s">
        <v>4</v>
      </c>
      <c r="C37" s="25">
        <f>'2003Y'!C37/'2003S'!C37</f>
        <v>2.2432266009852215</v>
      </c>
      <c r="D37" s="25">
        <f>'2003Y'!D37/'2003S'!D37</f>
        <v>2.2717391304347827</v>
      </c>
      <c r="E37" s="25">
        <f>'2003Y'!E37/'2003S'!E37</f>
        <v>1.6521739130434783</v>
      </c>
      <c r="F37" s="25">
        <f>'2003Y'!F37/'2003S'!F37</f>
        <v>2.25</v>
      </c>
      <c r="G37" s="25">
        <f>'2003Y'!G37/'2003S'!G37</f>
        <v>1.9824561403508771</v>
      </c>
      <c r="H37" s="25">
        <f>'2003Y'!H37/'2003S'!H37</f>
        <v>2.4479166666666665</v>
      </c>
      <c r="I37" s="25">
        <f>'2003Y'!I37/'2003S'!I37</f>
        <v>2.2173913043478262</v>
      </c>
      <c r="J37" s="25">
        <f>'2003Y'!J37/'2003S'!J37</f>
        <v>2.0229885057471266</v>
      </c>
      <c r="K37" s="25">
        <f>'2003Y'!K37/'2003S'!K37</f>
        <v>2.452296819787986</v>
      </c>
      <c r="L37" s="25">
        <f>'2003Y'!L37/'2003S'!L37</f>
        <v>2.9640718562874251</v>
      </c>
      <c r="M37" s="25">
        <f>'2003Y'!M37/'2003S'!M37</f>
        <v>1.926605504587156</v>
      </c>
      <c r="N37" s="25">
        <f>'2003Y'!N37/'2003S'!N37</f>
        <v>2.2183908045977012</v>
      </c>
      <c r="O37" s="25">
        <f>'2003Y'!O37/'2003S'!O37</f>
        <v>2.1549295774647885</v>
      </c>
      <c r="P37" s="25"/>
    </row>
    <row r="38" spans="2:16" x14ac:dyDescent="0.2">
      <c r="B38" s="1" t="s">
        <v>45</v>
      </c>
      <c r="C38" s="24">
        <f>'2003Y'!C38/'2003S'!C38</f>
        <v>2.221554116558742</v>
      </c>
      <c r="D38" s="24">
        <f>'2003Y'!D38/'2003S'!D38</f>
        <v>1.6477272727272727</v>
      </c>
      <c r="E38" s="24">
        <f>'2003Y'!E38/'2003S'!E38</f>
        <v>2.3125</v>
      </c>
      <c r="F38" s="24">
        <f>'2003Y'!F38/'2003S'!F38</f>
        <v>2.2330827067669174</v>
      </c>
      <c r="G38" s="24">
        <f>'2003Y'!G38/'2003S'!G38</f>
        <v>2.6206896551724137</v>
      </c>
      <c r="H38" s="24">
        <f>'2003Y'!H38/'2003S'!H38</f>
        <v>3.0063897763578273</v>
      </c>
      <c r="I38" s="24">
        <f>'2003Y'!I38/'2003S'!I38</f>
        <v>1.4805194805194806</v>
      </c>
      <c r="J38" s="24">
        <f>'2003Y'!J38/'2003S'!J38</f>
        <v>1.364795918367347</v>
      </c>
      <c r="K38" s="24">
        <f>'2003Y'!K38/'2003S'!K38</f>
        <v>3.4324324324324325</v>
      </c>
      <c r="L38" s="24">
        <f>'2003Y'!L38/'2003S'!L38</f>
        <v>1.8571428571428572</v>
      </c>
      <c r="M38" s="24">
        <f>'2003Y'!M38/'2003S'!M38</f>
        <v>1.9245283018867925</v>
      </c>
      <c r="N38" s="24">
        <f>'2003Y'!N38/'2003S'!N38</f>
        <v>2.418181818181818</v>
      </c>
      <c r="O38" s="24">
        <f>'2003Y'!O38/'2003S'!O38</f>
        <v>1.8736263736263736</v>
      </c>
      <c r="P38" s="24"/>
    </row>
    <row r="39" spans="2:16" s="14" customFormat="1" x14ac:dyDescent="0.2">
      <c r="B39" s="16" t="s">
        <v>46</v>
      </c>
      <c r="C39" s="25">
        <f>'2003Y'!C39/'2003S'!C39</f>
        <v>2.4924242424242422</v>
      </c>
      <c r="D39" s="25">
        <f>'2003Y'!D39/'2003S'!D39</f>
        <v>2.8787878787878789</v>
      </c>
      <c r="E39" s="25">
        <f>'2003Y'!E39/'2003S'!E39</f>
        <v>2.1897810218978102</v>
      </c>
      <c r="F39" s="25">
        <f>'2003Y'!F39/'2003S'!F39</f>
        <v>2.5868263473053892</v>
      </c>
      <c r="G39" s="25">
        <f>'2003Y'!G39/'2003S'!G39</f>
        <v>2.4785714285714286</v>
      </c>
      <c r="H39" s="25">
        <f>'2003Y'!H39/'2003S'!H39</f>
        <v>2.745293466223699</v>
      </c>
      <c r="I39" s="25">
        <f>'2003Y'!I39/'2003S'!I39</f>
        <v>2.7377521613832854</v>
      </c>
      <c r="J39" s="25">
        <f>'2003Y'!J39/'2003S'!J39</f>
        <v>1.4136986301369863</v>
      </c>
      <c r="K39" s="25">
        <f>'2003Y'!K39/'2003S'!K39</f>
        <v>1.8798521256931608</v>
      </c>
      <c r="L39" s="25">
        <f>'2003Y'!L39/'2003S'!L39</f>
        <v>3.0837209302325581</v>
      </c>
      <c r="M39" s="25">
        <f>'2003Y'!M39/'2003S'!M39</f>
        <v>2.7099236641221376</v>
      </c>
      <c r="N39" s="25">
        <f>'2003Y'!N39/'2003S'!N39</f>
        <v>2.7822222222222224</v>
      </c>
      <c r="O39" s="25">
        <f>'2003Y'!O39/'2003S'!O39</f>
        <v>3.7534246575342465</v>
      </c>
      <c r="P39" s="25"/>
    </row>
    <row r="40" spans="2:16" x14ac:dyDescent="0.2">
      <c r="B40" s="1" t="s">
        <v>47</v>
      </c>
      <c r="C40" s="24">
        <f>'2003Y'!C40/'2003S'!C40</f>
        <v>2.0194939858979675</v>
      </c>
      <c r="D40" s="24">
        <f>'2003Y'!D40/'2003S'!D40</f>
        <v>2.9193548387096775</v>
      </c>
      <c r="E40" s="24">
        <f>'2003Y'!E40/'2003S'!E40</f>
        <v>1.8027210884353742</v>
      </c>
      <c r="F40" s="24">
        <f>'2003Y'!F40/'2003S'!F40</f>
        <v>2.2012195121951219</v>
      </c>
      <c r="G40" s="24">
        <f>'2003Y'!G40/'2003S'!G40</f>
        <v>1.7741935483870968</v>
      </c>
      <c r="H40" s="24">
        <f>'2003Y'!H40/'2003S'!H40</f>
        <v>1.8333333333333333</v>
      </c>
      <c r="I40" s="24">
        <f>'2003Y'!I40/'2003S'!I40</f>
        <v>2.1139240506329116</v>
      </c>
      <c r="J40" s="24">
        <f>'2003Y'!J40/'2003S'!J40</f>
        <v>1.6484018264840183</v>
      </c>
      <c r="K40" s="24">
        <f>'2003Y'!K40/'2003S'!K40</f>
        <v>2.1283018867924528</v>
      </c>
      <c r="L40" s="24">
        <f>'2003Y'!L40/'2003S'!L40</f>
        <v>2.007434944237918</v>
      </c>
      <c r="M40" s="24">
        <f>'2003Y'!M40/'2003S'!M40</f>
        <v>1.8938053097345133</v>
      </c>
      <c r="N40" s="24">
        <f>'2003Y'!N40/'2003S'!N40</f>
        <v>2.1121951219512196</v>
      </c>
      <c r="O40" s="24">
        <f>'2003Y'!O40/'2003S'!O40</f>
        <v>1.7116564417177915</v>
      </c>
      <c r="P40" s="24"/>
    </row>
    <row r="41" spans="2:16" s="14" customFormat="1" x14ac:dyDescent="0.2">
      <c r="B41" s="16" t="s">
        <v>65</v>
      </c>
      <c r="C41" s="25">
        <f>'2003Y'!C41/'2003S'!C41</f>
        <v>2.4020291693088143</v>
      </c>
      <c r="D41" s="25">
        <f>'2003Y'!D41/'2003S'!D41</f>
        <v>2.030075187969925</v>
      </c>
      <c r="E41" s="25">
        <f>'2003Y'!E41/'2003S'!E41</f>
        <v>2.74</v>
      </c>
      <c r="F41" s="25">
        <f>'2003Y'!F41/'2003S'!F41</f>
        <v>2.0273972602739727</v>
      </c>
      <c r="G41" s="25">
        <f>'2003Y'!G41/'2003S'!G41</f>
        <v>2.8676470588235294</v>
      </c>
      <c r="H41" s="25">
        <f>'2003Y'!H41/'2003S'!H41</f>
        <v>2.5803571428571428</v>
      </c>
      <c r="I41" s="25">
        <f>'2003Y'!I41/'2003S'!I41</f>
        <v>2.2165354330708662</v>
      </c>
      <c r="J41" s="25">
        <f>'2003Y'!J41/'2003S'!J41</f>
        <v>1.8761467889908257</v>
      </c>
      <c r="K41" s="25">
        <f>'2003Y'!K41/'2003S'!K41</f>
        <v>2.3323076923076922</v>
      </c>
      <c r="L41" s="25">
        <f>'2003Y'!L41/'2003S'!L41</f>
        <v>4.2264150943396226</v>
      </c>
      <c r="M41" s="25">
        <f>'2003Y'!M41/'2003S'!M41</f>
        <v>2.5208333333333335</v>
      </c>
      <c r="N41" s="25">
        <f>'2003Y'!N41/'2003S'!N41</f>
        <v>2.4430379746835444</v>
      </c>
      <c r="O41" s="25">
        <f>'2003Y'!O41/'2003S'!O41</f>
        <v>2.1587301587301586</v>
      </c>
      <c r="P41" s="25"/>
    </row>
    <row r="42" spans="2:16" x14ac:dyDescent="0.2">
      <c r="B42" s="1" t="s">
        <v>49</v>
      </c>
      <c r="C42" s="24">
        <f>'2003Y'!C42/'2003S'!C42</f>
        <v>3.6735170481083608</v>
      </c>
      <c r="D42" s="24">
        <f>'2003Y'!D42/'2003S'!D42</f>
        <v>4.37</v>
      </c>
      <c r="E42" s="24">
        <f>'2003Y'!E42/'2003S'!E42</f>
        <v>2.6666666666666665</v>
      </c>
      <c r="F42" s="24">
        <f>'2003Y'!F42/'2003S'!F42</f>
        <v>4.8971962616822431</v>
      </c>
      <c r="G42" s="24">
        <f>'2003Y'!G42/'2003S'!G42</f>
        <v>4.034782608695652</v>
      </c>
      <c r="H42" s="24">
        <f>'2003Y'!H42/'2003S'!H42</f>
        <v>3.0315315315315314</v>
      </c>
      <c r="I42" s="24">
        <f>'2003Y'!I42/'2003S'!I42</f>
        <v>3.0854700854700856</v>
      </c>
      <c r="J42" s="24">
        <f>'2003Y'!J42/'2003S'!J42</f>
        <v>3.8008849557522124</v>
      </c>
      <c r="K42" s="24">
        <f>'2003Y'!K42/'2003S'!K42</f>
        <v>3.4247104247104247</v>
      </c>
      <c r="L42" s="24">
        <f>'2003Y'!L42/'2003S'!L42</f>
        <v>3.0467625899280577</v>
      </c>
      <c r="M42" s="24">
        <f>'2003Y'!M42/'2003S'!M42</f>
        <v>3.7132867132867133</v>
      </c>
      <c r="N42" s="24">
        <f>'2003Y'!N42/'2003S'!N42</f>
        <v>4.7727272727272725</v>
      </c>
      <c r="O42" s="24">
        <f>'2003Y'!O42/'2003S'!O42</f>
        <v>6.9318181818181817</v>
      </c>
      <c r="P42" s="24"/>
    </row>
    <row r="43" spans="2:16" s="14" customFormat="1" x14ac:dyDescent="0.2">
      <c r="B43" s="16" t="s">
        <v>5</v>
      </c>
      <c r="C43" s="25">
        <f>'2003Y'!C43/'2003S'!C43</f>
        <v>1.9966887417218544</v>
      </c>
      <c r="D43" s="25">
        <f>'2003Y'!D43/'2003S'!D43</f>
        <v>3.1363636363636362</v>
      </c>
      <c r="E43" s="25">
        <f>'2003Y'!E43/'2003S'!E43</f>
        <v>1.6984126984126984</v>
      </c>
      <c r="F43" s="25">
        <f>'2003Y'!F43/'2003S'!F43</f>
        <v>3.64</v>
      </c>
      <c r="G43" s="25">
        <f>'2003Y'!G43/'2003S'!G43</f>
        <v>7.3</v>
      </c>
      <c r="H43" s="25">
        <f>'2003Y'!H43/'2003S'!H43</f>
        <v>3.2142857142857144</v>
      </c>
      <c r="I43" s="25">
        <f>'2003Y'!I43/'2003S'!I43</f>
        <v>2.4210526315789473</v>
      </c>
      <c r="J43" s="25">
        <f>'2003Y'!J43/'2003S'!J43</f>
        <v>1.2186234817813766</v>
      </c>
      <c r="K43" s="25">
        <f>'2003Y'!K43/'2003S'!K43</f>
        <v>1.9538461538461538</v>
      </c>
      <c r="L43" s="25">
        <f>'2003Y'!L43/'2003S'!L43</f>
        <v>2.323809523809524</v>
      </c>
      <c r="M43" s="25">
        <f>'2003Y'!M43/'2003S'!M43</f>
        <v>2.1176470588235294</v>
      </c>
      <c r="N43" s="25">
        <f>'2003Y'!N43/'2003S'!N43</f>
        <v>2.7727272727272729</v>
      </c>
      <c r="O43" s="25">
        <f>'2003Y'!O43/'2003S'!O43</f>
        <v>2.1538461538461537</v>
      </c>
      <c r="P43" s="25"/>
    </row>
    <row r="44" spans="2:16" x14ac:dyDescent="0.2">
      <c r="B44" s="1" t="s">
        <v>6</v>
      </c>
      <c r="C44" s="24">
        <f>'2003Y'!C44/'2003S'!C44</f>
        <v>2.5608048993875765</v>
      </c>
      <c r="D44" s="24">
        <f>'2003Y'!D44/'2003S'!D44</f>
        <v>4.15625</v>
      </c>
      <c r="E44" s="24">
        <f>'2003Y'!E44/'2003S'!E44</f>
        <v>3.0588235294117645</v>
      </c>
      <c r="F44" s="24">
        <f>'2003Y'!F44/'2003S'!F44</f>
        <v>3.1090909090909089</v>
      </c>
      <c r="G44" s="24">
        <f>'2003Y'!G44/'2003S'!G44</f>
        <v>2.1463414634146343</v>
      </c>
      <c r="H44" s="24">
        <f>'2003Y'!H44/'2003S'!H44</f>
        <v>1.8970588235294117</v>
      </c>
      <c r="I44" s="24">
        <f>'2003Y'!I44/'2003S'!I44</f>
        <v>2.6497175141242937</v>
      </c>
      <c r="J44" s="24">
        <f>'2003Y'!J44/'2003S'!J44</f>
        <v>2.6481481481481484</v>
      </c>
      <c r="K44" s="24">
        <f>'2003Y'!K44/'2003S'!K44</f>
        <v>2.3900709219858154</v>
      </c>
      <c r="L44" s="24">
        <f>'2003Y'!L44/'2003S'!L44</f>
        <v>2.652173913043478</v>
      </c>
      <c r="M44" s="24">
        <f>'2003Y'!M44/'2003S'!M44</f>
        <v>2.4657534246575343</v>
      </c>
      <c r="N44" s="24">
        <f>'2003Y'!N44/'2003S'!N44</f>
        <v>2.4406779661016951</v>
      </c>
      <c r="O44" s="24">
        <f>'2003Y'!O44/'2003S'!O44</f>
        <v>2.2444444444444445</v>
      </c>
      <c r="P44" s="24"/>
    </row>
    <row r="45" spans="2:16" s="14" customFormat="1" x14ac:dyDescent="0.2">
      <c r="B45" s="16" t="s">
        <v>50</v>
      </c>
      <c r="C45" s="25">
        <f>'2003Y'!C45/'2003S'!C45</f>
        <v>2.7796842827728208</v>
      </c>
      <c r="D45" s="25">
        <f>'2003Y'!D45/'2003S'!D45</f>
        <v>2.5846153846153848</v>
      </c>
      <c r="E45" s="25">
        <f>'2003Y'!E45/'2003S'!E45</f>
        <v>2.0638297872340425</v>
      </c>
      <c r="F45" s="25">
        <f>'2003Y'!F45/'2003S'!F45</f>
        <v>2.6235294117647059</v>
      </c>
      <c r="G45" s="25">
        <f>'2003Y'!G45/'2003S'!G45</f>
        <v>2.9712643678160919</v>
      </c>
      <c r="H45" s="25">
        <f>'2003Y'!H45/'2003S'!H45</f>
        <v>2.0743243243243241</v>
      </c>
      <c r="I45" s="25">
        <f>'2003Y'!I45/'2003S'!I45</f>
        <v>2.8484848484848486</v>
      </c>
      <c r="J45" s="25">
        <f>'2003Y'!J45/'2003S'!J45</f>
        <v>3.5434782608695654</v>
      </c>
      <c r="K45" s="25">
        <f>'2003Y'!K45/'2003S'!K45</f>
        <v>3.0151515151515151</v>
      </c>
      <c r="L45" s="25">
        <f>'2003Y'!L45/'2003S'!L45</f>
        <v>3.022875816993464</v>
      </c>
      <c r="M45" s="25">
        <f>'2003Y'!M45/'2003S'!M45</f>
        <v>3.1181818181818182</v>
      </c>
      <c r="N45" s="25">
        <f>'2003Y'!N45/'2003S'!N45</f>
        <v>2.4673913043478262</v>
      </c>
      <c r="O45" s="25">
        <f>'2003Y'!O45/'2003S'!O45</f>
        <v>2.1851851851851851</v>
      </c>
      <c r="P45" s="25"/>
    </row>
    <row r="46" spans="2:16" x14ac:dyDescent="0.2">
      <c r="B46" s="1" t="s">
        <v>51</v>
      </c>
      <c r="C46" s="24">
        <f>'2003Y'!C46/'2003S'!C46</f>
        <v>2.0145914396887159</v>
      </c>
      <c r="D46" s="24">
        <f>'2003Y'!D46/'2003S'!D46</f>
        <v>2.2727272727272729</v>
      </c>
      <c r="E46" s="24">
        <f>'2003Y'!E46/'2003S'!E46</f>
        <v>1.7857142857142858</v>
      </c>
      <c r="F46" s="24">
        <f>'2003Y'!F46/'2003S'!F46</f>
        <v>2.1666666666666665</v>
      </c>
      <c r="G46" s="24">
        <f>'2003Y'!G46/'2003S'!G46</f>
        <v>1.7790697674418605</v>
      </c>
      <c r="H46" s="24">
        <f>'2003Y'!H46/'2003S'!H46</f>
        <v>1.8767123287671232</v>
      </c>
      <c r="I46" s="24">
        <f>'2003Y'!I46/'2003S'!I46</f>
        <v>1.5723270440251573</v>
      </c>
      <c r="J46" s="24">
        <f>'2003Y'!J46/'2003S'!J46</f>
        <v>1.7610062893081762</v>
      </c>
      <c r="K46" s="24">
        <f>'2003Y'!K46/'2003S'!K46</f>
        <v>2.4603174603174605</v>
      </c>
      <c r="L46" s="24">
        <f>'2003Y'!L46/'2003S'!L46</f>
        <v>2.0238095238095237</v>
      </c>
      <c r="M46" s="24">
        <f>'2003Y'!M46/'2003S'!M46</f>
        <v>2.3725490196078431</v>
      </c>
      <c r="N46" s="24">
        <f>'2003Y'!N46/'2003S'!N46</f>
        <v>1.8235294117647058</v>
      </c>
      <c r="O46" s="24">
        <f>'2003Y'!O46/'2003S'!O46</f>
        <v>2.6851851851851851</v>
      </c>
      <c r="P46" s="8"/>
    </row>
    <row r="47" spans="2:16" x14ac:dyDescent="0.2">
      <c r="B47" s="4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8"/>
    </row>
    <row r="48" spans="2:16" s="19" customFormat="1" x14ac:dyDescent="0.2">
      <c r="B48" s="18" t="s">
        <v>91</v>
      </c>
      <c r="C48" s="24">
        <f>'2003Y'!C48/'2003S'!C48</f>
        <v>1.9544529867110512</v>
      </c>
      <c r="D48" s="24">
        <f>'2003Y'!D48/'2003S'!D48</f>
        <v>1.7197943444730077</v>
      </c>
      <c r="E48" s="24">
        <f>'2003Y'!E48/'2003S'!E48</f>
        <v>1.7427122940430926</v>
      </c>
      <c r="F48" s="24">
        <f>'2003Y'!F48/'2003S'!F48</f>
        <v>1.7647305514782974</v>
      </c>
      <c r="G48" s="24">
        <f>'2003Y'!G48/'2003S'!G48</f>
        <v>1.7960515021459227</v>
      </c>
      <c r="H48" s="24">
        <f>'2003Y'!H48/'2003S'!H48</f>
        <v>2.1068195534097769</v>
      </c>
      <c r="I48" s="24">
        <f>'2003Y'!I48/'2003S'!I48</f>
        <v>2.224523506988564</v>
      </c>
      <c r="J48" s="24">
        <f>'2003Y'!J48/'2003S'!J48</f>
        <v>1.6696449292179161</v>
      </c>
      <c r="K48" s="24">
        <f>'2003Y'!K48/'2003S'!K48</f>
        <v>2.1524918743228603</v>
      </c>
      <c r="L48" s="24">
        <f>'2003Y'!L48/'2003S'!L48</f>
        <v>2.158690176322418</v>
      </c>
      <c r="M48" s="24">
        <f>'2003Y'!M48/'2003S'!M48</f>
        <v>1.8731742073387958</v>
      </c>
      <c r="N48" s="24">
        <f>'2003Y'!N48/'2003S'!N48</f>
        <v>1.8247330960854093</v>
      </c>
      <c r="O48" s="24">
        <f>'2003Y'!O48/'2003S'!O48</f>
        <v>2.025393839642605</v>
      </c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phoneticPr fontId="0" type="noConversion"/>
  <conditionalFormatting sqref="C8:P65536 Q1:IV1048576 C1:P6 A1:B1048576">
    <cfRule type="cellIs" dxfId="58" priority="1" stopIfTrue="1" operator="lessThan">
      <formula>0</formula>
    </cfRule>
  </conditionalFormatting>
  <pageMargins left="0.75" right="0.75" top="1" bottom="1" header="0.4921259845" footer="0.4921259845"/>
  <pageSetup paperSize="9" scale="70" orientation="landscape" horizontalDpi="1200" verticalDpi="1200" r:id="rId1"/>
  <headerFooter alignWithMargins="0">
    <oddFooter>&amp;LStatistics Finland&amp;RHelsinki City Tourist Office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2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2:16" ht="15.75" thickBot="1" x14ac:dyDescent="0.3">
      <c r="B5" s="5" t="s">
        <v>0</v>
      </c>
    </row>
    <row r="6" spans="2:16" ht="13.5" thickBot="1" x14ac:dyDescent="0.25">
      <c r="B6" s="6">
        <v>2002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2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2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6" s="14" customFormat="1" x14ac:dyDescent="0.2">
      <c r="B9" s="13" t="s">
        <v>20</v>
      </c>
      <c r="C9" s="21">
        <f>'2002Y'!C9/'2002S'!C9</f>
        <v>1.815568116490468</v>
      </c>
      <c r="D9" s="21">
        <f>'2002Y'!D9/'2002S'!D9</f>
        <v>1.8129926809150423</v>
      </c>
      <c r="E9" s="21">
        <f>'2002Y'!E9/'2002S'!E9</f>
        <v>1.7160006524221172</v>
      </c>
      <c r="F9" s="21">
        <f>'2002Y'!F9/'2002S'!F9</f>
        <v>1.7703827289539278</v>
      </c>
      <c r="G9" s="21">
        <f>'2002Y'!G9/'2002S'!G9</f>
        <v>1.8471926229508198</v>
      </c>
      <c r="H9" s="21">
        <f>'2002Y'!H9/'2002S'!H9</f>
        <v>1.8532586169736558</v>
      </c>
      <c r="I9" s="21">
        <f>'2002Y'!I9/'2002S'!I9</f>
        <v>1.9131125057765985</v>
      </c>
      <c r="J9" s="21">
        <f>'2002Y'!J9/'2002S'!J9</f>
        <v>1.8500924165259365</v>
      </c>
      <c r="K9" s="21">
        <f>'2002Y'!K9/'2002S'!K9</f>
        <v>1.8795624316299422</v>
      </c>
      <c r="L9" s="21">
        <f>'2002Y'!L9/'2002S'!L9</f>
        <v>1.8264865481447683</v>
      </c>
      <c r="M9" s="21">
        <f>'2002Y'!M9/'2002S'!M9</f>
        <v>1.784400544959128</v>
      </c>
      <c r="N9" s="21">
        <f>'2002Y'!N9/'2002S'!N9</f>
        <v>1.677072354954751</v>
      </c>
      <c r="O9" s="21">
        <f>'2002Y'!O9/'2002S'!O9</f>
        <v>1.7622790799901742</v>
      </c>
      <c r="P9" s="21"/>
    </row>
    <row r="10" spans="2:16" s="19" customFormat="1" x14ac:dyDescent="0.2">
      <c r="B10" s="47" t="s">
        <v>21</v>
      </c>
      <c r="C10" s="22">
        <f>'2002Y'!C10/'2002S'!C10</f>
        <v>1.9835353214765705</v>
      </c>
      <c r="D10" s="22">
        <f>'2002Y'!D10/'2002S'!D10</f>
        <v>2.0051561767588528</v>
      </c>
      <c r="E10" s="22">
        <f>'2002Y'!E10/'2002S'!E10</f>
        <v>1.9000651041666667</v>
      </c>
      <c r="F10" s="22">
        <f>'2002Y'!F10/'2002S'!F10</f>
        <v>1.9703220546269873</v>
      </c>
      <c r="G10" s="22">
        <f>'2002Y'!G10/'2002S'!G10</f>
        <v>2.0711429215971782</v>
      </c>
      <c r="H10" s="22">
        <f>'2002Y'!H10/'2002S'!H10</f>
        <v>2.0893820054528929</v>
      </c>
      <c r="I10" s="22">
        <f>'2002Y'!I10/'2002S'!I10</f>
        <v>2.0060197197716656</v>
      </c>
      <c r="J10" s="22">
        <f>'2002Y'!J10/'2002S'!J10</f>
        <v>1.8858705312797348</v>
      </c>
      <c r="K10" s="22">
        <f>'2002Y'!K10/'2002S'!K10</f>
        <v>1.9932252578653555</v>
      </c>
      <c r="L10" s="22">
        <f>'2002Y'!L10/'2002S'!L10</f>
        <v>1.9980282219122223</v>
      </c>
      <c r="M10" s="22">
        <f>'2002Y'!M10/'2002S'!M10</f>
        <v>2.0383508418477478</v>
      </c>
      <c r="N10" s="22">
        <f>'2002Y'!N10/'2002S'!N10</f>
        <v>1.9426418638841811</v>
      </c>
      <c r="O10" s="22">
        <f>'2002Y'!O10/'2002S'!O10</f>
        <v>1.8930103576592163</v>
      </c>
      <c r="P10" s="22"/>
    </row>
    <row r="11" spans="2:16" s="14" customFormat="1" x14ac:dyDescent="0.2">
      <c r="B11" s="15" t="s">
        <v>22</v>
      </c>
      <c r="C11" s="21">
        <f>'2002Y'!C11/'2002S'!C11</f>
        <v>1.6060397217198625</v>
      </c>
      <c r="D11" s="21">
        <f>'2002Y'!D11/'2002S'!D11</f>
        <v>1.6283397825686383</v>
      </c>
      <c r="E11" s="21">
        <f>'2002Y'!E11/'2002S'!E11</f>
        <v>1.5543027554792981</v>
      </c>
      <c r="F11" s="21">
        <f>'2002Y'!F11/'2002S'!F11</f>
        <v>1.5758981679752557</v>
      </c>
      <c r="G11" s="21">
        <f>'2002Y'!G11/'2002S'!G11</f>
        <v>1.6235999918098241</v>
      </c>
      <c r="H11" s="21">
        <f>'2002Y'!H11/'2002S'!H11</f>
        <v>1.5678214377265902</v>
      </c>
      <c r="I11" s="21">
        <f>'2002Y'!I11/'2002S'!I11</f>
        <v>1.7433135920079246</v>
      </c>
      <c r="J11" s="21">
        <f>'2002Y'!J11/'2002S'!J11</f>
        <v>1.7876170826562472</v>
      </c>
      <c r="K11" s="21">
        <f>'2002Y'!K11/'2002S'!K11</f>
        <v>1.6420556596303522</v>
      </c>
      <c r="L11" s="21">
        <f>'2002Y'!L11/'2002S'!L11</f>
        <v>1.5610601469428418</v>
      </c>
      <c r="M11" s="21">
        <f>'2002Y'!M11/'2002S'!M11</f>
        <v>1.5447616784356328</v>
      </c>
      <c r="N11" s="21">
        <f>'2002Y'!N11/'2002S'!N11</f>
        <v>1.4795248800048606</v>
      </c>
      <c r="O11" s="21">
        <f>'2002Y'!O11/'2002S'!O11</f>
        <v>1.6053874160882922</v>
      </c>
      <c r="P11" s="21"/>
    </row>
    <row r="12" spans="2:16" s="17" customFormat="1" x14ac:dyDescent="0.2">
      <c r="B12" s="1" t="s">
        <v>23</v>
      </c>
      <c r="C12" s="24">
        <f>'2002Y'!C12/'2002S'!C12</f>
        <v>2.1908191415990239</v>
      </c>
      <c r="D12" s="24">
        <f>'2002Y'!D12/'2002S'!D12</f>
        <v>2.0913596207713856</v>
      </c>
      <c r="E12" s="24">
        <f>'2002Y'!E12/'2002S'!E12</f>
        <v>2.0385881492318947</v>
      </c>
      <c r="F12" s="24">
        <f>'2002Y'!F12/'2002S'!F12</f>
        <v>2.1836477987421383</v>
      </c>
      <c r="G12" s="24">
        <f>'2002Y'!G12/'2002S'!G12</f>
        <v>2.1430043272202761</v>
      </c>
      <c r="H12" s="24">
        <f>'2002Y'!H12/'2002S'!H12</f>
        <v>2.2172790768296387</v>
      </c>
      <c r="I12" s="24">
        <f>'2002Y'!I12/'2002S'!I12</f>
        <v>2.2202029738022184</v>
      </c>
      <c r="J12" s="24">
        <f>'2002Y'!J12/'2002S'!J12</f>
        <v>2.2939331970006815</v>
      </c>
      <c r="K12" s="24">
        <f>'2002Y'!K12/'2002S'!K12</f>
        <v>2.3193991616208662</v>
      </c>
      <c r="L12" s="24">
        <f>'2002Y'!L12/'2002S'!L12</f>
        <v>2.1861322275973278</v>
      </c>
      <c r="M12" s="24">
        <f>'2002Y'!M12/'2002S'!M12</f>
        <v>2.2656417590275293</v>
      </c>
      <c r="N12" s="24">
        <f>'2002Y'!N12/'2002S'!N12</f>
        <v>2.0689837685250527</v>
      </c>
      <c r="O12" s="24">
        <f>'2002Y'!O12/'2002S'!O12</f>
        <v>2.0880263825469303</v>
      </c>
      <c r="P12" s="24"/>
    </row>
    <row r="13" spans="2:16" s="14" customFormat="1" x14ac:dyDescent="0.2">
      <c r="B13" s="16" t="s">
        <v>24</v>
      </c>
      <c r="C13" s="25">
        <f>'2002Y'!C13/'2002S'!C13</f>
        <v>1.9428802997488805</v>
      </c>
      <c r="D13" s="25">
        <f>'2002Y'!D13/'2002S'!D13</f>
        <v>2.1178107606679037</v>
      </c>
      <c r="E13" s="25">
        <f>'2002Y'!E13/'2002S'!E13</f>
        <v>1.929170549860205</v>
      </c>
      <c r="F13" s="25">
        <f>'2002Y'!F13/'2002S'!F13</f>
        <v>1.9432159915089333</v>
      </c>
      <c r="G13" s="25">
        <f>'2002Y'!G13/'2002S'!G13</f>
        <v>2.0287465652082011</v>
      </c>
      <c r="H13" s="25">
        <f>'2002Y'!H13/'2002S'!H13</f>
        <v>1.8952852750256235</v>
      </c>
      <c r="I13" s="25">
        <f>'2002Y'!I13/'2002S'!I13</f>
        <v>1.9131723845828039</v>
      </c>
      <c r="J13" s="25">
        <f>'2002Y'!J13/'2002S'!J13</f>
        <v>1.8555598755832037</v>
      </c>
      <c r="K13" s="25">
        <f>'2002Y'!K13/'2002S'!K13</f>
        <v>1.9779279900675955</v>
      </c>
      <c r="L13" s="25">
        <f>'2002Y'!L13/'2002S'!L13</f>
        <v>1.8935831008369868</v>
      </c>
      <c r="M13" s="25">
        <f>'2002Y'!M13/'2002S'!M13</f>
        <v>1.8963474827245805</v>
      </c>
      <c r="N13" s="25">
        <f>'2002Y'!N13/'2002S'!N13</f>
        <v>1.949375200256328</v>
      </c>
      <c r="O13" s="25">
        <f>'2002Y'!O13/'2002S'!O13</f>
        <v>1.7811528342501795</v>
      </c>
      <c r="P13" s="25"/>
    </row>
    <row r="14" spans="2:16" x14ac:dyDescent="0.2">
      <c r="B14" s="1" t="s">
        <v>25</v>
      </c>
      <c r="C14" s="24">
        <f>'2002Y'!C14/'2002S'!C14</f>
        <v>1.6259425754060324</v>
      </c>
      <c r="D14" s="24">
        <f>'2002Y'!D14/'2002S'!D14</f>
        <v>1.5289040545965475</v>
      </c>
      <c r="E14" s="24">
        <f>'2002Y'!E14/'2002S'!E14</f>
        <v>1.5315058062059774</v>
      </c>
      <c r="F14" s="24">
        <f>'2002Y'!F14/'2002S'!F14</f>
        <v>1.5323206205559148</v>
      </c>
      <c r="G14" s="24">
        <f>'2002Y'!G14/'2002S'!G14</f>
        <v>1.6560815731973779</v>
      </c>
      <c r="H14" s="24">
        <f>'2002Y'!H14/'2002S'!H14</f>
        <v>1.7253765932792584</v>
      </c>
      <c r="I14" s="24">
        <f>'2002Y'!I14/'2002S'!I14</f>
        <v>1.6264810426540284</v>
      </c>
      <c r="J14" s="24">
        <f>'2002Y'!J14/'2002S'!J14</f>
        <v>1.6445676833879506</v>
      </c>
      <c r="K14" s="24">
        <f>'2002Y'!K14/'2002S'!K14</f>
        <v>1.7401210787011558</v>
      </c>
      <c r="L14" s="24">
        <f>'2002Y'!L14/'2002S'!L14</f>
        <v>1.5872055605612048</v>
      </c>
      <c r="M14" s="24">
        <f>'2002Y'!M14/'2002S'!M14</f>
        <v>1.6630491631799162</v>
      </c>
      <c r="N14" s="24">
        <f>'2002Y'!N14/'2002S'!N14</f>
        <v>1.5509464357631897</v>
      </c>
      <c r="O14" s="24">
        <f>'2002Y'!O14/'2002S'!O14</f>
        <v>1.5975696926375982</v>
      </c>
      <c r="P14" s="24"/>
    </row>
    <row r="15" spans="2:16" s="14" customFormat="1" x14ac:dyDescent="0.2">
      <c r="B15" s="16" t="s">
        <v>1</v>
      </c>
      <c r="C15" s="25">
        <f>'2002Y'!C15/'2002S'!C15</f>
        <v>2.3188545034642032</v>
      </c>
      <c r="D15" s="25">
        <f>'2002Y'!D15/'2002S'!D15</f>
        <v>2.7109937590014401</v>
      </c>
      <c r="E15" s="25">
        <f>'2002Y'!E15/'2002S'!E15</f>
        <v>2.6109958506224067</v>
      </c>
      <c r="F15" s="25">
        <f>'2002Y'!F15/'2002S'!F15</f>
        <v>2.6573839662447258</v>
      </c>
      <c r="G15" s="25">
        <f>'2002Y'!G15/'2002S'!G15</f>
        <v>2.7574416733708769</v>
      </c>
      <c r="H15" s="25">
        <f>'2002Y'!H15/'2002S'!H15</f>
        <v>2.249681991640923</v>
      </c>
      <c r="I15" s="25">
        <f>'2002Y'!I15/'2002S'!I15</f>
        <v>2.1974515585509686</v>
      </c>
      <c r="J15" s="25">
        <f>'2002Y'!J15/'2002S'!J15</f>
        <v>2.1397031767447565</v>
      </c>
      <c r="K15" s="25">
        <f>'2002Y'!K15/'2002S'!K15</f>
        <v>2.2346438889586735</v>
      </c>
      <c r="L15" s="25">
        <f>'2002Y'!L15/'2002S'!L15</f>
        <v>2.1583249677326832</v>
      </c>
      <c r="M15" s="25">
        <f>'2002Y'!M15/'2002S'!M15</f>
        <v>2.5766813324952862</v>
      </c>
      <c r="N15" s="25">
        <f>'2002Y'!N15/'2002S'!N15</f>
        <v>2.3692038495188101</v>
      </c>
      <c r="O15" s="25">
        <f>'2002Y'!O15/'2002S'!O15</f>
        <v>2.6566901408450705</v>
      </c>
      <c r="P15" s="25"/>
    </row>
    <row r="16" spans="2:16" s="19" customFormat="1" x14ac:dyDescent="0.2">
      <c r="B16" s="1" t="s">
        <v>26</v>
      </c>
      <c r="C16" s="24">
        <f>'2002Y'!C16/'2002S'!C16</f>
        <v>2.137198790283243</v>
      </c>
      <c r="D16" s="24">
        <f>'2002Y'!D16/'2002S'!D16</f>
        <v>2.1337231968810917</v>
      </c>
      <c r="E16" s="24">
        <f>'2002Y'!E16/'2002S'!E16</f>
        <v>2.0076437354602858</v>
      </c>
      <c r="F16" s="24">
        <f>'2002Y'!F16/'2002S'!F16</f>
        <v>2.23992673992674</v>
      </c>
      <c r="G16" s="24">
        <f>'2002Y'!G16/'2002S'!G16</f>
        <v>2.138939119951778</v>
      </c>
      <c r="H16" s="24">
        <f>'2002Y'!H16/'2002S'!H16</f>
        <v>2.3962667703674896</v>
      </c>
      <c r="I16" s="24">
        <f>'2002Y'!I16/'2002S'!I16</f>
        <v>2.2005096721881152</v>
      </c>
      <c r="J16" s="24">
        <f>'2002Y'!J16/'2002S'!J16</f>
        <v>1.9616756608433183</v>
      </c>
      <c r="K16" s="24">
        <f>'2002Y'!K16/'2002S'!K16</f>
        <v>2.1385816525699415</v>
      </c>
      <c r="L16" s="24">
        <f>'2002Y'!L16/'2002S'!L16</f>
        <v>2.2199456029011788</v>
      </c>
      <c r="M16" s="24">
        <f>'2002Y'!M16/'2002S'!M16</f>
        <v>2.2187839305103148</v>
      </c>
      <c r="N16" s="24">
        <f>'2002Y'!N16/'2002S'!N16</f>
        <v>1.968088467614534</v>
      </c>
      <c r="O16" s="24">
        <f>'2002Y'!O16/'2002S'!O16</f>
        <v>2.0918065153010859</v>
      </c>
      <c r="P16" s="24"/>
    </row>
    <row r="17" spans="2:18" s="14" customFormat="1" x14ac:dyDescent="0.2">
      <c r="B17" s="16" t="s">
        <v>27</v>
      </c>
      <c r="C17" s="25">
        <f>'2002Y'!C17/'2002S'!C17</f>
        <v>1.6526912934606777</v>
      </c>
      <c r="D17" s="25">
        <f>'2002Y'!D17/'2002S'!D17</f>
        <v>1.7741935483870968</v>
      </c>
      <c r="E17" s="25">
        <f>'2002Y'!E17/'2002S'!E17</f>
        <v>1.636281993713516</v>
      </c>
      <c r="F17" s="25">
        <f>'2002Y'!F17/'2002S'!F17</f>
        <v>1.8229994700582937</v>
      </c>
      <c r="G17" s="25">
        <f>'2002Y'!G17/'2002S'!G17</f>
        <v>1.7663043478260869</v>
      </c>
      <c r="H17" s="25">
        <f>'2002Y'!H17/'2002S'!H17</f>
        <v>1.7450735064122616</v>
      </c>
      <c r="I17" s="25">
        <f>'2002Y'!I17/'2002S'!I17</f>
        <v>1.6221374045801527</v>
      </c>
      <c r="J17" s="25">
        <f>'2002Y'!J17/'2002S'!J17</f>
        <v>1.5144100054377378</v>
      </c>
      <c r="K17" s="25">
        <f>'2002Y'!K17/'2002S'!K17</f>
        <v>1.5672146438148538</v>
      </c>
      <c r="L17" s="25">
        <f>'2002Y'!L17/'2002S'!L17</f>
        <v>1.5885920340927717</v>
      </c>
      <c r="M17" s="25">
        <f>'2002Y'!M17/'2002S'!M17</f>
        <v>1.8815268275117032</v>
      </c>
      <c r="N17" s="25">
        <f>'2002Y'!N17/'2002S'!N17</f>
        <v>1.9722747321991179</v>
      </c>
      <c r="O17" s="25">
        <f>'2002Y'!O17/'2002S'!O17</f>
        <v>1.7971509971509971</v>
      </c>
      <c r="P17" s="25"/>
    </row>
    <row r="18" spans="2:18" x14ac:dyDescent="0.2">
      <c r="B18" s="1" t="s">
        <v>28</v>
      </c>
      <c r="C18" s="24">
        <f>'2002Y'!C18/'2002S'!C18</f>
        <v>2.1571532316630355</v>
      </c>
      <c r="D18" s="24">
        <f>'2002Y'!D18/'2002S'!D18</f>
        <v>2.2768079800498753</v>
      </c>
      <c r="E18" s="24">
        <f>'2002Y'!E18/'2002S'!E18</f>
        <v>2.1977653631284917</v>
      </c>
      <c r="F18" s="24">
        <f>'2002Y'!F18/'2002S'!F18</f>
        <v>2.020631067961165</v>
      </c>
      <c r="G18" s="24">
        <f>'2002Y'!G18/'2002S'!G18</f>
        <v>2.5233433734939759</v>
      </c>
      <c r="H18" s="24">
        <f>'2002Y'!H18/'2002S'!H18</f>
        <v>2.6486305945223783</v>
      </c>
      <c r="I18" s="24">
        <f>'2002Y'!I18/'2002S'!I18</f>
        <v>2.1098535286284954</v>
      </c>
      <c r="J18" s="24">
        <f>'2002Y'!J18/'2002S'!J18</f>
        <v>2.0897029131814246</v>
      </c>
      <c r="K18" s="24">
        <f>'2002Y'!K18/'2002S'!K18</f>
        <v>1.9533117529880477</v>
      </c>
      <c r="L18" s="24">
        <f>'2002Y'!L18/'2002S'!L18</f>
        <v>2.293118856121537</v>
      </c>
      <c r="M18" s="24">
        <f>'2002Y'!M18/'2002S'!M18</f>
        <v>2.4221635883905015</v>
      </c>
      <c r="N18" s="24">
        <f>'2002Y'!N18/'2002S'!N18</f>
        <v>2.4096276112624886</v>
      </c>
      <c r="O18" s="24">
        <f>'2002Y'!O18/'2002S'!O18</f>
        <v>2.0651769087523277</v>
      </c>
      <c r="P18" s="24"/>
    </row>
    <row r="19" spans="2:18" s="14" customFormat="1" x14ac:dyDescent="0.2">
      <c r="B19" s="16" t="s">
        <v>29</v>
      </c>
      <c r="C19" s="25">
        <f>'2002Y'!C19/'2002S'!C19</f>
        <v>2.055637616937469</v>
      </c>
      <c r="D19" s="25">
        <f>'2002Y'!D19/'2002S'!D19</f>
        <v>2.0063948840927259</v>
      </c>
      <c r="E19" s="25">
        <f>'2002Y'!E19/'2002S'!E19</f>
        <v>1.9519158527422991</v>
      </c>
      <c r="F19" s="25">
        <f>'2002Y'!F19/'2002S'!F19</f>
        <v>1.9360759493670887</v>
      </c>
      <c r="G19" s="25">
        <f>'2002Y'!G19/'2002S'!G19</f>
        <v>2.0200267022696927</v>
      </c>
      <c r="H19" s="25">
        <f>'2002Y'!H19/'2002S'!H19</f>
        <v>2.1738918655625912</v>
      </c>
      <c r="I19" s="25">
        <f>'2002Y'!I19/'2002S'!I19</f>
        <v>2.0247279920870427</v>
      </c>
      <c r="J19" s="25">
        <f>'2002Y'!J19/'2002S'!J19</f>
        <v>2.0140252454417951</v>
      </c>
      <c r="K19" s="25">
        <f>'2002Y'!K19/'2002S'!K19</f>
        <v>2.2209222298692359</v>
      </c>
      <c r="L19" s="25">
        <f>'2002Y'!L19/'2002S'!L19</f>
        <v>2.1394825646794149</v>
      </c>
      <c r="M19" s="25">
        <f>'2002Y'!M19/'2002S'!M19</f>
        <v>2.0142857142857142</v>
      </c>
      <c r="N19" s="25">
        <f>'2002Y'!N19/'2002S'!N19</f>
        <v>1.9474421864050455</v>
      </c>
      <c r="O19" s="25">
        <f>'2002Y'!O19/'2002S'!O19</f>
        <v>2.0511363636363638</v>
      </c>
      <c r="P19" s="25"/>
    </row>
    <row r="20" spans="2:18" x14ac:dyDescent="0.2">
      <c r="B20" s="1" t="s">
        <v>30</v>
      </c>
      <c r="C20" s="24">
        <f>'2002Y'!C20/'2002S'!C20</f>
        <v>1.8824437015539472</v>
      </c>
      <c r="D20" s="24">
        <f>'2002Y'!D20/'2002S'!D20</f>
        <v>1.7800711743772242</v>
      </c>
      <c r="E20" s="24">
        <f>'2002Y'!E20/'2002S'!E20</f>
        <v>1.8388017118402282</v>
      </c>
      <c r="F20" s="24">
        <f>'2002Y'!F20/'2002S'!F20</f>
        <v>1.8649815043156597</v>
      </c>
      <c r="G20" s="24">
        <f>'2002Y'!G20/'2002S'!G20</f>
        <v>2.2471910112359552</v>
      </c>
      <c r="H20" s="24">
        <f>'2002Y'!H20/'2002S'!H20</f>
        <v>1.9100753295668549</v>
      </c>
      <c r="I20" s="24">
        <f>'2002Y'!I20/'2002S'!I20</f>
        <v>1.9061699650756694</v>
      </c>
      <c r="J20" s="24">
        <f>'2002Y'!J20/'2002S'!J20</f>
        <v>1.794373401534527</v>
      </c>
      <c r="K20" s="24">
        <f>'2002Y'!K20/'2002S'!K20</f>
        <v>1.8769562871019967</v>
      </c>
      <c r="L20" s="24">
        <f>'2002Y'!L20/'2002S'!L20</f>
        <v>1.8765864332603939</v>
      </c>
      <c r="M20" s="24">
        <f>'2002Y'!M20/'2002S'!M20</f>
        <v>2.0010917030567685</v>
      </c>
      <c r="N20" s="24">
        <f>'2002Y'!N20/'2002S'!N20</f>
        <v>1.7578740157480315</v>
      </c>
      <c r="O20" s="24">
        <f>'2002Y'!O20/'2002S'!O20</f>
        <v>1.7133233532934131</v>
      </c>
      <c r="P20" s="24"/>
    </row>
    <row r="21" spans="2:18" s="14" customFormat="1" x14ac:dyDescent="0.2">
      <c r="B21" s="16" t="s">
        <v>31</v>
      </c>
      <c r="C21" s="25">
        <f>'2002Y'!C21/'2002S'!C21</f>
        <v>2.0484610805700481</v>
      </c>
      <c r="D21" s="25">
        <f>'2002Y'!D21/'2002S'!D21</f>
        <v>1.967579250720461</v>
      </c>
      <c r="E21" s="25">
        <f>'2002Y'!E21/'2002S'!E21</f>
        <v>1.9254658385093169</v>
      </c>
      <c r="F21" s="25">
        <f>'2002Y'!F21/'2002S'!F21</f>
        <v>1.9367321867321867</v>
      </c>
      <c r="G21" s="25">
        <f>'2002Y'!G21/'2002S'!G21</f>
        <v>1.9284994964753273</v>
      </c>
      <c r="H21" s="25">
        <f>'2002Y'!H21/'2002S'!H21</f>
        <v>2.0524385771910523</v>
      </c>
      <c r="I21" s="25">
        <f>'2002Y'!I21/'2002S'!I21</f>
        <v>2.0379861320470303</v>
      </c>
      <c r="J21" s="25">
        <f>'2002Y'!J21/'2002S'!J21</f>
        <v>2.1919293820933166</v>
      </c>
      <c r="K21" s="25">
        <f>'2002Y'!K21/'2002S'!K21</f>
        <v>2.2362179487179485</v>
      </c>
      <c r="L21" s="25">
        <f>'2002Y'!L21/'2002S'!L21</f>
        <v>1.9622272875284923</v>
      </c>
      <c r="M21" s="25">
        <f>'2002Y'!M21/'2002S'!M21</f>
        <v>2.0928768201495473</v>
      </c>
      <c r="N21" s="25">
        <f>'2002Y'!N21/'2002S'!N21</f>
        <v>1.9858532272325375</v>
      </c>
      <c r="O21" s="25">
        <f>'2002Y'!O21/'2002S'!O21</f>
        <v>1.9339366515837104</v>
      </c>
      <c r="P21" s="25"/>
    </row>
    <row r="22" spans="2:18" x14ac:dyDescent="0.2">
      <c r="B22" s="1" t="s">
        <v>32</v>
      </c>
      <c r="C22" s="24">
        <f>'2002Y'!C22/'2002S'!C22</f>
        <v>1.8589613970588235</v>
      </c>
      <c r="D22" s="24">
        <f>'2002Y'!D22/'2002S'!D22</f>
        <v>1.718274111675127</v>
      </c>
      <c r="E22" s="24">
        <f>'2002Y'!E22/'2002S'!E22</f>
        <v>1.8213058419243986</v>
      </c>
      <c r="F22" s="24">
        <f>'2002Y'!F22/'2002S'!F22</f>
        <v>1.7914572864321607</v>
      </c>
      <c r="G22" s="24">
        <f>'2002Y'!G22/'2002S'!G22</f>
        <v>1.7060552616108171</v>
      </c>
      <c r="H22" s="24">
        <f>'2002Y'!H22/'2002S'!H22</f>
        <v>2.0323266695023396</v>
      </c>
      <c r="I22" s="24">
        <f>'2002Y'!I22/'2002S'!I22</f>
        <v>1.9517374517374517</v>
      </c>
      <c r="J22" s="24">
        <f>'2002Y'!J22/'2002S'!J22</f>
        <v>1.8992762364294331</v>
      </c>
      <c r="K22" s="24">
        <f>'2002Y'!K22/'2002S'!K22</f>
        <v>2.0047303689687794</v>
      </c>
      <c r="L22" s="24">
        <f>'2002Y'!L22/'2002S'!L22</f>
        <v>1.8456501403180543</v>
      </c>
      <c r="M22" s="24">
        <f>'2002Y'!M22/'2002S'!M22</f>
        <v>1.9342442356959864</v>
      </c>
      <c r="N22" s="24">
        <f>'2002Y'!N22/'2002S'!N22</f>
        <v>1.6956253850893408</v>
      </c>
      <c r="O22" s="24">
        <f>'2002Y'!O22/'2002S'!O22</f>
        <v>1.671353251318102</v>
      </c>
      <c r="P22" s="24"/>
    </row>
    <row r="23" spans="2:18" s="14" customFormat="1" x14ac:dyDescent="0.2">
      <c r="B23" s="16" t="s">
        <v>33</v>
      </c>
      <c r="C23" s="25">
        <f>'2002Y'!C23/'2002S'!C23</f>
        <v>1.8993218771672959</v>
      </c>
      <c r="D23" s="25">
        <f>'2002Y'!D23/'2002S'!D23</f>
        <v>2.0693548387096774</v>
      </c>
      <c r="E23" s="25">
        <f>'2002Y'!E23/'2002S'!E23</f>
        <v>1.7054714784633294</v>
      </c>
      <c r="F23" s="25">
        <f>'2002Y'!F23/'2002S'!F23</f>
        <v>1.8598615916955017</v>
      </c>
      <c r="G23" s="25">
        <f>'2002Y'!G23/'2002S'!G23</f>
        <v>2.2064257028112451</v>
      </c>
      <c r="H23" s="25">
        <f>'2002Y'!H23/'2002S'!H23</f>
        <v>2.2640874684608914</v>
      </c>
      <c r="I23" s="25">
        <f>'2002Y'!I23/'2002S'!I23</f>
        <v>1.8865791393143692</v>
      </c>
      <c r="J23" s="25">
        <f>'2002Y'!J23/'2002S'!J23</f>
        <v>1.8024582967515363</v>
      </c>
      <c r="K23" s="25">
        <f>'2002Y'!K23/'2002S'!K23</f>
        <v>1.7281414237935977</v>
      </c>
      <c r="L23" s="25">
        <f>'2002Y'!L23/'2002S'!L23</f>
        <v>2.1508132084770821</v>
      </c>
      <c r="M23" s="25">
        <f>'2002Y'!M23/'2002S'!M23</f>
        <v>2.1656050955414012</v>
      </c>
      <c r="N23" s="25">
        <f>'2002Y'!N23/'2002S'!N23</f>
        <v>2.44</v>
      </c>
      <c r="O23" s="25">
        <f>'2002Y'!O23/'2002S'!O23</f>
        <v>1.9546079779917469</v>
      </c>
      <c r="P23" s="25"/>
    </row>
    <row r="24" spans="2:18" x14ac:dyDescent="0.2">
      <c r="B24" s="1" t="s">
        <v>34</v>
      </c>
      <c r="C24" s="24">
        <f>'2002Y'!C24/'2002S'!C24</f>
        <v>1.8987105531048525</v>
      </c>
      <c r="D24" s="24">
        <f>'2002Y'!D24/'2002S'!D24</f>
        <v>1.6350993377483443</v>
      </c>
      <c r="E24" s="24">
        <f>'2002Y'!E24/'2002S'!E24</f>
        <v>1.5344287949921753</v>
      </c>
      <c r="F24" s="24">
        <f>'2002Y'!F24/'2002S'!F24</f>
        <v>1.6367395156526876</v>
      </c>
      <c r="G24" s="24">
        <f>'2002Y'!G24/'2002S'!G24</f>
        <v>2.1806966618287373</v>
      </c>
      <c r="H24" s="24">
        <f>'2002Y'!H24/'2002S'!H24</f>
        <v>2.1501057082452433</v>
      </c>
      <c r="I24" s="24">
        <f>'2002Y'!I24/'2002S'!I24</f>
        <v>2.1255728689275895</v>
      </c>
      <c r="J24" s="24">
        <f>'2002Y'!J24/'2002S'!J24</f>
        <v>1.8123436196830691</v>
      </c>
      <c r="K24" s="24">
        <f>'2002Y'!K24/'2002S'!K24</f>
        <v>2.0336507936507937</v>
      </c>
      <c r="L24" s="24">
        <f>'2002Y'!L24/'2002S'!L24</f>
        <v>2.0563457330415753</v>
      </c>
      <c r="M24" s="24">
        <f>'2002Y'!M24/'2002S'!M24</f>
        <v>2.1547192353643965</v>
      </c>
      <c r="N24" s="24">
        <f>'2002Y'!N24/'2002S'!N24</f>
        <v>1.9466666666666668</v>
      </c>
      <c r="O24" s="24">
        <f>'2002Y'!O24/'2002S'!O24</f>
        <v>1.4458841463414633</v>
      </c>
      <c r="P24" s="24"/>
    </row>
    <row r="25" spans="2:18" s="14" customFormat="1" x14ac:dyDescent="0.2">
      <c r="B25" s="16" t="s">
        <v>35</v>
      </c>
      <c r="C25" s="25">
        <f>'2002Y'!C25/'2002S'!C25</f>
        <v>2.2555118402494245</v>
      </c>
      <c r="D25" s="25">
        <f>'2002Y'!D25/'2002S'!D25</f>
        <v>2.1784452296819787</v>
      </c>
      <c r="E25" s="25">
        <f>'2002Y'!E25/'2002S'!E25</f>
        <v>2.217821782178218</v>
      </c>
      <c r="F25" s="25">
        <f>'2002Y'!F25/'2002S'!F25</f>
        <v>1.9844413012729845</v>
      </c>
      <c r="G25" s="25">
        <f>'2002Y'!G25/'2002S'!G25</f>
        <v>2.3764861294583883</v>
      </c>
      <c r="H25" s="25">
        <f>'2002Y'!H25/'2002S'!H25</f>
        <v>2.5290858725761773</v>
      </c>
      <c r="I25" s="25">
        <f>'2002Y'!I25/'2002S'!I25</f>
        <v>2.1946734305643627</v>
      </c>
      <c r="J25" s="25">
        <f>'2002Y'!J25/'2002S'!J25</f>
        <v>2.273072934669893</v>
      </c>
      <c r="K25" s="25">
        <f>'2002Y'!K25/'2002S'!K25</f>
        <v>2.2790927021696255</v>
      </c>
      <c r="L25" s="25">
        <f>'2002Y'!L25/'2002S'!L25</f>
        <v>2.1905231984205331</v>
      </c>
      <c r="M25" s="25">
        <f>'2002Y'!M25/'2002S'!M25</f>
        <v>2.12</v>
      </c>
      <c r="N25" s="25">
        <f>'2002Y'!N25/'2002S'!N25</f>
        <v>2.0652557319223988</v>
      </c>
      <c r="O25" s="25">
        <f>'2002Y'!O25/'2002S'!O25</f>
        <v>2.3322475570032575</v>
      </c>
      <c r="P25" s="25"/>
    </row>
    <row r="26" spans="2:18" x14ac:dyDescent="0.2">
      <c r="B26" s="1" t="s">
        <v>36</v>
      </c>
      <c r="C26" s="24">
        <f>'2002Y'!C26/'2002S'!C26</f>
        <v>2.023220887245841</v>
      </c>
      <c r="D26" s="24">
        <f>'2002Y'!D26/'2002S'!D26</f>
        <v>1.9555555555555555</v>
      </c>
      <c r="E26" s="24">
        <f>'2002Y'!E26/'2002S'!E26</f>
        <v>1.8861454046639232</v>
      </c>
      <c r="F26" s="24">
        <f>'2002Y'!F26/'2002S'!F26</f>
        <v>1.9456118665018542</v>
      </c>
      <c r="G26" s="24">
        <f>'2002Y'!G26/'2002S'!G26</f>
        <v>2.0885245901639342</v>
      </c>
      <c r="H26" s="24">
        <f>'2002Y'!H26/'2002S'!H26</f>
        <v>2.2136054421768709</v>
      </c>
      <c r="I26" s="24">
        <f>'2002Y'!I26/'2002S'!I26</f>
        <v>2.2006507592190889</v>
      </c>
      <c r="J26" s="24">
        <f>'2002Y'!J26/'2002S'!J26</f>
        <v>2.0984162895927603</v>
      </c>
      <c r="K26" s="24">
        <f>'2002Y'!K26/'2002S'!K26</f>
        <v>2.3214285714285716</v>
      </c>
      <c r="L26" s="24">
        <f>'2002Y'!L26/'2002S'!L26</f>
        <v>1.8675675675675676</v>
      </c>
      <c r="M26" s="24">
        <f>'2002Y'!M26/'2002S'!M26</f>
        <v>1.8453453453453454</v>
      </c>
      <c r="N26" s="24">
        <f>'2002Y'!N26/'2002S'!N26</f>
        <v>1.8571428571428572</v>
      </c>
      <c r="O26" s="24">
        <f>'2002Y'!O26/'2002S'!O26</f>
        <v>1.7845528455284554</v>
      </c>
      <c r="P26" s="24"/>
      <c r="Q26" s="24"/>
      <c r="R26" s="24"/>
    </row>
    <row r="27" spans="2:18" s="14" customFormat="1" x14ac:dyDescent="0.2">
      <c r="B27" s="16" t="s">
        <v>37</v>
      </c>
      <c r="C27" s="25">
        <f>'2002Y'!C27/'2002S'!C27</f>
        <v>1.625010411750007</v>
      </c>
      <c r="D27" s="25">
        <f>'2002Y'!D27/'2002S'!D27</f>
        <v>1.6016949152542372</v>
      </c>
      <c r="E27" s="25">
        <f>'2002Y'!E27/'2002S'!E27</f>
        <v>1.5108597285067873</v>
      </c>
      <c r="F27" s="25">
        <f>'2002Y'!F27/'2002S'!F27</f>
        <v>1.7440136830102622</v>
      </c>
      <c r="G27" s="25">
        <f>'2002Y'!G27/'2002S'!G27</f>
        <v>1.8540772532188841</v>
      </c>
      <c r="H27" s="25">
        <f>'2002Y'!H27/'2002S'!H27</f>
        <v>1.7139952558454761</v>
      </c>
      <c r="I27" s="25">
        <f>'2002Y'!I27/'2002S'!I27</f>
        <v>1.6694961664841184</v>
      </c>
      <c r="J27" s="25">
        <f>'2002Y'!J27/'2002S'!J27</f>
        <v>1.3547297297297298</v>
      </c>
      <c r="K27" s="25">
        <f>'2002Y'!K27/'2002S'!K27</f>
        <v>1.5031474820143884</v>
      </c>
      <c r="L27" s="25">
        <f>'2002Y'!L27/'2002S'!L27</f>
        <v>1.5771079073831367</v>
      </c>
      <c r="M27" s="25">
        <f>'2002Y'!M27/'2002S'!M27</f>
        <v>1.6677224301756406</v>
      </c>
      <c r="N27" s="25">
        <f>'2002Y'!N27/'2002S'!N27</f>
        <v>1.8669543329737504</v>
      </c>
      <c r="O27" s="25">
        <f>'2002Y'!O27/'2002S'!O27</f>
        <v>1.764737406216506</v>
      </c>
      <c r="P27" s="25"/>
      <c r="Q27" s="25"/>
      <c r="R27" s="25"/>
    </row>
    <row r="28" spans="2:18" x14ac:dyDescent="0.2">
      <c r="B28" s="1" t="s">
        <v>38</v>
      </c>
      <c r="C28" s="24">
        <f>'2002Y'!C28/'2002S'!C28</f>
        <v>2.305977975878343</v>
      </c>
      <c r="D28" s="24">
        <f>'2002Y'!D28/'2002S'!D28</f>
        <v>3.1325301204819276</v>
      </c>
      <c r="E28" s="24">
        <f>'2002Y'!E28/'2002S'!E28</f>
        <v>2.4864864864864864</v>
      </c>
      <c r="F28" s="24">
        <f>'2002Y'!F28/'2002S'!F28</f>
        <v>2.2434210526315788</v>
      </c>
      <c r="G28" s="24">
        <f>'2002Y'!G28/'2002S'!G28</f>
        <v>2.5542857142857143</v>
      </c>
      <c r="H28" s="24">
        <f>'2002Y'!H28/'2002S'!H28</f>
        <v>2.6931407942238268</v>
      </c>
      <c r="I28" s="24">
        <f>'2002Y'!I28/'2002S'!I28</f>
        <v>2.6356164383561644</v>
      </c>
      <c r="J28" s="24">
        <f>'2002Y'!J28/'2002S'!J28</f>
        <v>2.1236623067776454</v>
      </c>
      <c r="K28" s="24">
        <f>'2002Y'!K28/'2002S'!K28</f>
        <v>2.0992366412213741</v>
      </c>
      <c r="L28" s="24">
        <f>'2002Y'!L28/'2002S'!L28</f>
        <v>2.6210045662100456</v>
      </c>
      <c r="M28" s="24">
        <f>'2002Y'!M28/'2002S'!M28</f>
        <v>2.6341463414634148</v>
      </c>
      <c r="N28" s="24">
        <f>'2002Y'!N28/'2002S'!N28</f>
        <v>2.4177777777777778</v>
      </c>
      <c r="O28" s="24">
        <f>'2002Y'!O28/'2002S'!O28</f>
        <v>1.7932773109243698</v>
      </c>
      <c r="P28" s="24"/>
      <c r="Q28" s="24"/>
      <c r="R28" s="24"/>
    </row>
    <row r="29" spans="2:18" s="14" customFormat="1" x14ac:dyDescent="0.2">
      <c r="B29" s="16" t="s">
        <v>39</v>
      </c>
      <c r="C29" s="25">
        <f>'2002Y'!C29/'2002S'!C29</f>
        <v>2.5546351084812624</v>
      </c>
      <c r="D29" s="25">
        <f>'2002Y'!D29/'2002S'!D29</f>
        <v>2.3854748603351954</v>
      </c>
      <c r="E29" s="25">
        <f>'2002Y'!E29/'2002S'!E29</f>
        <v>2.3366336633663365</v>
      </c>
      <c r="F29" s="25">
        <f>'2002Y'!F29/'2002S'!F29</f>
        <v>2.0532915360501569</v>
      </c>
      <c r="G29" s="25">
        <f>'2002Y'!G29/'2002S'!G29</f>
        <v>2.8129870129870129</v>
      </c>
      <c r="H29" s="25">
        <f>'2002Y'!H29/'2002S'!H29</f>
        <v>2.5770833333333334</v>
      </c>
      <c r="I29" s="25">
        <f>'2002Y'!I29/'2002S'!I29</f>
        <v>2.5255878284923927</v>
      </c>
      <c r="J29" s="25">
        <f>'2002Y'!J29/'2002S'!J29</f>
        <v>2.3469079939668176</v>
      </c>
      <c r="K29" s="25">
        <f>'2002Y'!K29/'2002S'!K29</f>
        <v>2.3648648648648649</v>
      </c>
      <c r="L29" s="25">
        <f>'2002Y'!L29/'2002S'!L29</f>
        <v>2.8596881959910911</v>
      </c>
      <c r="M29" s="25">
        <f>'2002Y'!M29/'2002S'!M29</f>
        <v>2.8289473684210527</v>
      </c>
      <c r="N29" s="25">
        <f>'2002Y'!N29/'2002S'!N29</f>
        <v>2.7970149253731345</v>
      </c>
      <c r="O29" s="25">
        <f>'2002Y'!O29/'2002S'!O29</f>
        <v>3.0232558139534884</v>
      </c>
      <c r="P29" s="25"/>
      <c r="Q29" s="25"/>
      <c r="R29" s="25"/>
    </row>
    <row r="30" spans="2:18" x14ac:dyDescent="0.2">
      <c r="B30" s="1" t="s">
        <v>40</v>
      </c>
      <c r="C30" s="24">
        <f>'2002Y'!C30/'2002S'!C30</f>
        <v>2.3451403148528405</v>
      </c>
      <c r="D30" s="24">
        <f>'2002Y'!D30/'2002S'!D30</f>
        <v>1.9951923076923077</v>
      </c>
      <c r="E30" s="24">
        <f>'2002Y'!E30/'2002S'!E30</f>
        <v>2.4120171673819741</v>
      </c>
      <c r="F30" s="24">
        <f>'2002Y'!F30/'2002S'!F30</f>
        <v>2.2914110429447851</v>
      </c>
      <c r="G30" s="24">
        <f>'2002Y'!G30/'2002S'!G30</f>
        <v>2.5375000000000001</v>
      </c>
      <c r="H30" s="24">
        <f>'2002Y'!H30/'2002S'!H30</f>
        <v>2.9933554817275749</v>
      </c>
      <c r="I30" s="24">
        <f>'2002Y'!I30/'2002S'!I30</f>
        <v>2.3755707762557079</v>
      </c>
      <c r="J30" s="24">
        <f>'2002Y'!J30/'2002S'!J30</f>
        <v>1.978920741989882</v>
      </c>
      <c r="K30" s="24">
        <f>'2002Y'!K30/'2002S'!K30</f>
        <v>2.3703703703703702</v>
      </c>
      <c r="L30" s="24">
        <f>'2002Y'!L30/'2002S'!L30</f>
        <v>2.376984126984127</v>
      </c>
      <c r="M30" s="24">
        <f>'2002Y'!M30/'2002S'!M30</f>
        <v>2.2416452442159382</v>
      </c>
      <c r="N30" s="24">
        <f>'2002Y'!N30/'2002S'!N30</f>
        <v>2.4060150375939848</v>
      </c>
      <c r="O30" s="24">
        <f>'2002Y'!O30/'2002S'!O30</f>
        <v>2.4550561797752808</v>
      </c>
      <c r="P30" s="24"/>
      <c r="Q30" s="24"/>
      <c r="R30" s="24"/>
    </row>
    <row r="31" spans="2:18" s="14" customFormat="1" x14ac:dyDescent="0.2">
      <c r="B31" s="16" t="s">
        <v>2</v>
      </c>
      <c r="C31" s="25">
        <f>'2002Y'!C31/'2002S'!C31</f>
        <v>2.0845140032948928</v>
      </c>
      <c r="D31" s="25">
        <f>'2002Y'!D31/'2002S'!D31</f>
        <v>2.4008620689655173</v>
      </c>
      <c r="E31" s="25">
        <f>'2002Y'!E31/'2002S'!E31</f>
        <v>2.4184397163120566</v>
      </c>
      <c r="F31" s="25">
        <f>'2002Y'!F31/'2002S'!F31</f>
        <v>2.1968503937007875</v>
      </c>
      <c r="G31" s="25">
        <f>'2002Y'!G31/'2002S'!G31</f>
        <v>2.0288808664259927</v>
      </c>
      <c r="H31" s="25">
        <f>'2002Y'!H31/'2002S'!H31</f>
        <v>2.3378151260504203</v>
      </c>
      <c r="I31" s="25">
        <f>'2002Y'!I31/'2002S'!I31</f>
        <v>2.0034482758620689</v>
      </c>
      <c r="J31" s="25">
        <f>'2002Y'!J31/'2002S'!J31</f>
        <v>1.9632075471698114</v>
      </c>
      <c r="K31" s="25">
        <f>'2002Y'!K31/'2002S'!K31</f>
        <v>1.7427312775330397</v>
      </c>
      <c r="L31" s="25">
        <f>'2002Y'!L31/'2002S'!L31</f>
        <v>2.172465960665658</v>
      </c>
      <c r="M31" s="25">
        <f>'2002Y'!M31/'2002S'!M31</f>
        <v>2.3720930232558142</v>
      </c>
      <c r="N31" s="25">
        <f>'2002Y'!N31/'2002S'!N31</f>
        <v>2.5951219512195123</v>
      </c>
      <c r="O31" s="25">
        <f>'2002Y'!O31/'2002S'!O31</f>
        <v>2.2229729729729728</v>
      </c>
      <c r="P31" s="25"/>
      <c r="Q31" s="25"/>
      <c r="R31" s="25"/>
    </row>
    <row r="32" spans="2:18" x14ac:dyDescent="0.2">
      <c r="B32" s="1" t="s">
        <v>41</v>
      </c>
      <c r="C32" s="24">
        <f>'2002Y'!C32/'2002S'!C32</f>
        <v>2.7526392051335127</v>
      </c>
      <c r="D32" s="24">
        <f>'2002Y'!D32/'2002S'!D32</f>
        <v>3.414814814814815</v>
      </c>
      <c r="E32" s="24">
        <f>'2002Y'!E32/'2002S'!E32</f>
        <v>4.0883534136546187</v>
      </c>
      <c r="F32" s="24">
        <f>'2002Y'!F32/'2002S'!F32</f>
        <v>2.8923444976076556</v>
      </c>
      <c r="G32" s="24">
        <f>'2002Y'!G32/'2002S'!G32</f>
        <v>3.2630272952853598</v>
      </c>
      <c r="H32" s="24">
        <f>'2002Y'!H32/'2002S'!H32</f>
        <v>3.4297994269340975</v>
      </c>
      <c r="I32" s="24">
        <f>'2002Y'!I32/'2002S'!I32</f>
        <v>1.9922879177377892</v>
      </c>
      <c r="J32" s="24">
        <f>'2002Y'!J32/'2002S'!J32</f>
        <v>1.8483685220729367</v>
      </c>
      <c r="K32" s="24">
        <f>'2002Y'!K32/'2002S'!K32</f>
        <v>2.7331975560081467</v>
      </c>
      <c r="L32" s="24">
        <f>'2002Y'!L32/'2002S'!L32</f>
        <v>2.6774193548387095</v>
      </c>
      <c r="M32" s="24">
        <f>'2002Y'!M32/'2002S'!M32</f>
        <v>2.8376068376068377</v>
      </c>
      <c r="N32" s="24">
        <f>'2002Y'!N32/'2002S'!N32</f>
        <v>2.5175202156334233</v>
      </c>
      <c r="O32" s="24">
        <f>'2002Y'!O32/'2002S'!O32</f>
        <v>3.4052863436123348</v>
      </c>
      <c r="P32" s="24"/>
    </row>
    <row r="33" spans="2:16" s="14" customFormat="1" x14ac:dyDescent="0.2">
      <c r="B33" s="16" t="s">
        <v>42</v>
      </c>
      <c r="C33" s="25">
        <f>'2002Y'!C33/'2002S'!C33</f>
        <v>2.9831804281345566</v>
      </c>
      <c r="D33" s="25">
        <f>'2002Y'!D33/'2002S'!D33</f>
        <v>3.1461988304093569</v>
      </c>
      <c r="E33" s="25">
        <f>'2002Y'!E33/'2002S'!E33</f>
        <v>3.1265060240963853</v>
      </c>
      <c r="F33" s="25">
        <f>'2002Y'!F33/'2002S'!F33</f>
        <v>2.7837837837837838</v>
      </c>
      <c r="G33" s="25">
        <f>'2002Y'!G33/'2002S'!G33</f>
        <v>3.335</v>
      </c>
      <c r="H33" s="25">
        <f>'2002Y'!H33/'2002S'!H33</f>
        <v>3.0061349693251533</v>
      </c>
      <c r="I33" s="25">
        <f>'2002Y'!I33/'2002S'!I33</f>
        <v>2.7933491686460807</v>
      </c>
      <c r="J33" s="25">
        <f>'2002Y'!J33/'2002S'!J33</f>
        <v>2.9668874172185431</v>
      </c>
      <c r="K33" s="25">
        <f>'2002Y'!K33/'2002S'!K33</f>
        <v>3.1473029045643153</v>
      </c>
      <c r="L33" s="25">
        <f>'2002Y'!L33/'2002S'!L33</f>
        <v>2.7586206896551726</v>
      </c>
      <c r="M33" s="25">
        <f>'2002Y'!M33/'2002S'!M33</f>
        <v>2.9025270758122743</v>
      </c>
      <c r="N33" s="25">
        <f>'2002Y'!N33/'2002S'!N33</f>
        <v>3.1968911917098444</v>
      </c>
      <c r="O33" s="25">
        <f>'2002Y'!O33/'2002S'!O33</f>
        <v>2.8415300546448088</v>
      </c>
      <c r="P33" s="25"/>
    </row>
    <row r="34" spans="2:16" x14ac:dyDescent="0.2">
      <c r="B34" s="1" t="s">
        <v>3</v>
      </c>
      <c r="C34" s="24">
        <f>'2002Y'!C34/'2002S'!C34</f>
        <v>1.7877466251298026</v>
      </c>
      <c r="D34" s="24">
        <f>'2002Y'!D34/'2002S'!D34</f>
        <v>1.7129411764705882</v>
      </c>
      <c r="E34" s="24">
        <f>'2002Y'!E34/'2002S'!E34</f>
        <v>1.784153005464481</v>
      </c>
      <c r="F34" s="24">
        <f>'2002Y'!F34/'2002S'!F34</f>
        <v>1.8684807256235827</v>
      </c>
      <c r="G34" s="24">
        <f>'2002Y'!G34/'2002S'!G34</f>
        <v>2.120967741935484</v>
      </c>
      <c r="H34" s="24">
        <f>'2002Y'!H34/'2002S'!H34</f>
        <v>2.2304147465437789</v>
      </c>
      <c r="I34" s="24">
        <f>'2002Y'!I34/'2002S'!I34</f>
        <v>1.7647058823529411</v>
      </c>
      <c r="J34" s="24">
        <f>'2002Y'!J34/'2002S'!J34</f>
        <v>1.6339869281045751</v>
      </c>
      <c r="K34" s="24">
        <f>'2002Y'!K34/'2002S'!K34</f>
        <v>1.5379537953795379</v>
      </c>
      <c r="L34" s="24">
        <f>'2002Y'!L34/'2002S'!L34</f>
        <v>2.0877551020408163</v>
      </c>
      <c r="M34" s="24">
        <f>'2002Y'!M34/'2002S'!M34</f>
        <v>1.9312499999999999</v>
      </c>
      <c r="N34" s="24">
        <f>'2002Y'!N34/'2002S'!N34</f>
        <v>1.6090425531914894</v>
      </c>
      <c r="O34" s="24">
        <f>'2002Y'!O34/'2002S'!O34</f>
        <v>1.3628509719222461</v>
      </c>
      <c r="P34" s="24"/>
    </row>
    <row r="35" spans="2:16" s="14" customFormat="1" x14ac:dyDescent="0.2">
      <c r="B35" s="16" t="s">
        <v>43</v>
      </c>
      <c r="C35" s="25">
        <f>'2002Y'!C35/'2002S'!C35</f>
        <v>2.038788703640694</v>
      </c>
      <c r="D35" s="25">
        <f>'2002Y'!D35/'2002S'!D35</f>
        <v>2.35</v>
      </c>
      <c r="E35" s="25">
        <f>'2002Y'!E35/'2002S'!E35</f>
        <v>1.982905982905983</v>
      </c>
      <c r="F35" s="25">
        <f>'2002Y'!F35/'2002S'!F35</f>
        <v>2.4670329670329672</v>
      </c>
      <c r="G35" s="25">
        <f>'2002Y'!G35/'2002S'!G35</f>
        <v>1.8467153284671534</v>
      </c>
      <c r="H35" s="25">
        <f>'2002Y'!H35/'2002S'!H35</f>
        <v>2.2050000000000001</v>
      </c>
      <c r="I35" s="25">
        <f>'2002Y'!I35/'2002S'!I35</f>
        <v>1.9764705882352942</v>
      </c>
      <c r="J35" s="25">
        <f>'2002Y'!J35/'2002S'!J35</f>
        <v>1.9656419529837252</v>
      </c>
      <c r="K35" s="25">
        <f>'2002Y'!K35/'2002S'!K35</f>
        <v>1.7881705639614855</v>
      </c>
      <c r="L35" s="25">
        <f>'2002Y'!L35/'2002S'!L35</f>
        <v>2.0829694323144103</v>
      </c>
      <c r="M35" s="25">
        <f>'2002Y'!M35/'2002S'!M35</f>
        <v>2.5672514619883042</v>
      </c>
      <c r="N35" s="25">
        <f>'2002Y'!N35/'2002S'!N35</f>
        <v>2.6486486486486487</v>
      </c>
      <c r="O35" s="25">
        <f>'2002Y'!O35/'2002S'!O35</f>
        <v>1.9357798165137614</v>
      </c>
      <c r="P35" s="25"/>
    </row>
    <row r="36" spans="2:16" x14ac:dyDescent="0.2">
      <c r="B36" s="1" t="s">
        <v>44</v>
      </c>
      <c r="C36" s="24">
        <f>'2002Y'!C36/'2002S'!C36</f>
        <v>2.1926441351888668</v>
      </c>
      <c r="D36" s="24">
        <f>'2002Y'!D36/'2002S'!D36</f>
        <v>2.5854922279792745</v>
      </c>
      <c r="E36" s="24">
        <f>'2002Y'!E36/'2002S'!E36</f>
        <v>2.1286764705882355</v>
      </c>
      <c r="F36" s="24">
        <f>'2002Y'!F36/'2002S'!F36</f>
        <v>2.5853658536585367</v>
      </c>
      <c r="G36" s="24">
        <f>'2002Y'!G36/'2002S'!G36</f>
        <v>2.1867219917012446</v>
      </c>
      <c r="H36" s="24">
        <f>'2002Y'!H36/'2002S'!H36</f>
        <v>2.1770186335403725</v>
      </c>
      <c r="I36" s="24">
        <f>'2002Y'!I36/'2002S'!I36</f>
        <v>2.4342105263157894</v>
      </c>
      <c r="J36" s="24">
        <f>'2002Y'!J36/'2002S'!J36</f>
        <v>2.3509615384615383</v>
      </c>
      <c r="K36" s="24">
        <f>'2002Y'!K36/'2002S'!K36</f>
        <v>1.9590873328088119</v>
      </c>
      <c r="L36" s="24">
        <f>'2002Y'!L36/'2002S'!L36</f>
        <v>2.0248833592534994</v>
      </c>
      <c r="M36" s="24">
        <f>'2002Y'!M36/'2002S'!M36</f>
        <v>2.2413793103448274</v>
      </c>
      <c r="N36" s="24">
        <f>'2002Y'!N36/'2002S'!N36</f>
        <v>2.1870229007633588</v>
      </c>
      <c r="O36" s="24">
        <f>'2002Y'!O36/'2002S'!O36</f>
        <v>2.4310344827586206</v>
      </c>
      <c r="P36" s="24"/>
    </row>
    <row r="37" spans="2:16" s="14" customFormat="1" x14ac:dyDescent="0.2">
      <c r="B37" s="16" t="s">
        <v>4</v>
      </c>
      <c r="C37" s="25">
        <f>'2002Y'!C37/'2002S'!C37</f>
        <v>2.197948717948718</v>
      </c>
      <c r="D37" s="25">
        <f>'2002Y'!D37/'2002S'!D37</f>
        <v>2.606741573033708</v>
      </c>
      <c r="E37" s="25">
        <f>'2002Y'!E37/'2002S'!E37</f>
        <v>2.1704545454545454</v>
      </c>
      <c r="F37" s="25">
        <f>'2002Y'!F37/'2002S'!F37</f>
        <v>2.4806201550387597</v>
      </c>
      <c r="G37" s="25">
        <f>'2002Y'!G37/'2002S'!G37</f>
        <v>1.7086092715231789</v>
      </c>
      <c r="H37" s="25">
        <f>'2002Y'!H37/'2002S'!H37</f>
        <v>2.3629629629629632</v>
      </c>
      <c r="I37" s="25">
        <f>'2002Y'!I37/'2002S'!I37</f>
        <v>2.3785046728971961</v>
      </c>
      <c r="J37" s="25">
        <f>'2002Y'!J37/'2002S'!J37</f>
        <v>1.9136690647482015</v>
      </c>
      <c r="K37" s="25">
        <f>'2002Y'!K37/'2002S'!K37</f>
        <v>2.2172839506172841</v>
      </c>
      <c r="L37" s="25">
        <f>'2002Y'!L37/'2002S'!L37</f>
        <v>2.6564417177914113</v>
      </c>
      <c r="M37" s="25">
        <f>'2002Y'!M37/'2002S'!M37</f>
        <v>1.96875</v>
      </c>
      <c r="N37" s="25">
        <f>'2002Y'!N37/'2002S'!N37</f>
        <v>1.9193548387096775</v>
      </c>
      <c r="O37" s="25">
        <f>'2002Y'!O37/'2002S'!O37</f>
        <v>2.141025641025641</v>
      </c>
      <c r="P37" s="25"/>
    </row>
    <row r="38" spans="2:16" x14ac:dyDescent="0.2">
      <c r="B38" s="1" t="s">
        <v>45</v>
      </c>
      <c r="C38" s="24">
        <f>'2002Y'!C38/'2002S'!C38</f>
        <v>1.9644913627639156</v>
      </c>
      <c r="D38" s="24">
        <f>'2002Y'!D38/'2002S'!D38</f>
        <v>2.56</v>
      </c>
      <c r="E38" s="24">
        <f>'2002Y'!E38/'2002S'!E38</f>
        <v>1.9204545454545454</v>
      </c>
      <c r="F38" s="24">
        <f>'2002Y'!F38/'2002S'!F38</f>
        <v>2.9270833333333335</v>
      </c>
      <c r="G38" s="24">
        <f>'2002Y'!G38/'2002S'!G38</f>
        <v>2.2904290429042904</v>
      </c>
      <c r="H38" s="24">
        <f>'2002Y'!H38/'2002S'!H38</f>
        <v>1.6</v>
      </c>
      <c r="I38" s="24">
        <f>'2002Y'!I38/'2002S'!I38</f>
        <v>1.8412322274881516</v>
      </c>
      <c r="J38" s="24">
        <f>'2002Y'!J38/'2002S'!J38</f>
        <v>1.6366843033509699</v>
      </c>
      <c r="K38" s="24">
        <f>'2002Y'!K38/'2002S'!K38</f>
        <v>2.4745166959578206</v>
      </c>
      <c r="L38" s="24">
        <f>'2002Y'!L38/'2002S'!L38</f>
        <v>1.7101449275362319</v>
      </c>
      <c r="M38" s="24">
        <f>'2002Y'!M38/'2002S'!M38</f>
        <v>1.434959349593496</v>
      </c>
      <c r="N38" s="24">
        <f>'2002Y'!N38/'2002S'!N38</f>
        <v>1.7851239669421488</v>
      </c>
      <c r="O38" s="24">
        <f>'2002Y'!O38/'2002S'!O38</f>
        <v>2.1893939393939394</v>
      </c>
      <c r="P38" s="24"/>
    </row>
    <row r="39" spans="2:16" s="14" customFormat="1" x14ac:dyDescent="0.2">
      <c r="B39" s="16" t="s">
        <v>46</v>
      </c>
      <c r="C39" s="25">
        <f>'2002Y'!C39/'2002S'!C39</f>
        <v>2.2887719298245615</v>
      </c>
      <c r="D39" s="25">
        <f>'2002Y'!D39/'2002S'!D39</f>
        <v>2.4516129032258065</v>
      </c>
      <c r="E39" s="25">
        <f>'2002Y'!E39/'2002S'!E39</f>
        <v>2.6081081081081079</v>
      </c>
      <c r="F39" s="25">
        <f>'2002Y'!F39/'2002S'!F39</f>
        <v>2.3482142857142856</v>
      </c>
      <c r="G39" s="25">
        <f>'2002Y'!G39/'2002S'!G39</f>
        <v>2.4309623430962342</v>
      </c>
      <c r="H39" s="25">
        <f>'2002Y'!H39/'2002S'!H39</f>
        <v>2.8237179487179489</v>
      </c>
      <c r="I39" s="25">
        <f>'2002Y'!I39/'2002S'!I39</f>
        <v>2.3696369636963697</v>
      </c>
      <c r="J39" s="25">
        <f>'2002Y'!J39/'2002S'!J39</f>
        <v>1.5277777777777777</v>
      </c>
      <c r="K39" s="25">
        <f>'2002Y'!K39/'2002S'!K39</f>
        <v>2.2391857506361323</v>
      </c>
      <c r="L39" s="25">
        <f>'2002Y'!L39/'2002S'!L39</f>
        <v>3.1229946524064172</v>
      </c>
      <c r="M39" s="25">
        <f>'2002Y'!M39/'2002S'!M39</f>
        <v>2.4836065573770494</v>
      </c>
      <c r="N39" s="25">
        <f>'2002Y'!N39/'2002S'!N39</f>
        <v>2.18957345971564</v>
      </c>
      <c r="O39" s="25">
        <f>'2002Y'!O39/'2002S'!O39</f>
        <v>2.2799999999999998</v>
      </c>
      <c r="P39" s="25"/>
    </row>
    <row r="40" spans="2:16" x14ac:dyDescent="0.2">
      <c r="B40" s="1" t="s">
        <v>47</v>
      </c>
      <c r="C40" s="24">
        <f>'2002Y'!C40/'2002S'!C40</f>
        <v>2.5348439504061564</v>
      </c>
      <c r="D40" s="24">
        <f>'2002Y'!D40/'2002S'!D40</f>
        <v>2.8214285714285716</v>
      </c>
      <c r="E40" s="24">
        <f>'2002Y'!E40/'2002S'!E40</f>
        <v>2.6466666666666665</v>
      </c>
      <c r="F40" s="24">
        <f>'2002Y'!F40/'2002S'!F40</f>
        <v>2.0115606936416186</v>
      </c>
      <c r="G40" s="24">
        <f>'2002Y'!G40/'2002S'!G40</f>
        <v>2.2298850574712645</v>
      </c>
      <c r="H40" s="24">
        <f>'2002Y'!H40/'2002S'!H40</f>
        <v>1.7721518987341771</v>
      </c>
      <c r="I40" s="24">
        <f>'2002Y'!I40/'2002S'!I40</f>
        <v>1.6822916666666667</v>
      </c>
      <c r="J40" s="24">
        <f>'2002Y'!J40/'2002S'!J40</f>
        <v>1.7224880382775121</v>
      </c>
      <c r="K40" s="24">
        <f>'2002Y'!K40/'2002S'!K40</f>
        <v>2.8924050632911391</v>
      </c>
      <c r="L40" s="24">
        <f>'2002Y'!L40/'2002S'!L40</f>
        <v>3.3574660633484164</v>
      </c>
      <c r="M40" s="24">
        <f>'2002Y'!M40/'2002S'!M40</f>
        <v>4.3141025641025639</v>
      </c>
      <c r="N40" s="24">
        <f>'2002Y'!N40/'2002S'!N40</f>
        <v>3.215686274509804</v>
      </c>
      <c r="O40" s="24">
        <f>'2002Y'!O40/'2002S'!O40</f>
        <v>1.8414634146341464</v>
      </c>
      <c r="P40" s="24"/>
    </row>
    <row r="41" spans="2:16" s="14" customFormat="1" x14ac:dyDescent="0.2">
      <c r="B41" s="16" t="s">
        <v>48</v>
      </c>
      <c r="C41" s="25">
        <f>'2002Y'!C41/'2002S'!C41</f>
        <v>2.7649513212795549</v>
      </c>
      <c r="D41" s="25">
        <f>'2002Y'!D41/'2002S'!D41</f>
        <v>2.5714285714285716</v>
      </c>
      <c r="E41" s="25">
        <f>'2002Y'!E41/'2002S'!E41</f>
        <v>2.3076923076923075</v>
      </c>
      <c r="F41" s="25">
        <f>'2002Y'!F41/'2002S'!F41</f>
        <v>2.0317460317460316</v>
      </c>
      <c r="G41" s="25">
        <f>'2002Y'!G41/'2002S'!G41</f>
        <v>2.1941747572815533</v>
      </c>
      <c r="H41" s="25">
        <f>'2002Y'!H41/'2002S'!H41</f>
        <v>4.1047619047619044</v>
      </c>
      <c r="I41" s="25">
        <f>'2002Y'!I41/'2002S'!I41</f>
        <v>3.5512820512820511</v>
      </c>
      <c r="J41" s="25">
        <f>'2002Y'!J41/'2002S'!J41</f>
        <v>2.5223880597014925</v>
      </c>
      <c r="K41" s="25">
        <f>'2002Y'!K41/'2002S'!K41</f>
        <v>2.7117117117117115</v>
      </c>
      <c r="L41" s="25">
        <f>'2002Y'!L41/'2002S'!L41</f>
        <v>2.8673469387755102</v>
      </c>
      <c r="M41" s="25">
        <f>'2002Y'!M41/'2002S'!M41</f>
        <v>2.2907801418439715</v>
      </c>
      <c r="N41" s="25">
        <f>'2002Y'!N41/'2002S'!N41</f>
        <v>2.0878378378378377</v>
      </c>
      <c r="O41" s="25">
        <f>'2002Y'!O41/'2002S'!O41</f>
        <v>3</v>
      </c>
      <c r="P41" s="25"/>
    </row>
    <row r="42" spans="2:16" x14ac:dyDescent="0.2">
      <c r="B42" s="1" t="s">
        <v>49</v>
      </c>
      <c r="C42" s="24">
        <f>'2002Y'!C42/'2002S'!C42</f>
        <v>3.6988752556237219</v>
      </c>
      <c r="D42" s="24">
        <f>'2002Y'!D42/'2002S'!D42</f>
        <v>2.9696969696969697</v>
      </c>
      <c r="E42" s="24">
        <f>'2002Y'!E42/'2002S'!E42</f>
        <v>3.6302521008403361</v>
      </c>
      <c r="F42" s="24">
        <f>'2002Y'!F42/'2002S'!F42</f>
        <v>3.1328125</v>
      </c>
      <c r="G42" s="24">
        <f>'2002Y'!G42/'2002S'!G42</f>
        <v>3.3759999999999999</v>
      </c>
      <c r="H42" s="24">
        <f>'2002Y'!H42/'2002S'!H42</f>
        <v>3.5352941176470587</v>
      </c>
      <c r="I42" s="24">
        <f>'2002Y'!I42/'2002S'!I42</f>
        <v>3.8434163701067616</v>
      </c>
      <c r="J42" s="24">
        <f>'2002Y'!J42/'2002S'!J42</f>
        <v>2.7914893617021277</v>
      </c>
      <c r="K42" s="24">
        <f>'2002Y'!K42/'2002S'!K42</f>
        <v>4.2606382978723403</v>
      </c>
      <c r="L42" s="24">
        <f>'2002Y'!L42/'2002S'!L42</f>
        <v>4.5531914893617023</v>
      </c>
      <c r="M42" s="24">
        <f>'2002Y'!M42/'2002S'!M42</f>
        <v>3.7573964497041419</v>
      </c>
      <c r="N42" s="24">
        <f>'2002Y'!N42/'2002S'!N42</f>
        <v>4.3636363636363633</v>
      </c>
      <c r="O42" s="24">
        <f>'2002Y'!O42/'2002S'!O42</f>
        <v>4.3153153153153152</v>
      </c>
      <c r="P42" s="24"/>
    </row>
    <row r="43" spans="2:16" s="14" customFormat="1" x14ac:dyDescent="0.2">
      <c r="B43" s="16" t="s">
        <v>5</v>
      </c>
      <c r="C43" s="25">
        <f>'2002Y'!C43/'2002S'!C43</f>
        <v>1.9743252139565504</v>
      </c>
      <c r="D43" s="25">
        <f>'2002Y'!D43/'2002S'!D43</f>
        <v>2.5833333333333335</v>
      </c>
      <c r="E43" s="25">
        <f>'2002Y'!E43/'2002S'!E43</f>
        <v>5.5454545454545459</v>
      </c>
      <c r="F43" s="25">
        <f>'2002Y'!F43/'2002S'!F43</f>
        <v>2.5945945945945947</v>
      </c>
      <c r="G43" s="25">
        <f>'2002Y'!G43/'2002S'!G43</f>
        <v>1.3391304347826087</v>
      </c>
      <c r="H43" s="25">
        <f>'2002Y'!H43/'2002S'!H43</f>
        <v>1.4571428571428571</v>
      </c>
      <c r="I43" s="25">
        <f>'2002Y'!I43/'2002S'!I43</f>
        <v>1.3645484949832776</v>
      </c>
      <c r="J43" s="25">
        <f>'2002Y'!J43/'2002S'!J43</f>
        <v>1.5036764705882353</v>
      </c>
      <c r="K43" s="25">
        <f>'2002Y'!K43/'2002S'!K43</f>
        <v>1.9322033898305084</v>
      </c>
      <c r="L43" s="25">
        <f>'2002Y'!L43/'2002S'!L43</f>
        <v>3.4777777777777779</v>
      </c>
      <c r="M43" s="25">
        <f>'2002Y'!M43/'2002S'!M43</f>
        <v>2.4807692307692308</v>
      </c>
      <c r="N43" s="25">
        <f>'2002Y'!N43/'2002S'!N43</f>
        <v>1.78125</v>
      </c>
      <c r="O43" s="25">
        <f>'2002Y'!O43/'2002S'!O43</f>
        <v>2.4642857142857144</v>
      </c>
      <c r="P43" s="25"/>
    </row>
    <row r="44" spans="2:16" x14ac:dyDescent="0.2">
      <c r="B44" s="1" t="s">
        <v>6</v>
      </c>
      <c r="C44" s="24">
        <f>'2002Y'!C44/'2002S'!C44</f>
        <v>2.1707462686567163</v>
      </c>
      <c r="D44" s="24">
        <f>'2002Y'!D44/'2002S'!D44</f>
        <v>1.609375</v>
      </c>
      <c r="E44" s="24">
        <f>'2002Y'!E44/'2002S'!E44</f>
        <v>2.4444444444444446</v>
      </c>
      <c r="F44" s="24">
        <f>'2002Y'!F44/'2002S'!F44</f>
        <v>2.7662337662337664</v>
      </c>
      <c r="G44" s="24">
        <f>'2002Y'!G44/'2002S'!G44</f>
        <v>2.306122448979592</v>
      </c>
      <c r="H44" s="24">
        <f>'2002Y'!H44/'2002S'!H44</f>
        <v>1.7729468599033817</v>
      </c>
      <c r="I44" s="24">
        <f>'2002Y'!I44/'2002S'!I44</f>
        <v>2.1233480176211454</v>
      </c>
      <c r="J44" s="24">
        <f>'2002Y'!J44/'2002S'!J44</f>
        <v>1.9411764705882353</v>
      </c>
      <c r="K44" s="24">
        <f>'2002Y'!K44/'2002S'!K44</f>
        <v>2.369718309859155</v>
      </c>
      <c r="L44" s="24">
        <f>'2002Y'!L44/'2002S'!L44</f>
        <v>2.2908011869436202</v>
      </c>
      <c r="M44" s="24">
        <f>'2002Y'!M44/'2002S'!M44</f>
        <v>1.8053097345132743</v>
      </c>
      <c r="N44" s="24">
        <f>'2002Y'!N44/'2002S'!N44</f>
        <v>2.4666666666666668</v>
      </c>
      <c r="O44" s="24">
        <f>'2002Y'!O44/'2002S'!O44</f>
        <v>3.2083333333333335</v>
      </c>
      <c r="P44" s="24"/>
    </row>
    <row r="45" spans="2:16" s="14" customFormat="1" x14ac:dyDescent="0.2">
      <c r="B45" s="16" t="s">
        <v>50</v>
      </c>
      <c r="C45" s="25">
        <f>'2002Y'!C45/'2002S'!C45</f>
        <v>2.3165266106442579</v>
      </c>
      <c r="D45" s="25">
        <f>'2002Y'!D45/'2002S'!D45</f>
        <v>1.9324324324324325</v>
      </c>
      <c r="E45" s="25">
        <f>'2002Y'!E45/'2002S'!E45</f>
        <v>1.6438356164383561</v>
      </c>
      <c r="F45" s="25">
        <f>'2002Y'!F45/'2002S'!F45</f>
        <v>2.0555555555555554</v>
      </c>
      <c r="G45" s="25">
        <f>'2002Y'!G45/'2002S'!G45</f>
        <v>2.6776859504132231</v>
      </c>
      <c r="H45" s="25">
        <f>'2002Y'!H45/'2002S'!H45</f>
        <v>1.7128712871287128</v>
      </c>
      <c r="I45" s="25">
        <f>'2002Y'!I45/'2002S'!I45</f>
        <v>2.34640522875817</v>
      </c>
      <c r="J45" s="25">
        <f>'2002Y'!J45/'2002S'!J45</f>
        <v>2.6444444444444444</v>
      </c>
      <c r="K45" s="25">
        <f>'2002Y'!K45/'2002S'!K45</f>
        <v>2.991304347826087</v>
      </c>
      <c r="L45" s="25">
        <f>'2002Y'!L45/'2002S'!L45</f>
        <v>2.3043478260869565</v>
      </c>
      <c r="M45" s="25">
        <f>'2002Y'!M45/'2002S'!M45</f>
        <v>2.375</v>
      </c>
      <c r="N45" s="25">
        <f>'2002Y'!N45/'2002S'!N45</f>
        <v>3.4234234234234235</v>
      </c>
      <c r="O45" s="25">
        <f>'2002Y'!O45/'2002S'!O45</f>
        <v>2.5249999999999999</v>
      </c>
      <c r="P45" s="25"/>
    </row>
    <row r="46" spans="2:16" x14ac:dyDescent="0.2">
      <c r="B46" s="1" t="s">
        <v>51</v>
      </c>
      <c r="C46" s="24">
        <f>'2002Y'!C46/'2002S'!C46</f>
        <v>2.0478468899521531</v>
      </c>
      <c r="D46" s="24">
        <f>'2002Y'!D46/'2002S'!D46</f>
        <v>2.68</v>
      </c>
      <c r="E46" s="24">
        <f>'2002Y'!E46/'2002S'!E46</f>
        <v>2.25</v>
      </c>
      <c r="F46" s="24">
        <f>'2002Y'!F46/'2002S'!F46</f>
        <v>1.8139534883720929</v>
      </c>
      <c r="G46" s="24">
        <f>'2002Y'!G46/'2002S'!G46</f>
        <v>2.1</v>
      </c>
      <c r="H46" s="24">
        <f>'2002Y'!H46/'2002S'!H46</f>
        <v>2.0462962962962963</v>
      </c>
      <c r="I46" s="24">
        <f>'2002Y'!I46/'2002S'!I46</f>
        <v>2.0833333333333335</v>
      </c>
      <c r="J46" s="24">
        <f>'2002Y'!J46/'2002S'!J46</f>
        <v>2.0319634703196345</v>
      </c>
      <c r="K46" s="24">
        <f>'2002Y'!K46/'2002S'!K46</f>
        <v>2.103448275862069</v>
      </c>
      <c r="L46" s="24">
        <f>'2002Y'!L46/'2002S'!L46</f>
        <v>2.0086206896551726</v>
      </c>
      <c r="M46" s="24">
        <f>'2002Y'!M46/'2002S'!M46</f>
        <v>1.7413793103448276</v>
      </c>
      <c r="N46" s="24">
        <f>'2002Y'!N46/'2002S'!N46</f>
        <v>2</v>
      </c>
      <c r="O46" s="24">
        <f>'2002Y'!O46/'2002S'!O46</f>
        <v>2.0344827586206895</v>
      </c>
      <c r="P46" s="8"/>
    </row>
    <row r="47" spans="2:16" x14ac:dyDescent="0.2">
      <c r="B47" s="4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8"/>
    </row>
    <row r="48" spans="2:16" s="19" customFormat="1" x14ac:dyDescent="0.2">
      <c r="B48" s="18" t="s">
        <v>91</v>
      </c>
      <c r="C48" s="24">
        <f>'2002Y'!C48/'2002S'!C48</f>
        <v>1.8877239614097263</v>
      </c>
      <c r="D48" s="24">
        <f>'2002Y'!D48/'2002S'!D48</f>
        <v>1.8784219001610305</v>
      </c>
      <c r="E48" s="24">
        <f>'2002Y'!E48/'2002S'!E48</f>
        <v>1.78125</v>
      </c>
      <c r="F48" s="24">
        <f>'2002Y'!F48/'2002S'!F48</f>
        <v>1.9004493605254063</v>
      </c>
      <c r="G48" s="24">
        <f>'2002Y'!G48/'2002S'!G48</f>
        <v>2.029690657547023</v>
      </c>
      <c r="H48" s="24">
        <f>'2002Y'!H48/'2002S'!H48</f>
        <v>2.0220227240847244</v>
      </c>
      <c r="I48" s="24">
        <f>'2002Y'!I48/'2002S'!I48</f>
        <v>1.8961113011745923</v>
      </c>
      <c r="J48" s="24">
        <f>'2002Y'!J48/'2002S'!J48</f>
        <v>1.6377703027390678</v>
      </c>
      <c r="K48" s="24">
        <f>'2002Y'!K48/'2002S'!K48</f>
        <v>2.0358761329305137</v>
      </c>
      <c r="L48" s="24">
        <f>'2002Y'!L48/'2002S'!L48</f>
        <v>2.0700709219858155</v>
      </c>
      <c r="M48" s="24">
        <f>'2002Y'!M48/'2002S'!M48</f>
        <v>1.876933654176693</v>
      </c>
      <c r="N48" s="24">
        <f>'2002Y'!N48/'2002S'!N48</f>
        <v>1.7633319553534519</v>
      </c>
      <c r="O48" s="24">
        <f>'2002Y'!O48/'2002S'!O48</f>
        <v>1.6572327044025157</v>
      </c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phoneticPr fontId="0" type="noConversion"/>
  <conditionalFormatting sqref="A1:B1048576 Q1:IV1048576 C1:P6 C8:P65536">
    <cfRule type="cellIs" dxfId="57" priority="1" stopIfTrue="1" operator="lessThan">
      <formula>0</formula>
    </cfRule>
  </conditionalFormatting>
  <pageMargins left="0.68" right="0.52" top="0.33" bottom="0.37" header="0.26" footer="0.28000000000000003"/>
  <pageSetup paperSize="9" scale="85" orientation="landscape" r:id="rId1"/>
  <headerFooter alignWithMargins="0">
    <oddFooter>&amp;LStatistics Finland&amp;C&amp;D&amp;RHelsinki City Tourist Office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6" width="9.7109375" customWidth="1"/>
  </cols>
  <sheetData>
    <row r="1" spans="2:16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 x14ac:dyDescent="0.25">
      <c r="B4" s="3" t="s">
        <v>83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  <c r="P4" s="4"/>
    </row>
    <row r="5" spans="2:16" ht="15.75" thickBot="1" x14ac:dyDescent="0.3">
      <c r="B5" s="5" t="s">
        <v>0</v>
      </c>
    </row>
    <row r="6" spans="2:16" ht="13.5" thickBot="1" x14ac:dyDescent="0.25">
      <c r="B6" s="6">
        <v>2001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/>
    </row>
    <row r="7" spans="2:16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/>
    </row>
    <row r="8" spans="2:16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6" s="14" customFormat="1" x14ac:dyDescent="0.2">
      <c r="B9" s="13" t="s">
        <v>20</v>
      </c>
      <c r="C9" s="21">
        <f>'2001Y'!C9/'2001S'!C9</f>
        <v>1.7998739816826919</v>
      </c>
      <c r="D9" s="21">
        <f>'2001Y'!D9/'2001S'!D9</f>
        <v>1.8394523768506601</v>
      </c>
      <c r="E9" s="21">
        <f>'2001Y'!E9/'2001S'!E9</f>
        <v>1.7757514496994202</v>
      </c>
      <c r="F9" s="21">
        <f>'2001Y'!F9/'2001S'!F9</f>
        <v>1.7855870973756585</v>
      </c>
      <c r="G9" s="21">
        <f>'2001Y'!G9/'2001S'!G9</f>
        <v>1.8258308384845678</v>
      </c>
      <c r="H9" s="21">
        <f>'2001Y'!H9/'2001S'!H9</f>
        <v>1.7952980270656413</v>
      </c>
      <c r="I9" s="21">
        <f>'2001Y'!I9/'2001S'!I9</f>
        <v>1.8030786717089153</v>
      </c>
      <c r="J9" s="21">
        <f>'2001Y'!J9/'2001S'!J9</f>
        <v>1.812067055510324</v>
      </c>
      <c r="K9" s="21">
        <f>'2001Y'!K9/'2001S'!K9</f>
        <v>1.8850830797468965</v>
      </c>
      <c r="L9" s="21">
        <f>'2001Y'!L9/'2001S'!L9</f>
        <v>1.8026469159786305</v>
      </c>
      <c r="M9" s="21">
        <f>'2001Y'!M9/'2001S'!M9</f>
        <v>1.740962743564278</v>
      </c>
      <c r="N9" s="21">
        <f>'2001Y'!N9/'2001S'!N9</f>
        <v>1.7136860446697291</v>
      </c>
      <c r="O9" s="21">
        <f>'2001Y'!O9/'2001S'!O9</f>
        <v>1.7739982738031899</v>
      </c>
      <c r="P9" s="21"/>
    </row>
    <row r="10" spans="2:16" s="19" customFormat="1" x14ac:dyDescent="0.2">
      <c r="B10" s="47" t="s">
        <v>21</v>
      </c>
      <c r="C10" s="22">
        <f>'2001Y'!C10/'2001S'!C10</f>
        <v>1.9507267045249777</v>
      </c>
      <c r="D10" s="22">
        <f>'2001Y'!D10/'2001S'!D10</f>
        <v>2.0097436606913455</v>
      </c>
      <c r="E10" s="22">
        <f>'2001Y'!E10/'2001S'!E10</f>
        <v>1.9319597508385242</v>
      </c>
      <c r="F10" s="22">
        <f>'2001Y'!F10/'2001S'!F10</f>
        <v>1.9700786504046506</v>
      </c>
      <c r="G10" s="22">
        <f>'2001Y'!G10/'2001S'!G10</f>
        <v>2.042134831460674</v>
      </c>
      <c r="H10" s="22">
        <f>'2001Y'!H10/'2001S'!H10</f>
        <v>1.9755123280123663</v>
      </c>
      <c r="I10" s="22">
        <f>'2001Y'!I10/'2001S'!I10</f>
        <v>1.8879816645179774</v>
      </c>
      <c r="J10" s="22">
        <f>'2001Y'!J10/'2001S'!J10</f>
        <v>1.869559256251516</v>
      </c>
      <c r="K10" s="22">
        <f>'2001Y'!K10/'2001S'!K10</f>
        <v>1.9783524854069052</v>
      </c>
      <c r="L10" s="22">
        <f>'2001Y'!L10/'2001S'!L10</f>
        <v>1.9627009371122111</v>
      </c>
      <c r="M10" s="22">
        <f>'2001Y'!M10/'2001S'!M10</f>
        <v>1.9380677598126035</v>
      </c>
      <c r="N10" s="22">
        <f>'2001Y'!N10/'2001S'!N10</f>
        <v>1.9886271150139216</v>
      </c>
      <c r="O10" s="22">
        <f>'2001Y'!O10/'2001S'!O10</f>
        <v>1.9320928999182374</v>
      </c>
      <c r="P10" s="22"/>
    </row>
    <row r="11" spans="2:16" s="14" customFormat="1" x14ac:dyDescent="0.2">
      <c r="B11" s="15" t="s">
        <v>22</v>
      </c>
      <c r="C11" s="21">
        <f>'2001Y'!C11/'2001S'!C11</f>
        <v>1.6150047162817402</v>
      </c>
      <c r="D11" s="21">
        <f>'2001Y'!D11/'2001S'!D11</f>
        <v>1.6602612095499543</v>
      </c>
      <c r="E11" s="21">
        <f>'2001Y'!E11/'2001S'!E11</f>
        <v>1.6265523912546025</v>
      </c>
      <c r="F11" s="21">
        <f>'2001Y'!F11/'2001S'!F11</f>
        <v>1.6078129862522197</v>
      </c>
      <c r="G11" s="21">
        <f>'2001Y'!G11/'2001S'!G11</f>
        <v>1.5973114231297338</v>
      </c>
      <c r="H11" s="21">
        <f>'2001Y'!H11/'2001S'!H11</f>
        <v>1.5965534119871048</v>
      </c>
      <c r="I11" s="21">
        <f>'2001Y'!I11/'2001S'!I11</f>
        <v>1.6542606613102595</v>
      </c>
      <c r="J11" s="21">
        <f>'2001Y'!J11/'2001S'!J11</f>
        <v>1.7130058696323756</v>
      </c>
      <c r="K11" s="21">
        <f>'2001Y'!K11/'2001S'!K11</f>
        <v>1.6755464079192395</v>
      </c>
      <c r="L11" s="21">
        <f>'2001Y'!L11/'2001S'!L11</f>
        <v>1.592633489921581</v>
      </c>
      <c r="M11" s="21">
        <f>'2001Y'!M11/'2001S'!M11</f>
        <v>1.5720417822751755</v>
      </c>
      <c r="N11" s="21">
        <f>'2001Y'!N11/'2001S'!N11</f>
        <v>1.5219287762906311</v>
      </c>
      <c r="O11" s="21">
        <f>'2001Y'!O11/'2001S'!O11</f>
        <v>1.5920764888369019</v>
      </c>
      <c r="P11" s="21"/>
    </row>
    <row r="12" spans="2:16" s="17" customFormat="1" x14ac:dyDescent="0.2">
      <c r="B12" s="1" t="s">
        <v>23</v>
      </c>
      <c r="C12" s="24">
        <f>'2001Y'!C12/'2001S'!C12</f>
        <v>2.0946783598879657</v>
      </c>
      <c r="D12" s="24">
        <f>'2001Y'!D12/'2001S'!D12</f>
        <v>1.9996949359365466</v>
      </c>
      <c r="E12" s="24">
        <f>'2001Y'!E12/'2001S'!E12</f>
        <v>1.9635145197319435</v>
      </c>
      <c r="F12" s="24">
        <f>'2001Y'!F12/'2001S'!F12</f>
        <v>2.0394301704400917</v>
      </c>
      <c r="G12" s="24">
        <f>'2001Y'!G12/'2001S'!G12</f>
        <v>2.0702821422537592</v>
      </c>
      <c r="H12" s="24">
        <f>'2001Y'!H12/'2001S'!H12</f>
        <v>2.0169017833377696</v>
      </c>
      <c r="I12" s="24">
        <f>'2001Y'!I12/'2001S'!I12</f>
        <v>2.0783556665909608</v>
      </c>
      <c r="J12" s="24">
        <f>'2001Y'!J12/'2001S'!J12</f>
        <v>2.2746376811594202</v>
      </c>
      <c r="K12" s="24">
        <f>'2001Y'!K12/'2001S'!K12</f>
        <v>2.2786321848956095</v>
      </c>
      <c r="L12" s="24">
        <f>'2001Y'!L12/'2001S'!L12</f>
        <v>2.1074208614426571</v>
      </c>
      <c r="M12" s="24">
        <f>'2001Y'!M12/'2001S'!M12</f>
        <v>2.0260206370569764</v>
      </c>
      <c r="N12" s="24">
        <f>'2001Y'!N12/'2001S'!N12</f>
        <v>2.0680985680985682</v>
      </c>
      <c r="O12" s="24">
        <f>'2001Y'!O12/'2001S'!O12</f>
        <v>2.083888426311407</v>
      </c>
      <c r="P12" s="24"/>
    </row>
    <row r="13" spans="2:16" s="14" customFormat="1" x14ac:dyDescent="0.2">
      <c r="B13" s="16" t="s">
        <v>24</v>
      </c>
      <c r="C13" s="25">
        <f>'2001Y'!C13/'2001S'!C13</f>
        <v>2.0261090814196243</v>
      </c>
      <c r="D13" s="25">
        <f>'2001Y'!D13/'2001S'!D13</f>
        <v>2.3452098178939034</v>
      </c>
      <c r="E13" s="25">
        <f>'2001Y'!E13/'2001S'!E13</f>
        <v>2.0089807852965746</v>
      </c>
      <c r="F13" s="25">
        <f>'2001Y'!F13/'2001S'!F13</f>
        <v>2.0833045281714484</v>
      </c>
      <c r="G13" s="25">
        <f>'2001Y'!G13/'2001S'!G13</f>
        <v>1.9899439180042544</v>
      </c>
      <c r="H13" s="25">
        <f>'2001Y'!H13/'2001S'!H13</f>
        <v>2.0442789157872956</v>
      </c>
      <c r="I13" s="25">
        <f>'2001Y'!I13/'2001S'!I13</f>
        <v>2.0025635969236837</v>
      </c>
      <c r="J13" s="25">
        <f>'2001Y'!J13/'2001S'!J13</f>
        <v>1.9337027130301871</v>
      </c>
      <c r="K13" s="25">
        <f>'2001Y'!K13/'2001S'!K13</f>
        <v>1.9860350492880614</v>
      </c>
      <c r="L13" s="25">
        <f>'2001Y'!L13/'2001S'!L13</f>
        <v>2.0831750854538549</v>
      </c>
      <c r="M13" s="25">
        <f>'2001Y'!M13/'2001S'!M13</f>
        <v>1.9671201814058956</v>
      </c>
      <c r="N13" s="25">
        <f>'2001Y'!N13/'2001S'!N13</f>
        <v>2.0168248490077652</v>
      </c>
      <c r="O13" s="25">
        <f>'2001Y'!O13/'2001S'!O13</f>
        <v>1.8044661806773092</v>
      </c>
      <c r="P13" s="25"/>
    </row>
    <row r="14" spans="2:16" x14ac:dyDescent="0.2">
      <c r="B14" s="1" t="s">
        <v>25</v>
      </c>
      <c r="C14" s="24">
        <f>'2001Y'!C14/'2001S'!C14</f>
        <v>1.6430942282869261</v>
      </c>
      <c r="D14" s="24">
        <f>'2001Y'!D14/'2001S'!D14</f>
        <v>1.6227054001069328</v>
      </c>
      <c r="E14" s="24">
        <f>'2001Y'!E14/'2001S'!E14</f>
        <v>1.5995790155440415</v>
      </c>
      <c r="F14" s="24">
        <f>'2001Y'!F14/'2001S'!F14</f>
        <v>1.6289435600578872</v>
      </c>
      <c r="G14" s="24">
        <f>'2001Y'!G14/'2001S'!G14</f>
        <v>1.7039463886820552</v>
      </c>
      <c r="H14" s="24">
        <f>'2001Y'!H14/'2001S'!H14</f>
        <v>1.5900962861072903</v>
      </c>
      <c r="I14" s="24">
        <f>'2001Y'!I14/'2001S'!I14</f>
        <v>1.685159691629956</v>
      </c>
      <c r="J14" s="24">
        <f>'2001Y'!J14/'2001S'!J14</f>
        <v>1.696269746448958</v>
      </c>
      <c r="K14" s="24">
        <f>'2001Y'!K14/'2001S'!K14</f>
        <v>1.7034811635670004</v>
      </c>
      <c r="L14" s="24">
        <f>'2001Y'!L14/'2001S'!L14</f>
        <v>1.7472014925373134</v>
      </c>
      <c r="M14" s="24">
        <f>'2001Y'!M14/'2001S'!M14</f>
        <v>1.5811675057830998</v>
      </c>
      <c r="N14" s="24">
        <f>'2001Y'!N14/'2001S'!N14</f>
        <v>1.510626158893168</v>
      </c>
      <c r="O14" s="24">
        <f>'2001Y'!O14/'2001S'!O14</f>
        <v>1.5720434979610332</v>
      </c>
      <c r="P14" s="24"/>
    </row>
    <row r="15" spans="2:16" s="14" customFormat="1" x14ac:dyDescent="0.2">
      <c r="B15" s="16" t="s">
        <v>1</v>
      </c>
      <c r="C15" s="25">
        <f>'2001Y'!C15/'2001S'!C15</f>
        <v>2.183035135485544</v>
      </c>
      <c r="D15" s="25">
        <f>'2001Y'!D15/'2001S'!D15</f>
        <v>2.3834160170092131</v>
      </c>
      <c r="E15" s="25">
        <f>'2001Y'!E15/'2001S'!E15</f>
        <v>2.3527001862197392</v>
      </c>
      <c r="F15" s="25">
        <f>'2001Y'!F15/'2001S'!F15</f>
        <v>2.4026008492569004</v>
      </c>
      <c r="G15" s="25">
        <f>'2001Y'!G15/'2001S'!G15</f>
        <v>2.3799337149743898</v>
      </c>
      <c r="H15" s="25">
        <f>'2001Y'!H15/'2001S'!H15</f>
        <v>2.1943127962085307</v>
      </c>
      <c r="I15" s="25">
        <f>'2001Y'!I15/'2001S'!I15</f>
        <v>1.9961111638053686</v>
      </c>
      <c r="J15" s="25">
        <f>'2001Y'!J15/'2001S'!J15</f>
        <v>2.0377471539844216</v>
      </c>
      <c r="K15" s="25">
        <f>'2001Y'!K15/'2001S'!K15</f>
        <v>2.1565226316329671</v>
      </c>
      <c r="L15" s="25">
        <f>'2001Y'!L15/'2001S'!L15</f>
        <v>2.2012334801762115</v>
      </c>
      <c r="M15" s="25">
        <f>'2001Y'!M15/'2001S'!M15</f>
        <v>2.1869604048824054</v>
      </c>
      <c r="N15" s="25">
        <f>'2001Y'!N15/'2001S'!N15</f>
        <v>2.4493545183714001</v>
      </c>
      <c r="O15" s="25">
        <f>'2001Y'!O15/'2001S'!O15</f>
        <v>2.4631771150334751</v>
      </c>
      <c r="P15" s="25"/>
    </row>
    <row r="16" spans="2:16" s="19" customFormat="1" x14ac:dyDescent="0.2">
      <c r="B16" s="1" t="s">
        <v>26</v>
      </c>
      <c r="C16" s="24">
        <f>'2001Y'!C16/'2001S'!C16</f>
        <v>2.0663136908847273</v>
      </c>
      <c r="D16" s="24">
        <f>'2001Y'!D16/'2001S'!D16</f>
        <v>2.1491011632005641</v>
      </c>
      <c r="E16" s="24">
        <f>'2001Y'!E16/'2001S'!E16</f>
        <v>2.0102209033959775</v>
      </c>
      <c r="F16" s="24">
        <f>'2001Y'!F16/'2001S'!F16</f>
        <v>2.0180059123891425</v>
      </c>
      <c r="G16" s="24">
        <f>'2001Y'!G16/'2001S'!G16</f>
        <v>2.2714138286893704</v>
      </c>
      <c r="H16" s="24">
        <f>'2001Y'!H16/'2001S'!H16</f>
        <v>2.1431159420289854</v>
      </c>
      <c r="I16" s="24">
        <f>'2001Y'!I16/'2001S'!I16</f>
        <v>1.9719137818419334</v>
      </c>
      <c r="J16" s="24">
        <f>'2001Y'!J16/'2001S'!J16</f>
        <v>1.9403936269915651</v>
      </c>
      <c r="K16" s="24">
        <f>'2001Y'!K16/'2001S'!K16</f>
        <v>2.1807125174900439</v>
      </c>
      <c r="L16" s="24">
        <f>'2001Y'!L16/'2001S'!L16</f>
        <v>2.1751572965293282</v>
      </c>
      <c r="M16" s="24">
        <f>'2001Y'!M16/'2001S'!M16</f>
        <v>1.9977330688580335</v>
      </c>
      <c r="N16" s="24">
        <f>'2001Y'!N16/'2001S'!N16</f>
        <v>2.0105853051058529</v>
      </c>
      <c r="O16" s="24">
        <f>'2001Y'!O16/'2001S'!O16</f>
        <v>2.1246138002059731</v>
      </c>
      <c r="P16" s="24"/>
    </row>
    <row r="17" spans="2:18" s="14" customFormat="1" x14ac:dyDescent="0.2">
      <c r="B17" s="16" t="s">
        <v>27</v>
      </c>
      <c r="C17" s="25">
        <f>'2001Y'!C17/'2001S'!C17</f>
        <v>1.5141261430821791</v>
      </c>
      <c r="D17" s="25">
        <f>'2001Y'!D17/'2001S'!D17</f>
        <v>1.5146173688736027</v>
      </c>
      <c r="E17" s="25">
        <f>'2001Y'!E17/'2001S'!E17</f>
        <v>1.5192956163357063</v>
      </c>
      <c r="F17" s="25">
        <f>'2001Y'!F17/'2001S'!F17</f>
        <v>1.6607060981201285</v>
      </c>
      <c r="G17" s="25">
        <f>'2001Y'!G17/'2001S'!G17</f>
        <v>1.7673065735892961</v>
      </c>
      <c r="H17" s="25">
        <f>'2001Y'!H17/'2001S'!H17</f>
        <v>1.468725464538079</v>
      </c>
      <c r="I17" s="25">
        <f>'2001Y'!I17/'2001S'!I17</f>
        <v>1.3927230046948358</v>
      </c>
      <c r="J17" s="25">
        <f>'2001Y'!J17/'2001S'!J17</f>
        <v>1.4066346266557261</v>
      </c>
      <c r="K17" s="25">
        <f>'2001Y'!K17/'2001S'!K17</f>
        <v>1.496104705515737</v>
      </c>
      <c r="L17" s="25">
        <f>'2001Y'!L17/'2001S'!L17</f>
        <v>1.5203856196023298</v>
      </c>
      <c r="M17" s="25">
        <f>'2001Y'!M17/'2001S'!M17</f>
        <v>1.8255555555555556</v>
      </c>
      <c r="N17" s="25">
        <f>'2001Y'!N17/'2001S'!N17</f>
        <v>1.94</v>
      </c>
      <c r="O17" s="25">
        <f>'2001Y'!O17/'2001S'!O17</f>
        <v>1.8053482587064678</v>
      </c>
      <c r="P17" s="25"/>
    </row>
    <row r="18" spans="2:18" x14ac:dyDescent="0.2">
      <c r="B18" s="1" t="s">
        <v>28</v>
      </c>
      <c r="C18" s="24">
        <f>'2001Y'!C18/'2001S'!C18</f>
        <v>2.1007470885519668</v>
      </c>
      <c r="D18" s="24">
        <f>'2001Y'!D18/'2001S'!D18</f>
        <v>2.2043692741367158</v>
      </c>
      <c r="E18" s="24">
        <f>'2001Y'!E18/'2001S'!E18</f>
        <v>2.1567307692307693</v>
      </c>
      <c r="F18" s="24">
        <f>'2001Y'!F18/'2001S'!F18</f>
        <v>2.4626675175494577</v>
      </c>
      <c r="G18" s="24">
        <f>'2001Y'!G18/'2001S'!G18</f>
        <v>2.5705804749340371</v>
      </c>
      <c r="H18" s="24">
        <f>'2001Y'!H18/'2001S'!H18</f>
        <v>2.0718954248366015</v>
      </c>
      <c r="I18" s="24">
        <f>'2001Y'!I18/'2001S'!I18</f>
        <v>2.1252100840336134</v>
      </c>
      <c r="J18" s="24">
        <f>'2001Y'!J18/'2001S'!J18</f>
        <v>1.7434416365824308</v>
      </c>
      <c r="K18" s="24">
        <f>'2001Y'!K18/'2001S'!K18</f>
        <v>2.0316002861912712</v>
      </c>
      <c r="L18" s="24">
        <f>'2001Y'!L18/'2001S'!L18</f>
        <v>2.0117767537122377</v>
      </c>
      <c r="M18" s="24">
        <f>'2001Y'!M18/'2001S'!M18</f>
        <v>2.2137862137862139</v>
      </c>
      <c r="N18" s="24">
        <f>'2001Y'!N18/'2001S'!N18</f>
        <v>2.5531453362255965</v>
      </c>
      <c r="O18" s="24">
        <f>'2001Y'!O18/'2001S'!O18</f>
        <v>2.2463465553235906</v>
      </c>
      <c r="P18" s="24"/>
    </row>
    <row r="19" spans="2:18" s="14" customFormat="1" x14ac:dyDescent="0.2">
      <c r="B19" s="16" t="s">
        <v>29</v>
      </c>
      <c r="C19" s="25">
        <f>'2001Y'!C19/'2001S'!C19</f>
        <v>1.989052295259127</v>
      </c>
      <c r="D19" s="25">
        <f>'2001Y'!D19/'2001S'!D19</f>
        <v>1.9538461538461538</v>
      </c>
      <c r="E19" s="25">
        <f>'2001Y'!E19/'2001S'!E19</f>
        <v>1.8791291291291292</v>
      </c>
      <c r="F19" s="25">
        <f>'2001Y'!F19/'2001S'!F19</f>
        <v>1.9245398773006135</v>
      </c>
      <c r="G19" s="25">
        <f>'2001Y'!G19/'2001S'!G19</f>
        <v>2.0376454483230666</v>
      </c>
      <c r="H19" s="25">
        <f>'2001Y'!H19/'2001S'!H19</f>
        <v>2.1225641025641027</v>
      </c>
      <c r="I19" s="25">
        <f>'2001Y'!I19/'2001S'!I19</f>
        <v>1.7625954198473281</v>
      </c>
      <c r="J19" s="25">
        <f>'2001Y'!J19/'2001S'!J19</f>
        <v>2.0368589743589745</v>
      </c>
      <c r="K19" s="25">
        <f>'2001Y'!K19/'2001S'!K19</f>
        <v>2.1174012158054709</v>
      </c>
      <c r="L19" s="25">
        <f>'2001Y'!L19/'2001S'!L19</f>
        <v>1.9680547632629777</v>
      </c>
      <c r="M19" s="25">
        <f>'2001Y'!M19/'2001S'!M19</f>
        <v>1.9538258575197889</v>
      </c>
      <c r="N19" s="25">
        <f>'2001Y'!N19/'2001S'!N19</f>
        <v>1.9961479198767333</v>
      </c>
      <c r="O19" s="25">
        <f>'2001Y'!O19/'2001S'!O19</f>
        <v>2.1398373983739836</v>
      </c>
      <c r="P19" s="25"/>
    </row>
    <row r="20" spans="2:18" x14ac:dyDescent="0.2">
      <c r="B20" s="1" t="s">
        <v>30</v>
      </c>
      <c r="C20" s="24">
        <f>'2001Y'!C20/'2001S'!C20</f>
        <v>1.8615272786011388</v>
      </c>
      <c r="D20" s="24">
        <f>'2001Y'!D20/'2001S'!D20</f>
        <v>1.6869009584664536</v>
      </c>
      <c r="E20" s="24">
        <f>'2001Y'!E20/'2001S'!E20</f>
        <v>1.8455516014234876</v>
      </c>
      <c r="F20" s="24">
        <f>'2001Y'!F20/'2001S'!F20</f>
        <v>1.7661334804191946</v>
      </c>
      <c r="G20" s="24">
        <f>'2001Y'!G20/'2001S'!G20</f>
        <v>1.9270605397520058</v>
      </c>
      <c r="H20" s="24">
        <f>'2001Y'!H20/'2001S'!H20</f>
        <v>1.9910044977511245</v>
      </c>
      <c r="I20" s="24">
        <f>'2001Y'!I20/'2001S'!I20</f>
        <v>1.8231441048034935</v>
      </c>
      <c r="J20" s="24">
        <f>'2001Y'!J20/'2001S'!J20</f>
        <v>1.7983095307490529</v>
      </c>
      <c r="K20" s="24">
        <f>'2001Y'!K20/'2001S'!K20</f>
        <v>1.7916331456154464</v>
      </c>
      <c r="L20" s="24">
        <f>'2001Y'!L20/'2001S'!L20</f>
        <v>2.2016503352243424</v>
      </c>
      <c r="M20" s="24">
        <f>'2001Y'!M20/'2001S'!M20</f>
        <v>2.0093632958801497</v>
      </c>
      <c r="N20" s="24">
        <f>'2001Y'!N20/'2001S'!N20</f>
        <v>1.7633426966292134</v>
      </c>
      <c r="O20" s="24">
        <f>'2001Y'!O20/'2001S'!O20</f>
        <v>1.8332028191072827</v>
      </c>
      <c r="P20" s="24"/>
    </row>
    <row r="21" spans="2:18" s="14" customFormat="1" x14ac:dyDescent="0.2">
      <c r="B21" s="16" t="s">
        <v>31</v>
      </c>
      <c r="C21" s="25">
        <f>'2001Y'!C21/'2001S'!C21</f>
        <v>1.9773945136449129</v>
      </c>
      <c r="D21" s="25">
        <f>'2001Y'!D21/'2001S'!D21</f>
        <v>1.9138166894664843</v>
      </c>
      <c r="E21" s="25">
        <f>'2001Y'!E21/'2001S'!E21</f>
        <v>2.117278797996661</v>
      </c>
      <c r="F21" s="25">
        <f>'2001Y'!F21/'2001S'!F21</f>
        <v>1.7576086956521739</v>
      </c>
      <c r="G21" s="25">
        <f>'2001Y'!G21/'2001S'!G21</f>
        <v>1.8630806845965771</v>
      </c>
      <c r="H21" s="25">
        <f>'2001Y'!H21/'2001S'!H21</f>
        <v>1.9892742223811226</v>
      </c>
      <c r="I21" s="25">
        <f>'2001Y'!I21/'2001S'!I21</f>
        <v>2.0654873917952576</v>
      </c>
      <c r="J21" s="25">
        <f>'2001Y'!J21/'2001S'!J21</f>
        <v>2.077808901338313</v>
      </c>
      <c r="K21" s="25">
        <f>'2001Y'!K21/'2001S'!K21</f>
        <v>2.0831497797356828</v>
      </c>
      <c r="L21" s="25">
        <f>'2001Y'!L21/'2001S'!L21</f>
        <v>1.872478386167147</v>
      </c>
      <c r="M21" s="25">
        <f>'2001Y'!M21/'2001S'!M21</f>
        <v>2.0011686793922867</v>
      </c>
      <c r="N21" s="25">
        <f>'2001Y'!N21/'2001S'!N21</f>
        <v>1.8452736318407961</v>
      </c>
      <c r="O21" s="25">
        <f>'2001Y'!O21/'2001S'!O21</f>
        <v>1.8692372170997484</v>
      </c>
      <c r="P21" s="25"/>
    </row>
    <row r="22" spans="2:18" x14ac:dyDescent="0.2">
      <c r="B22" s="1" t="s">
        <v>32</v>
      </c>
      <c r="C22" s="24">
        <f>'2001Y'!C22/'2001S'!C22</f>
        <v>1.8535326570564157</v>
      </c>
      <c r="D22" s="24">
        <f>'2001Y'!D22/'2001S'!D22</f>
        <v>1.7906836055656383</v>
      </c>
      <c r="E22" s="24">
        <f>'2001Y'!E22/'2001S'!E22</f>
        <v>1.7859025032938076</v>
      </c>
      <c r="F22" s="24">
        <f>'2001Y'!F22/'2001S'!F22</f>
        <v>1.7812002124269781</v>
      </c>
      <c r="G22" s="24">
        <f>'2001Y'!G22/'2001S'!G22</f>
        <v>1.7387453874538745</v>
      </c>
      <c r="H22" s="24">
        <f>'2001Y'!H22/'2001S'!H22</f>
        <v>1.9295415959252971</v>
      </c>
      <c r="I22" s="24">
        <f>'2001Y'!I22/'2001S'!I22</f>
        <v>1.882404181184669</v>
      </c>
      <c r="J22" s="24">
        <f>'2001Y'!J22/'2001S'!J22</f>
        <v>1.8478371501272264</v>
      </c>
      <c r="K22" s="24">
        <f>'2001Y'!K22/'2001S'!K22</f>
        <v>2.0489236790606653</v>
      </c>
      <c r="L22" s="24">
        <f>'2001Y'!L22/'2001S'!L22</f>
        <v>1.9463850528025994</v>
      </c>
      <c r="M22" s="24">
        <f>'2001Y'!M22/'2001S'!M22</f>
        <v>1.7655367231638419</v>
      </c>
      <c r="N22" s="24">
        <f>'2001Y'!N22/'2001S'!N22</f>
        <v>1.7480689245395127</v>
      </c>
      <c r="O22" s="24">
        <f>'2001Y'!O22/'2001S'!O22</f>
        <v>1.7204081632653061</v>
      </c>
      <c r="P22" s="24"/>
    </row>
    <row r="23" spans="2:18" s="14" customFormat="1" x14ac:dyDescent="0.2">
      <c r="B23" s="16" t="s">
        <v>33</v>
      </c>
      <c r="C23" s="25">
        <f>'2001Y'!C23/'2001S'!C23</f>
        <v>1.9419915902140672</v>
      </c>
      <c r="D23" s="25">
        <f>'2001Y'!D23/'2001S'!D23</f>
        <v>1.7547380156075809</v>
      </c>
      <c r="E23" s="25">
        <f>'2001Y'!E23/'2001S'!E23</f>
        <v>1.9196326061997704</v>
      </c>
      <c r="F23" s="25">
        <f>'2001Y'!F23/'2001S'!F23</f>
        <v>1.8494296577946767</v>
      </c>
      <c r="G23" s="25">
        <f>'2001Y'!G23/'2001S'!G23</f>
        <v>2.3108487914558742</v>
      </c>
      <c r="H23" s="25">
        <f>'2001Y'!H23/'2001S'!H23</f>
        <v>2.2322064056939501</v>
      </c>
      <c r="I23" s="25">
        <f>'2001Y'!I23/'2001S'!I23</f>
        <v>2.043839409321643</v>
      </c>
      <c r="J23" s="25">
        <f>'2001Y'!J23/'2001S'!J23</f>
        <v>1.8726984126984128</v>
      </c>
      <c r="K23" s="25">
        <f>'2001Y'!K23/'2001S'!K23</f>
        <v>1.7323008849557522</v>
      </c>
      <c r="L23" s="25">
        <f>'2001Y'!L23/'2001S'!L23</f>
        <v>2.1029411764705883</v>
      </c>
      <c r="M23" s="25">
        <f>'2001Y'!M23/'2001S'!M23</f>
        <v>2.0403050108932463</v>
      </c>
      <c r="N23" s="25">
        <f>'2001Y'!N23/'2001S'!N23</f>
        <v>2.2980561555075596</v>
      </c>
      <c r="O23" s="25">
        <f>'2001Y'!O23/'2001S'!O23</f>
        <v>1.9945652173913044</v>
      </c>
      <c r="P23" s="25"/>
    </row>
    <row r="24" spans="2:18" x14ac:dyDescent="0.2">
      <c r="B24" s="1" t="s">
        <v>34</v>
      </c>
      <c r="C24" s="24">
        <f>'2001Y'!C24/'2001S'!C24</f>
        <v>1.9295657478786534</v>
      </c>
      <c r="D24" s="24">
        <f>'2001Y'!D24/'2001S'!D24</f>
        <v>1.6794956867949569</v>
      </c>
      <c r="E24" s="24">
        <f>'2001Y'!E24/'2001S'!E24</f>
        <v>1.7216828478964401</v>
      </c>
      <c r="F24" s="24">
        <f>'2001Y'!F24/'2001S'!F24</f>
        <v>1.7852011494252873</v>
      </c>
      <c r="G24" s="24">
        <f>'2001Y'!G24/'2001S'!G24</f>
        <v>2.0112759643916913</v>
      </c>
      <c r="H24" s="24">
        <f>'2001Y'!H24/'2001S'!H24</f>
        <v>1.9246448424953675</v>
      </c>
      <c r="I24" s="24">
        <f>'2001Y'!I24/'2001S'!I24</f>
        <v>1.9048349961627014</v>
      </c>
      <c r="J24" s="24">
        <f>'2001Y'!J24/'2001S'!J24</f>
        <v>1.96877710320902</v>
      </c>
      <c r="K24" s="24">
        <f>'2001Y'!K24/'2001S'!K24</f>
        <v>2.0312699425654115</v>
      </c>
      <c r="L24" s="24">
        <f>'2001Y'!L24/'2001S'!L24</f>
        <v>2.1508313539192399</v>
      </c>
      <c r="M24" s="24">
        <f>'2001Y'!M24/'2001S'!M24</f>
        <v>2.0171526586620927</v>
      </c>
      <c r="N24" s="24">
        <f>'2001Y'!N24/'2001S'!N24</f>
        <v>1.9895043731778426</v>
      </c>
      <c r="O24" s="24">
        <f>'2001Y'!O24/'2001S'!O24</f>
        <v>1.8620689655172413</v>
      </c>
      <c r="P24" s="24"/>
    </row>
    <row r="25" spans="2:18" s="14" customFormat="1" x14ac:dyDescent="0.2">
      <c r="B25" s="16" t="s">
        <v>35</v>
      </c>
      <c r="C25" s="25">
        <f>'2001Y'!C25/'2001S'!C25</f>
        <v>2.1268356834952873</v>
      </c>
      <c r="D25" s="25">
        <f>'2001Y'!D25/'2001S'!D25</f>
        <v>2.3149905123339658</v>
      </c>
      <c r="E25" s="25">
        <f>'2001Y'!E25/'2001S'!E25</f>
        <v>1.9251824817518248</v>
      </c>
      <c r="F25" s="25">
        <f>'2001Y'!F25/'2001S'!F25</f>
        <v>2.0090497737556561</v>
      </c>
      <c r="G25" s="25">
        <f>'2001Y'!G25/'2001S'!G25</f>
        <v>2.4361549497847919</v>
      </c>
      <c r="H25" s="25">
        <f>'2001Y'!H25/'2001S'!H25</f>
        <v>2.2169421487603307</v>
      </c>
      <c r="I25" s="25">
        <f>'2001Y'!I25/'2001S'!I25</f>
        <v>1.9632899628252789</v>
      </c>
      <c r="J25" s="25">
        <f>'2001Y'!J25/'2001S'!J25</f>
        <v>2.0612903225806454</v>
      </c>
      <c r="K25" s="25">
        <f>'2001Y'!K25/'2001S'!K25</f>
        <v>2.186903729401561</v>
      </c>
      <c r="L25" s="25">
        <f>'2001Y'!L25/'2001S'!L25</f>
        <v>2.1156278229448962</v>
      </c>
      <c r="M25" s="25">
        <f>'2001Y'!M25/'2001S'!M25</f>
        <v>2.2169934640522877</v>
      </c>
      <c r="N25" s="25">
        <f>'2001Y'!N25/'2001S'!N25</f>
        <v>2.2265306122448978</v>
      </c>
      <c r="O25" s="25">
        <f>'2001Y'!O25/'2001S'!O25</f>
        <v>2.241839762611276</v>
      </c>
      <c r="P25" s="25"/>
    </row>
    <row r="26" spans="2:18" x14ac:dyDescent="0.2">
      <c r="B26" s="1" t="s">
        <v>36</v>
      </c>
      <c r="C26" s="24">
        <f>'2001Y'!C26/'2001S'!C26</f>
        <v>2.0377639751552796</v>
      </c>
      <c r="D26" s="24">
        <f>'2001Y'!D26/'2001S'!D26</f>
        <v>1.8101010101010102</v>
      </c>
      <c r="E26" s="24">
        <f>'2001Y'!E26/'2001S'!E26</f>
        <v>1.828665568369028</v>
      </c>
      <c r="F26" s="24">
        <f>'2001Y'!F26/'2001S'!F26</f>
        <v>2.0632688927943761</v>
      </c>
      <c r="G26" s="24">
        <f>'2001Y'!G26/'2001S'!G26</f>
        <v>2.2116788321167884</v>
      </c>
      <c r="H26" s="24">
        <f>'2001Y'!H26/'2001S'!H26</f>
        <v>2.2645502645502646</v>
      </c>
      <c r="I26" s="24">
        <f>'2001Y'!I26/'2001S'!I26</f>
        <v>2.0469107551487413</v>
      </c>
      <c r="J26" s="24">
        <f>'2001Y'!J26/'2001S'!J26</f>
        <v>2.2321428571428572</v>
      </c>
      <c r="K26" s="24">
        <f>'2001Y'!K26/'2001S'!K26</f>
        <v>2.0859774820880244</v>
      </c>
      <c r="L26" s="24">
        <f>'2001Y'!L26/'2001S'!L26</f>
        <v>1.9757575757575758</v>
      </c>
      <c r="M26" s="24">
        <f>'2001Y'!M26/'2001S'!M26</f>
        <v>2.0278592375366569</v>
      </c>
      <c r="N26" s="24">
        <f>'2001Y'!N26/'2001S'!N26</f>
        <v>1.8652482269503545</v>
      </c>
      <c r="O26" s="24">
        <f>'2001Y'!O26/'2001S'!O26</f>
        <v>1.8426966292134832</v>
      </c>
      <c r="P26" s="24"/>
      <c r="Q26" s="24"/>
      <c r="R26" s="24"/>
    </row>
    <row r="27" spans="2:18" s="14" customFormat="1" x14ac:dyDescent="0.2">
      <c r="B27" s="16" t="s">
        <v>37</v>
      </c>
      <c r="C27" s="25">
        <f>'2001Y'!C27/'2001S'!C27</f>
        <v>1.8174778761061947</v>
      </c>
      <c r="D27" s="25">
        <f>'2001Y'!D27/'2001S'!D27</f>
        <v>2.6440677966101696</v>
      </c>
      <c r="E27" s="25">
        <f>'2001Y'!E27/'2001S'!E27</f>
        <v>3.0151515151515151</v>
      </c>
      <c r="F27" s="25">
        <f>'2001Y'!F27/'2001S'!F27</f>
        <v>2.3765182186234819</v>
      </c>
      <c r="G27" s="25">
        <f>'2001Y'!G27/'2001S'!G27</f>
        <v>2.4547101449275361</v>
      </c>
      <c r="H27" s="25">
        <f>'2001Y'!H27/'2001S'!H27</f>
        <v>1.7562833206397563</v>
      </c>
      <c r="I27" s="25">
        <f>'2001Y'!I27/'2001S'!I27</f>
        <v>1.6952595936794583</v>
      </c>
      <c r="J27" s="25">
        <f>'2001Y'!J27/'2001S'!J27</f>
        <v>1.4559967253376995</v>
      </c>
      <c r="K27" s="25">
        <f>'2001Y'!K27/'2001S'!K27</f>
        <v>1.5929682217714671</v>
      </c>
      <c r="L27" s="25">
        <f>'2001Y'!L27/'2001S'!L27</f>
        <v>1.5418280402788536</v>
      </c>
      <c r="M27" s="25">
        <f>'2001Y'!M27/'2001S'!M27</f>
        <v>1.5878578479763079</v>
      </c>
      <c r="N27" s="25">
        <f>'2001Y'!N27/'2001S'!N27</f>
        <v>3.0936383130807719</v>
      </c>
      <c r="O27" s="25">
        <f>'2001Y'!O27/'2001S'!O27</f>
        <v>1.8169526781071244</v>
      </c>
      <c r="P27" s="25"/>
      <c r="Q27" s="25"/>
      <c r="R27" s="25"/>
    </row>
    <row r="28" spans="2:18" x14ac:dyDescent="0.2">
      <c r="B28" s="1" t="s">
        <v>38</v>
      </c>
      <c r="C28" s="24">
        <f>'2001Y'!C28/'2001S'!C28</f>
        <v>2.3121195351411177</v>
      </c>
      <c r="D28" s="24">
        <f>'2001Y'!D28/'2001S'!D28</f>
        <v>2.7127071823204418</v>
      </c>
      <c r="E28" s="24">
        <f>'2001Y'!E28/'2001S'!E28</f>
        <v>3.3360655737704916</v>
      </c>
      <c r="F28" s="24">
        <f>'2001Y'!F28/'2001S'!F28</f>
        <v>2.1614906832298137</v>
      </c>
      <c r="G28" s="24">
        <f>'2001Y'!G28/'2001S'!G28</f>
        <v>2.7920792079207919</v>
      </c>
      <c r="H28" s="24">
        <f>'2001Y'!H28/'2001S'!H28</f>
        <v>2.7212765957446807</v>
      </c>
      <c r="I28" s="24">
        <f>'2001Y'!I28/'2001S'!I28</f>
        <v>2.5665529010238908</v>
      </c>
      <c r="J28" s="24">
        <f>'2001Y'!J28/'2001S'!J28</f>
        <v>2.0835913312693499</v>
      </c>
      <c r="K28" s="24">
        <f>'2001Y'!K28/'2001S'!K28</f>
        <v>1.7042042042042043</v>
      </c>
      <c r="L28" s="24">
        <f>'2001Y'!L28/'2001S'!L28</f>
        <v>2.4336043360433606</v>
      </c>
      <c r="M28" s="24">
        <f>'2001Y'!M28/'2001S'!M28</f>
        <v>2.5414847161572052</v>
      </c>
      <c r="N28" s="24">
        <f>'2001Y'!N28/'2001S'!N28</f>
        <v>2.029126213592233</v>
      </c>
      <c r="O28" s="24">
        <f>'2001Y'!O28/'2001S'!O28</f>
        <v>2.4588235294117649</v>
      </c>
      <c r="P28" s="24"/>
      <c r="Q28" s="24"/>
      <c r="R28" s="24"/>
    </row>
    <row r="29" spans="2:18" s="14" customFormat="1" x14ac:dyDescent="0.2">
      <c r="B29" s="16" t="s">
        <v>39</v>
      </c>
      <c r="C29" s="25">
        <f>'2001Y'!C29/'2001S'!C29</f>
        <v>2.6082840236686389</v>
      </c>
      <c r="D29" s="25">
        <f>'2001Y'!D29/'2001S'!D29</f>
        <v>3.4166666666666665</v>
      </c>
      <c r="E29" s="25">
        <f>'2001Y'!E29/'2001S'!E29</f>
        <v>2.8616071428571428</v>
      </c>
      <c r="F29" s="25">
        <f>'2001Y'!F29/'2001S'!F29</f>
        <v>2.5868055555555554</v>
      </c>
      <c r="G29" s="25">
        <f>'2001Y'!G29/'2001S'!G29</f>
        <v>3.0230905861456483</v>
      </c>
      <c r="H29" s="25">
        <f>'2001Y'!H29/'2001S'!H29</f>
        <v>2.5194029850746267</v>
      </c>
      <c r="I29" s="25">
        <f>'2001Y'!I29/'2001S'!I29</f>
        <v>2.5060827250608271</v>
      </c>
      <c r="J29" s="25">
        <f>'2001Y'!J29/'2001S'!J29</f>
        <v>2.5597222222222222</v>
      </c>
      <c r="K29" s="25">
        <f>'2001Y'!K29/'2001S'!K29</f>
        <v>2.5714285714285716</v>
      </c>
      <c r="L29" s="25">
        <f>'2001Y'!L29/'2001S'!L29</f>
        <v>2.2451790633608817</v>
      </c>
      <c r="M29" s="25">
        <f>'2001Y'!M29/'2001S'!M29</f>
        <v>2.4059139784946235</v>
      </c>
      <c r="N29" s="25">
        <f>'2001Y'!N29/'2001S'!N29</f>
        <v>2.9269406392694064</v>
      </c>
      <c r="O29" s="25">
        <f>'2001Y'!O29/'2001S'!O29</f>
        <v>2.1405622489959839</v>
      </c>
      <c r="P29" s="25"/>
      <c r="Q29" s="25"/>
      <c r="R29" s="25"/>
    </row>
    <row r="30" spans="2:18" x14ac:dyDescent="0.2">
      <c r="B30" s="1" t="s">
        <v>40</v>
      </c>
      <c r="C30" s="24">
        <f>'2001Y'!C30/'2001S'!C30</f>
        <v>2.263157894736842</v>
      </c>
      <c r="D30" s="24">
        <f>'2001Y'!D30/'2001S'!D30</f>
        <v>2.1092436974789917</v>
      </c>
      <c r="E30" s="24">
        <f>'2001Y'!E30/'2001S'!E30</f>
        <v>2.084070796460177</v>
      </c>
      <c r="F30" s="24">
        <f>'2001Y'!F30/'2001S'!F30</f>
        <v>2.2249240121580547</v>
      </c>
      <c r="G30" s="24">
        <f>'2001Y'!G30/'2001S'!G30</f>
        <v>2.2669322709163349</v>
      </c>
      <c r="H30" s="24">
        <f>'2001Y'!H30/'2001S'!H30</f>
        <v>2.466417910447761</v>
      </c>
      <c r="I30" s="24">
        <f>'2001Y'!I30/'2001S'!I30</f>
        <v>2.4193548387096775</v>
      </c>
      <c r="J30" s="24">
        <f>'2001Y'!J30/'2001S'!J30</f>
        <v>1.9693530079455164</v>
      </c>
      <c r="K30" s="24">
        <f>'2001Y'!K30/'2001S'!K30</f>
        <v>2.1325556733828206</v>
      </c>
      <c r="L30" s="24">
        <f>'2001Y'!L30/'2001S'!L30</f>
        <v>2.3373493975903616</v>
      </c>
      <c r="M30" s="24">
        <f>'2001Y'!M30/'2001S'!M30</f>
        <v>2.5462686567164181</v>
      </c>
      <c r="N30" s="24">
        <f>'2001Y'!N30/'2001S'!N30</f>
        <v>2.4839650145772594</v>
      </c>
      <c r="O30" s="24">
        <f>'2001Y'!O30/'2001S'!O30</f>
        <v>2.3926940639269407</v>
      </c>
      <c r="P30" s="24"/>
      <c r="Q30" s="24"/>
      <c r="R30" s="24"/>
    </row>
    <row r="31" spans="2:18" s="14" customFormat="1" x14ac:dyDescent="0.2">
      <c r="B31" s="16" t="s">
        <v>2</v>
      </c>
      <c r="C31" s="25">
        <f>'2001Y'!C31/'2001S'!C31</f>
        <v>2.2017640573318631</v>
      </c>
      <c r="D31" s="25">
        <f>'2001Y'!D31/'2001S'!D31</f>
        <v>1.8619246861924685</v>
      </c>
      <c r="E31" s="25">
        <f>'2001Y'!E31/'2001S'!E31</f>
        <v>2.6866666666666665</v>
      </c>
      <c r="F31" s="25">
        <f>'2001Y'!F31/'2001S'!F31</f>
        <v>2.5860655737704916</v>
      </c>
      <c r="G31" s="25">
        <f>'2001Y'!G31/'2001S'!G31</f>
        <v>2.7992831541218637</v>
      </c>
      <c r="H31" s="25">
        <f>'2001Y'!H31/'2001S'!H31</f>
        <v>2.5047080979284368</v>
      </c>
      <c r="I31" s="25">
        <f>'2001Y'!I31/'2001S'!I31</f>
        <v>2.0786802030456855</v>
      </c>
      <c r="J31" s="25">
        <f>'2001Y'!J31/'2001S'!J31</f>
        <v>2.0562560620756547</v>
      </c>
      <c r="K31" s="25">
        <f>'2001Y'!K31/'2001S'!K31</f>
        <v>2.2172972972972973</v>
      </c>
      <c r="L31" s="25">
        <f>'2001Y'!L31/'2001S'!L31</f>
        <v>1.9911816578483246</v>
      </c>
      <c r="M31" s="25">
        <f>'2001Y'!M31/'2001S'!M31</f>
        <v>2.1696750902527078</v>
      </c>
      <c r="N31" s="25">
        <f>'2001Y'!N31/'2001S'!N31</f>
        <v>2.1222222222222222</v>
      </c>
      <c r="O31" s="25">
        <f>'2001Y'!O31/'2001S'!O31</f>
        <v>2.0389610389610389</v>
      </c>
      <c r="P31" s="25"/>
      <c r="Q31" s="25"/>
      <c r="R31" s="25"/>
    </row>
    <row r="32" spans="2:18" x14ac:dyDescent="0.2">
      <c r="B32" s="1" t="s">
        <v>41</v>
      </c>
      <c r="C32" s="24">
        <f>'2001Y'!C32/'2001S'!C32</f>
        <v>2.462292785430773</v>
      </c>
      <c r="D32" s="24">
        <f>'2001Y'!D32/'2001S'!D32</f>
        <v>3.12</v>
      </c>
      <c r="E32" s="24">
        <f>'2001Y'!E32/'2001S'!E32</f>
        <v>2.5377643504531724</v>
      </c>
      <c r="F32" s="24">
        <f>'2001Y'!F32/'2001S'!F32</f>
        <v>2.6798780487804876</v>
      </c>
      <c r="G32" s="24">
        <f>'2001Y'!G32/'2001S'!G32</f>
        <v>2.2528735632183907</v>
      </c>
      <c r="H32" s="24">
        <f>'2001Y'!H32/'2001S'!H32</f>
        <v>2.5555555555555554</v>
      </c>
      <c r="I32" s="24">
        <f>'2001Y'!I32/'2001S'!I32</f>
        <v>2.1209150326797386</v>
      </c>
      <c r="J32" s="24">
        <f>'2001Y'!J32/'2001S'!J32</f>
        <v>1.9735449735449735</v>
      </c>
      <c r="K32" s="24">
        <f>'2001Y'!K32/'2001S'!K32</f>
        <v>2.6819047619047618</v>
      </c>
      <c r="L32" s="24">
        <f>'2001Y'!L32/'2001S'!L32</f>
        <v>2.6242603550295858</v>
      </c>
      <c r="M32" s="24">
        <f>'2001Y'!M32/'2001S'!M32</f>
        <v>2.3333333333333335</v>
      </c>
      <c r="N32" s="24">
        <f>'2001Y'!N32/'2001S'!N32</f>
        <v>2.1666666666666665</v>
      </c>
      <c r="O32" s="24">
        <f>'2001Y'!O32/'2001S'!O32</f>
        <v>3.5856353591160222</v>
      </c>
      <c r="P32" s="24"/>
    </row>
    <row r="33" spans="2:16" s="14" customFormat="1" x14ac:dyDescent="0.2">
      <c r="B33" s="16" t="s">
        <v>42</v>
      </c>
      <c r="C33" s="25">
        <f>'2001Y'!C33/'2001S'!C33</f>
        <v>2.696709160984287</v>
      </c>
      <c r="D33" s="25">
        <f>'2001Y'!D33/'2001S'!D33</f>
        <v>2.88</v>
      </c>
      <c r="E33" s="25">
        <f>'2001Y'!E33/'2001S'!E33</f>
        <v>2.3959390862944163</v>
      </c>
      <c r="F33" s="25">
        <f>'2001Y'!F33/'2001S'!F33</f>
        <v>2.808176100628931</v>
      </c>
      <c r="G33" s="25">
        <f>'2001Y'!G33/'2001S'!G33</f>
        <v>2.8030888030888033</v>
      </c>
      <c r="H33" s="25">
        <f>'2001Y'!H33/'2001S'!H33</f>
        <v>2.6434426229508197</v>
      </c>
      <c r="I33" s="25">
        <f>'2001Y'!I33/'2001S'!I33</f>
        <v>2.3766666666666665</v>
      </c>
      <c r="J33" s="25">
        <f>'2001Y'!J33/'2001S'!J33</f>
        <v>3.0384615384615383</v>
      </c>
      <c r="K33" s="25">
        <f>'2001Y'!K33/'2001S'!K33</f>
        <v>2.3969465648854964</v>
      </c>
      <c r="L33" s="25">
        <f>'2001Y'!L33/'2001S'!L33</f>
        <v>2.551094890510949</v>
      </c>
      <c r="M33" s="25">
        <f>'2001Y'!M33/'2001S'!M33</f>
        <v>3.028169014084507</v>
      </c>
      <c r="N33" s="25">
        <f>'2001Y'!N33/'2001S'!N33</f>
        <v>3.2783505154639174</v>
      </c>
      <c r="O33" s="25">
        <f>'2001Y'!O33/'2001S'!O33</f>
        <v>3.220779220779221</v>
      </c>
      <c r="P33" s="25"/>
    </row>
    <row r="34" spans="2:16" x14ac:dyDescent="0.2">
      <c r="B34" s="1" t="s">
        <v>3</v>
      </c>
      <c r="C34" s="24">
        <f>'2001Y'!C34/'2001S'!C34</f>
        <v>1.7785910338517841</v>
      </c>
      <c r="D34" s="24">
        <f>'2001Y'!D34/'2001S'!D34</f>
        <v>1.9010695187165776</v>
      </c>
      <c r="E34" s="24">
        <f>'2001Y'!E34/'2001S'!E34</f>
        <v>1.9075342465753424</v>
      </c>
      <c r="F34" s="24">
        <f>'2001Y'!F34/'2001S'!F34</f>
        <v>1.8328981723237598</v>
      </c>
      <c r="G34" s="24">
        <f>'2001Y'!G34/'2001S'!G34</f>
        <v>1.8843930635838151</v>
      </c>
      <c r="H34" s="24">
        <f>'2001Y'!H34/'2001S'!H34</f>
        <v>1.9068322981366459</v>
      </c>
      <c r="I34" s="24">
        <f>'2001Y'!I34/'2001S'!I34</f>
        <v>1.5446224256292906</v>
      </c>
      <c r="J34" s="24">
        <f>'2001Y'!J34/'2001S'!J34</f>
        <v>1.4193548387096775</v>
      </c>
      <c r="K34" s="24">
        <f>'2001Y'!K34/'2001S'!K34</f>
        <v>1.8943661971830985</v>
      </c>
      <c r="L34" s="24">
        <f>'2001Y'!L34/'2001S'!L34</f>
        <v>2.0052219321148823</v>
      </c>
      <c r="M34" s="24">
        <f>'2001Y'!M34/'2001S'!M34</f>
        <v>1.7804154302670623</v>
      </c>
      <c r="N34" s="24">
        <f>'2001Y'!N34/'2001S'!N34</f>
        <v>1.819935691318328</v>
      </c>
      <c r="O34" s="24">
        <f>'2001Y'!O34/'2001S'!O34</f>
        <v>1.5418994413407821</v>
      </c>
      <c r="P34" s="24"/>
    </row>
    <row r="35" spans="2:16" s="14" customFormat="1" x14ac:dyDescent="0.2">
      <c r="B35" s="16" t="s">
        <v>43</v>
      </c>
      <c r="C35" s="25">
        <f>'2001Y'!C35/'2001S'!C35</f>
        <v>2.0735797399041753</v>
      </c>
      <c r="D35" s="25">
        <f>'2001Y'!D35/'2001S'!D35</f>
        <v>2.9318181818181817</v>
      </c>
      <c r="E35" s="25">
        <f>'2001Y'!E35/'2001S'!E35</f>
        <v>1.6292134831460674</v>
      </c>
      <c r="F35" s="25">
        <f>'2001Y'!F35/'2001S'!F35</f>
        <v>1.9658119658119657</v>
      </c>
      <c r="G35" s="25">
        <f>'2001Y'!G35/'2001S'!G35</f>
        <v>3.1121951219512196</v>
      </c>
      <c r="H35" s="25">
        <f>'2001Y'!H35/'2001S'!H35</f>
        <v>2.0717703349282295</v>
      </c>
      <c r="I35" s="25">
        <f>'2001Y'!I35/'2001S'!I35</f>
        <v>2.1602564102564101</v>
      </c>
      <c r="J35" s="25">
        <f>'2001Y'!J35/'2001S'!J35</f>
        <v>2.0582010582010581</v>
      </c>
      <c r="K35" s="25">
        <f>'2001Y'!K35/'2001S'!K35</f>
        <v>1.7450980392156863</v>
      </c>
      <c r="L35" s="25">
        <f>'2001Y'!L35/'2001S'!L35</f>
        <v>1.9173553719008265</v>
      </c>
      <c r="M35" s="25">
        <f>'2001Y'!M35/'2001S'!M35</f>
        <v>2.5890410958904111</v>
      </c>
      <c r="N35" s="25">
        <f>'2001Y'!N35/'2001S'!N35</f>
        <v>2.3660714285714284</v>
      </c>
      <c r="O35" s="25">
        <f>'2001Y'!O35/'2001S'!O35</f>
        <v>1.9075630252100841</v>
      </c>
      <c r="P35" s="25"/>
    </row>
    <row r="36" spans="2:16" x14ac:dyDescent="0.2">
      <c r="B36" s="1" t="s">
        <v>44</v>
      </c>
      <c r="C36" s="24">
        <f>'2001Y'!C36/'2001S'!C36</f>
        <v>2.3040293040293038</v>
      </c>
      <c r="D36" s="24">
        <f>'2001Y'!D36/'2001S'!D36</f>
        <v>2.4203539823008851</v>
      </c>
      <c r="E36" s="24">
        <f>'2001Y'!E36/'2001S'!E36</f>
        <v>2.2901960784313724</v>
      </c>
      <c r="F36" s="24">
        <f>'2001Y'!F36/'2001S'!F36</f>
        <v>2.5204081632653059</v>
      </c>
      <c r="G36" s="24">
        <f>'2001Y'!G36/'2001S'!G36</f>
        <v>2.4771929824561405</v>
      </c>
      <c r="H36" s="24">
        <f>'2001Y'!H36/'2001S'!H36</f>
        <v>2.2336769759450172</v>
      </c>
      <c r="I36" s="24">
        <f>'2001Y'!I36/'2001S'!I36</f>
        <v>1.8233766233766233</v>
      </c>
      <c r="J36" s="24">
        <f>'2001Y'!J36/'2001S'!J36</f>
        <v>2.5190409026798308</v>
      </c>
      <c r="K36" s="24">
        <f>'2001Y'!K36/'2001S'!K36</f>
        <v>2.3436123348017621</v>
      </c>
      <c r="L36" s="24">
        <f>'2001Y'!L36/'2001S'!L36</f>
        <v>2.3713646532438477</v>
      </c>
      <c r="M36" s="24">
        <f>'2001Y'!M36/'2001S'!M36</f>
        <v>2.5294117647058822</v>
      </c>
      <c r="N36" s="24">
        <f>'2001Y'!N36/'2001S'!N36</f>
        <v>2.2818181818181817</v>
      </c>
      <c r="O36" s="24">
        <f>'2001Y'!O36/'2001S'!O36</f>
        <v>2.2197309417040358</v>
      </c>
      <c r="P36" s="24"/>
    </row>
    <row r="37" spans="2:16" s="14" customFormat="1" x14ac:dyDescent="0.2">
      <c r="B37" s="16" t="s">
        <v>4</v>
      </c>
      <c r="C37" s="25">
        <f>'2001Y'!C37/'2001S'!C37</f>
        <v>1.9005573481959519</v>
      </c>
      <c r="D37" s="25">
        <f>'2001Y'!D37/'2001S'!D37</f>
        <v>2.3734939759036147</v>
      </c>
      <c r="E37" s="25">
        <f>'2001Y'!E37/'2001S'!E37</f>
        <v>2.1956521739130435</v>
      </c>
      <c r="F37" s="25">
        <f>'2001Y'!F37/'2001S'!F37</f>
        <v>1.8273381294964028</v>
      </c>
      <c r="G37" s="25">
        <f>'2001Y'!G37/'2001S'!G37</f>
        <v>1.73109243697479</v>
      </c>
      <c r="H37" s="25">
        <f>'2001Y'!H37/'2001S'!H37</f>
        <v>2.1781609195402298</v>
      </c>
      <c r="I37" s="25">
        <f>'2001Y'!I37/'2001S'!I37</f>
        <v>1.7636363636363637</v>
      </c>
      <c r="J37" s="25">
        <f>'2001Y'!J37/'2001S'!J37</f>
        <v>1.6758703481392556</v>
      </c>
      <c r="K37" s="25">
        <f>'2001Y'!K37/'2001S'!K37</f>
        <v>1.8217054263565891</v>
      </c>
      <c r="L37" s="25">
        <f>'2001Y'!L37/'2001S'!L37</f>
        <v>2.2922077922077921</v>
      </c>
      <c r="M37" s="25">
        <f>'2001Y'!M37/'2001S'!M37</f>
        <v>2.2335766423357666</v>
      </c>
      <c r="N37" s="25">
        <f>'2001Y'!N37/'2001S'!N37</f>
        <v>2.9324324324324325</v>
      </c>
      <c r="O37" s="25">
        <f>'2001Y'!O37/'2001S'!O37</f>
        <v>2.6770833333333335</v>
      </c>
      <c r="P37" s="25"/>
    </row>
    <row r="38" spans="2:16" x14ac:dyDescent="0.2">
      <c r="B38" s="1" t="s">
        <v>45</v>
      </c>
      <c r="C38" s="24">
        <f>'2001Y'!C38/'2001S'!C38</f>
        <v>2.2717428087986464</v>
      </c>
      <c r="D38" s="24">
        <f>'2001Y'!D38/'2001S'!D38</f>
        <v>2.388235294117647</v>
      </c>
      <c r="E38" s="24">
        <f>'2001Y'!E38/'2001S'!E38</f>
        <v>1.8613861386138615</v>
      </c>
      <c r="F38" s="24">
        <f>'2001Y'!F38/'2001S'!F38</f>
        <v>3.1222222222222222</v>
      </c>
      <c r="G38" s="24">
        <f>'2001Y'!G38/'2001S'!G38</f>
        <v>2.0636363636363635</v>
      </c>
      <c r="H38" s="24">
        <f>'2001Y'!H38/'2001S'!H38</f>
        <v>1.8333333333333333</v>
      </c>
      <c r="I38" s="24">
        <f>'2001Y'!I38/'2001S'!I38</f>
        <v>1.5716723549488054</v>
      </c>
      <c r="J38" s="24">
        <f>'2001Y'!J38/'2001S'!J38</f>
        <v>1.5293103448275862</v>
      </c>
      <c r="K38" s="24">
        <f>'2001Y'!K38/'2001S'!K38</f>
        <v>4.481203007518797</v>
      </c>
      <c r="L38" s="24">
        <f>'2001Y'!L38/'2001S'!L38</f>
        <v>1.6544715447154472</v>
      </c>
      <c r="M38" s="24">
        <f>'2001Y'!M38/'2001S'!M38</f>
        <v>2.0820895522388061</v>
      </c>
      <c r="N38" s="24">
        <f>'2001Y'!N38/'2001S'!N38</f>
        <v>2.1259259259259258</v>
      </c>
      <c r="O38" s="24">
        <f>'2001Y'!O38/'2001S'!O38</f>
        <v>1.7794117647058822</v>
      </c>
      <c r="P38" s="24"/>
    </row>
    <row r="39" spans="2:16" s="14" customFormat="1" x14ac:dyDescent="0.2">
      <c r="B39" s="16" t="s">
        <v>46</v>
      </c>
      <c r="C39" s="25">
        <f>'2001Y'!C39/'2001S'!C39</f>
        <v>2.3929656969170647</v>
      </c>
      <c r="D39" s="25">
        <f>'2001Y'!D39/'2001S'!D39</f>
        <v>3.26</v>
      </c>
      <c r="E39" s="25">
        <f>'2001Y'!E39/'2001S'!E39</f>
        <v>2.4895833333333335</v>
      </c>
      <c r="F39" s="25">
        <f>'2001Y'!F39/'2001S'!F39</f>
        <v>2.4285714285714284</v>
      </c>
      <c r="G39" s="25">
        <f>'2001Y'!G39/'2001S'!G39</f>
        <v>2.6046511627906979</v>
      </c>
      <c r="H39" s="25">
        <f>'2001Y'!H39/'2001S'!H39</f>
        <v>2.5358649789029535</v>
      </c>
      <c r="I39" s="25">
        <f>'2001Y'!I39/'2001S'!I39</f>
        <v>1.9968253968253968</v>
      </c>
      <c r="J39" s="25">
        <f>'2001Y'!J39/'2001S'!J39</f>
        <v>1.6170886075949367</v>
      </c>
      <c r="K39" s="25">
        <f>'2001Y'!K39/'2001S'!K39</f>
        <v>2.7658959537572256</v>
      </c>
      <c r="L39" s="25">
        <f>'2001Y'!L39/'2001S'!L39</f>
        <v>3.0073529411764706</v>
      </c>
      <c r="M39" s="25">
        <f>'2001Y'!M39/'2001S'!M39</f>
        <v>2.4775280898876404</v>
      </c>
      <c r="N39" s="25">
        <f>'2001Y'!N39/'2001S'!N39</f>
        <v>2.2413793103448274</v>
      </c>
      <c r="O39" s="25">
        <f>'2001Y'!O39/'2001S'!O39</f>
        <v>2.3018867924528301</v>
      </c>
      <c r="P39" s="25"/>
    </row>
    <row r="40" spans="2:16" x14ac:dyDescent="0.2">
      <c r="B40" s="1" t="s">
        <v>47</v>
      </c>
      <c r="C40" s="24">
        <f>'2001Y'!C40/'2001S'!C40</f>
        <v>1.9265605875152998</v>
      </c>
      <c r="D40" s="24">
        <f>'2001Y'!D40/'2001S'!D40</f>
        <v>2.1751412429378529</v>
      </c>
      <c r="E40" s="24">
        <f>'2001Y'!E40/'2001S'!E40</f>
        <v>1.6808510638297873</v>
      </c>
      <c r="F40" s="24">
        <f>'2001Y'!F40/'2001S'!F40</f>
        <v>2.4673913043478262</v>
      </c>
      <c r="G40" s="24">
        <f>'2001Y'!G40/'2001S'!G40</f>
        <v>1.6846846846846846</v>
      </c>
      <c r="H40" s="24">
        <f>'2001Y'!H40/'2001S'!H40</f>
        <v>1.6123595505617978</v>
      </c>
      <c r="I40" s="24">
        <f>'2001Y'!I40/'2001S'!I40</f>
        <v>1.596638655462185</v>
      </c>
      <c r="J40" s="24">
        <f>'2001Y'!J40/'2001S'!J40</f>
        <v>1.375</v>
      </c>
      <c r="K40" s="24">
        <f>'2001Y'!K40/'2001S'!K40</f>
        <v>2.1131221719457014</v>
      </c>
      <c r="L40" s="24">
        <f>'2001Y'!L40/'2001S'!L40</f>
        <v>2.2324723247232474</v>
      </c>
      <c r="M40" s="24">
        <f>'2001Y'!M40/'2001S'!M40</f>
        <v>2.3502304147465436</v>
      </c>
      <c r="N40" s="24">
        <f>'2001Y'!N40/'2001S'!N40</f>
        <v>1.9705882352941178</v>
      </c>
      <c r="O40" s="24">
        <f>'2001Y'!O40/'2001S'!O40</f>
        <v>1.9905660377358489</v>
      </c>
      <c r="P40" s="24"/>
    </row>
    <row r="41" spans="2:16" s="14" customFormat="1" x14ac:dyDescent="0.2">
      <c r="B41" s="16" t="s">
        <v>48</v>
      </c>
      <c r="C41" s="25">
        <f>'2001Y'!C41/'2001S'!C41</f>
        <v>2.7423269093504641</v>
      </c>
      <c r="D41" s="25">
        <f>'2001Y'!D41/'2001S'!D41</f>
        <v>2.2749999999999999</v>
      </c>
      <c r="E41" s="25">
        <f>'2001Y'!E41/'2001S'!E41</f>
        <v>2.9770114942528734</v>
      </c>
      <c r="F41" s="25">
        <f>'2001Y'!F41/'2001S'!F41</f>
        <v>2.1566265060240966</v>
      </c>
      <c r="G41" s="25">
        <f>'2001Y'!G41/'2001S'!G41</f>
        <v>3.0540540540540539</v>
      </c>
      <c r="H41" s="25">
        <f>'2001Y'!H41/'2001S'!H41</f>
        <v>2.9548872180451129</v>
      </c>
      <c r="I41" s="25">
        <f>'2001Y'!I41/'2001S'!I41</f>
        <v>3.0337837837837838</v>
      </c>
      <c r="J41" s="25">
        <f>'2001Y'!J41/'2001S'!J41</f>
        <v>2.4137931034482758</v>
      </c>
      <c r="K41" s="25">
        <f>'2001Y'!K41/'2001S'!K41</f>
        <v>3.6040268456375837</v>
      </c>
      <c r="L41" s="25">
        <f>'2001Y'!L41/'2001S'!L41</f>
        <v>2.640845070422535</v>
      </c>
      <c r="M41" s="25">
        <f>'2001Y'!M41/'2001S'!M41</f>
        <v>2.4939759036144578</v>
      </c>
      <c r="N41" s="25">
        <f>'2001Y'!N41/'2001S'!N41</f>
        <v>2.7719298245614037</v>
      </c>
      <c r="O41" s="25">
        <f>'2001Y'!O41/'2001S'!O41</f>
        <v>2.4375</v>
      </c>
      <c r="P41" s="25"/>
    </row>
    <row r="42" spans="2:16" x14ac:dyDescent="0.2">
      <c r="B42" s="1" t="s">
        <v>49</v>
      </c>
      <c r="C42" s="24">
        <f>'2001Y'!C42/'2001S'!C42</f>
        <v>3.1248785228377067</v>
      </c>
      <c r="D42" s="24">
        <f>'2001Y'!D42/'2001S'!D42</f>
        <v>3.4131736526946108</v>
      </c>
      <c r="E42" s="24">
        <f>'2001Y'!E42/'2001S'!E42</f>
        <v>5.2063492063492065</v>
      </c>
      <c r="F42" s="24">
        <f>'2001Y'!F42/'2001S'!F42</f>
        <v>3.9848484848484849</v>
      </c>
      <c r="G42" s="24">
        <f>'2001Y'!G42/'2001S'!G42</f>
        <v>3.8461538461538463</v>
      </c>
      <c r="H42" s="24">
        <f>'2001Y'!H42/'2001S'!H42</f>
        <v>2.875</v>
      </c>
      <c r="I42" s="24">
        <f>'2001Y'!I42/'2001S'!I42</f>
        <v>2.7220447284345046</v>
      </c>
      <c r="J42" s="24">
        <f>'2001Y'!J42/'2001S'!J42</f>
        <v>2.4895104895104896</v>
      </c>
      <c r="K42" s="24">
        <f>'2001Y'!K42/'2001S'!K42</f>
        <v>2.6386554621848739</v>
      </c>
      <c r="L42" s="24">
        <f>'2001Y'!L42/'2001S'!L42</f>
        <v>2.7172774869109948</v>
      </c>
      <c r="M42" s="24">
        <f>'2001Y'!M42/'2001S'!M42</f>
        <v>3.2086330935251799</v>
      </c>
      <c r="N42" s="24">
        <f>'2001Y'!N42/'2001S'!N42</f>
        <v>2.5744680851063828</v>
      </c>
      <c r="O42" s="24">
        <f>'2001Y'!O42/'2001S'!O42</f>
        <v>3.1</v>
      </c>
      <c r="P42" s="24"/>
    </row>
    <row r="43" spans="2:16" s="14" customFormat="1" x14ac:dyDescent="0.2">
      <c r="B43" s="16" t="s">
        <v>5</v>
      </c>
      <c r="C43" s="25">
        <f>'2001Y'!C43/'2001S'!C43</f>
        <v>1.5247663551401869</v>
      </c>
      <c r="D43" s="25">
        <f>'2001Y'!D43/'2001S'!D43</f>
        <v>6.1</v>
      </c>
      <c r="E43" s="25">
        <f>'2001Y'!E43/'2001S'!E43</f>
        <v>4.666666666666667</v>
      </c>
      <c r="F43" s="25">
        <f>'2001Y'!F43/'2001S'!F43</f>
        <v>2.4285714285714284</v>
      </c>
      <c r="G43" s="25">
        <f>'2001Y'!G43/'2001S'!G43</f>
        <v>1.7096774193548387</v>
      </c>
      <c r="H43" s="25">
        <f>'2001Y'!H43/'2001S'!H43</f>
        <v>2.2374999999999998</v>
      </c>
      <c r="I43" s="25">
        <f>'2001Y'!I43/'2001S'!I43</f>
        <v>1.4122383252818036</v>
      </c>
      <c r="J43" s="25">
        <f>'2001Y'!J43/'2001S'!J43</f>
        <v>1.2590529247910864</v>
      </c>
      <c r="K43" s="25">
        <f>'2001Y'!K43/'2001S'!K43</f>
        <v>1.553370786516854</v>
      </c>
      <c r="L43" s="25">
        <f>'2001Y'!L43/'2001S'!L43</f>
        <v>1.3040540540540539</v>
      </c>
      <c r="M43" s="25">
        <f>'2001Y'!M43/'2001S'!M43</f>
        <v>2.53125</v>
      </c>
      <c r="N43" s="25">
        <f>'2001Y'!N43/'2001S'!N43</f>
        <v>2.418181818181818</v>
      </c>
      <c r="O43" s="25">
        <f>'2001Y'!O43/'2001S'!O43</f>
        <v>1.6666666666666667</v>
      </c>
      <c r="P43" s="25"/>
    </row>
    <row r="44" spans="2:16" x14ac:dyDescent="0.2">
      <c r="B44" s="1" t="s">
        <v>6</v>
      </c>
      <c r="C44" s="24">
        <f>'2001Y'!C44/'2001S'!C44</f>
        <v>2.0492051476154427</v>
      </c>
      <c r="D44" s="24">
        <f>'2001Y'!D44/'2001S'!D44</f>
        <v>2.4</v>
      </c>
      <c r="E44" s="24">
        <f>'2001Y'!E44/'2001S'!E44</f>
        <v>2.6458333333333335</v>
      </c>
      <c r="F44" s="24">
        <f>'2001Y'!F44/'2001S'!F44</f>
        <v>3.6428571428571428</v>
      </c>
      <c r="G44" s="24">
        <f>'2001Y'!G44/'2001S'!G44</f>
        <v>2.3157894736842106</v>
      </c>
      <c r="H44" s="24">
        <f>'2001Y'!H44/'2001S'!H44</f>
        <v>2.9178082191780823</v>
      </c>
      <c r="I44" s="24">
        <f>'2001Y'!I44/'2001S'!I44</f>
        <v>1.8227848101265822</v>
      </c>
      <c r="J44" s="24">
        <f>'2001Y'!J44/'2001S'!J44</f>
        <v>1.7413793103448276</v>
      </c>
      <c r="K44" s="24">
        <f>'2001Y'!K44/'2001S'!K44</f>
        <v>1.5551181102362204</v>
      </c>
      <c r="L44" s="24">
        <f>'2001Y'!L44/'2001S'!L44</f>
        <v>1.8108108108108107</v>
      </c>
      <c r="M44" s="24">
        <f>'2001Y'!M44/'2001S'!M44</f>
        <v>2.7575757575757578</v>
      </c>
      <c r="N44" s="24">
        <f>'2001Y'!N44/'2001S'!N44</f>
        <v>1.8333333333333333</v>
      </c>
      <c r="O44" s="24">
        <f>'2001Y'!O44/'2001S'!O44</f>
        <v>3.7272727272727271</v>
      </c>
      <c r="P44" s="24"/>
    </row>
    <row r="45" spans="2:16" s="14" customFormat="1" x14ac:dyDescent="0.2">
      <c r="B45" s="16" t="s">
        <v>50</v>
      </c>
      <c r="C45" s="25">
        <f>'2001Y'!C45/'2001S'!C45</f>
        <v>2.2389776357827476</v>
      </c>
      <c r="D45" s="25">
        <f>'2001Y'!D45/'2001S'!D45</f>
        <v>2.2888888888888888</v>
      </c>
      <c r="E45" s="25">
        <f>'2001Y'!E45/'2001S'!E45</f>
        <v>1.8481012658227849</v>
      </c>
      <c r="F45" s="25">
        <f>'2001Y'!F45/'2001S'!F45</f>
        <v>2.103448275862069</v>
      </c>
      <c r="G45" s="25">
        <f>'2001Y'!G45/'2001S'!G45</f>
        <v>1.4534883720930232</v>
      </c>
      <c r="H45" s="25">
        <f>'2001Y'!H45/'2001S'!H45</f>
        <v>2.2045454545454546</v>
      </c>
      <c r="I45" s="25">
        <f>'2001Y'!I45/'2001S'!I45</f>
        <v>2.7192982456140351</v>
      </c>
      <c r="J45" s="25">
        <f>'2001Y'!J45/'2001S'!J45</f>
        <v>1.6178861788617886</v>
      </c>
      <c r="K45" s="25">
        <f>'2001Y'!K45/'2001S'!K45</f>
        <v>2.2064516129032259</v>
      </c>
      <c r="L45" s="25">
        <f>'2001Y'!L45/'2001S'!L45</f>
        <v>2.8153846153846156</v>
      </c>
      <c r="M45" s="25">
        <f>'2001Y'!M45/'2001S'!M45</f>
        <v>1.955223880597015</v>
      </c>
      <c r="N45" s="25">
        <f>'2001Y'!N45/'2001S'!N45</f>
        <v>2.1057692307692308</v>
      </c>
      <c r="O45" s="25">
        <f>'2001Y'!O45/'2001S'!O45</f>
        <v>2.0344827586206895</v>
      </c>
      <c r="P45" s="25"/>
    </row>
    <row r="46" spans="2:16" x14ac:dyDescent="0.2">
      <c r="B46" s="1" t="s">
        <v>51</v>
      </c>
      <c r="C46" s="24">
        <f>'2001Y'!C46/'2001S'!C46</f>
        <v>1.9989939637826961</v>
      </c>
      <c r="D46" s="24">
        <f>'2001Y'!D46/'2001S'!D46</f>
        <v>3.0454545454545454</v>
      </c>
      <c r="E46" s="24">
        <f>'2001Y'!E46/'2001S'!E46</f>
        <v>2.2592592592592591</v>
      </c>
      <c r="F46" s="24">
        <f>'2001Y'!F46/'2001S'!F46</f>
        <v>2.14</v>
      </c>
      <c r="G46" s="24">
        <f>'2001Y'!G46/'2001S'!G46</f>
        <v>2.0666666666666669</v>
      </c>
      <c r="H46" s="24">
        <f>'2001Y'!H46/'2001S'!H46</f>
        <v>2.3793103448275863</v>
      </c>
      <c r="I46" s="24">
        <f>'2001Y'!I46/'2001S'!I46</f>
        <v>1.5843373493975903</v>
      </c>
      <c r="J46" s="24">
        <f>'2001Y'!J46/'2001S'!J46</f>
        <v>1.6748768472906403</v>
      </c>
      <c r="K46" s="24">
        <f>'2001Y'!K46/'2001S'!K46</f>
        <v>2.0188679245283021</v>
      </c>
      <c r="L46" s="24">
        <f>'2001Y'!L46/'2001S'!L46</f>
        <v>2.2469135802469138</v>
      </c>
      <c r="M46" s="24">
        <f>'2001Y'!M46/'2001S'!M46</f>
        <v>2.6046511627906979</v>
      </c>
      <c r="N46" s="24">
        <f>'2001Y'!N46/'2001S'!N46</f>
        <v>2.3461538461538463</v>
      </c>
      <c r="O46" s="24">
        <f>'2001Y'!O46/'2001S'!O46</f>
        <v>1.8983050847457628</v>
      </c>
      <c r="P46" s="8"/>
    </row>
    <row r="47" spans="2:16" x14ac:dyDescent="0.2">
      <c r="B47" s="4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8"/>
    </row>
    <row r="48" spans="2:16" s="19" customFormat="1" x14ac:dyDescent="0.2">
      <c r="B48" s="18" t="s">
        <v>91</v>
      </c>
      <c r="C48" s="24">
        <f>'2001Y'!C48/'2001S'!C48</f>
        <v>1.8224787059297052</v>
      </c>
      <c r="D48" s="24">
        <f>'2001Y'!D48/'2001S'!D48</f>
        <v>1.736346215266688</v>
      </c>
      <c r="E48" s="24">
        <f>'2001Y'!E48/'2001S'!E48</f>
        <v>1.8524447537845832</v>
      </c>
      <c r="F48" s="24">
        <f>'2001Y'!F48/'2001S'!F48</f>
        <v>1.7851381499914192</v>
      </c>
      <c r="G48" s="24">
        <f>'2001Y'!G48/'2001S'!G48</f>
        <v>1.7519775004394444</v>
      </c>
      <c r="H48" s="24">
        <f>'2001Y'!H48/'2001S'!H48</f>
        <v>1.9292664670658684</v>
      </c>
      <c r="I48" s="24">
        <f>'2001Y'!I48/'2001S'!I48</f>
        <v>1.8258436944937833</v>
      </c>
      <c r="J48" s="24">
        <f>'2001Y'!J48/'2001S'!J48</f>
        <v>1.7563032750112157</v>
      </c>
      <c r="K48" s="24">
        <f>'2001Y'!K48/'2001S'!K48</f>
        <v>1.8698936083813855</v>
      </c>
      <c r="L48" s="24">
        <f>'2001Y'!L48/'2001S'!L48</f>
        <v>1.7859702464979912</v>
      </c>
      <c r="M48" s="24">
        <f>'2001Y'!M48/'2001S'!M48</f>
        <v>1.8122475359508805</v>
      </c>
      <c r="N48" s="24">
        <f>'2001Y'!N48/'2001S'!N48</f>
        <v>1.8717217787913341</v>
      </c>
      <c r="O48" s="24">
        <f>'2001Y'!O48/'2001S'!O48</f>
        <v>1.8995607028753994</v>
      </c>
      <c r="P48" s="48"/>
    </row>
    <row r="49" spans="2:16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phoneticPr fontId="0" type="noConversion"/>
  <conditionalFormatting sqref="A1:B1048576 Q1:IV1048576 C1:P6 C8:P65536">
    <cfRule type="cellIs" dxfId="56" priority="1" stopIfTrue="1" operator="lessThan">
      <formula>0</formula>
    </cfRule>
  </conditionalFormatting>
  <pageMargins left="0.75" right="0.75" top="0.52" bottom="0.5" header="0.31" footer="0.2"/>
  <pageSetup paperSize="9" scale="80" orientation="landscape" horizontalDpi="96" verticalDpi="96" r:id="rId1"/>
  <headerFooter alignWithMargins="0">
    <oddFooter>&amp;LStatistics Finland&amp;C&amp;D&amp;RHelsinki Tourist Office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3" sqref="B3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87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[23]Tammijoulu!C13</f>
        <v>2512172</v>
      </c>
      <c r="D9" s="43">
        <f>[23]Tammi!C13</f>
        <v>163231</v>
      </c>
      <c r="E9" s="43">
        <f>[23]Helmi!C13</f>
        <v>142400</v>
      </c>
      <c r="F9" s="43">
        <f>[23]Maalis!C13</f>
        <v>169993</v>
      </c>
      <c r="G9" s="43">
        <f>[23]Huhti!C13</f>
        <v>165727</v>
      </c>
      <c r="H9" s="43">
        <f>[23]Touko!C13</f>
        <v>234156</v>
      </c>
      <c r="I9" s="43">
        <f>[23]Kesä!C13</f>
        <v>256833</v>
      </c>
      <c r="J9" s="43">
        <f>[23]Heinä!C13</f>
        <v>267071</v>
      </c>
      <c r="K9" s="43">
        <f>[23]Elo!C13</f>
        <v>321186</v>
      </c>
      <c r="L9" s="43">
        <f>[23]Syys!C13</f>
        <v>240063</v>
      </c>
      <c r="M9" s="43">
        <f>[23]Loka!C13</f>
        <v>202050</v>
      </c>
      <c r="N9" s="43">
        <f>[23]Marras!C13</f>
        <v>194705</v>
      </c>
      <c r="O9" s="43">
        <f>[23]Joulu!C13</f>
        <v>154757</v>
      </c>
    </row>
    <row r="10" spans="2:15" x14ac:dyDescent="0.2">
      <c r="B10" s="10" t="s">
        <v>21</v>
      </c>
      <c r="C10" s="44">
        <f>[23]Tammijoulu!E13</f>
        <v>1500751</v>
      </c>
      <c r="D10" s="44">
        <f>[23]Tammi!E13</f>
        <v>88433</v>
      </c>
      <c r="E10" s="44">
        <f>[23]Helmi!E13</f>
        <v>72642</v>
      </c>
      <c r="F10" s="44">
        <f>[23]Maalis!E13</f>
        <v>89340</v>
      </c>
      <c r="G10" s="44">
        <f>[23]Huhti!E13</f>
        <v>94222</v>
      </c>
      <c r="H10" s="44">
        <f>[23]Touko!E13</f>
        <v>133416</v>
      </c>
      <c r="I10" s="44">
        <f>[23]Kesä!E13</f>
        <v>169833</v>
      </c>
      <c r="J10" s="44">
        <f>[23]Heinä!E13</f>
        <v>168239</v>
      </c>
      <c r="K10" s="44">
        <f>[23]Elo!E13</f>
        <v>239011</v>
      </c>
      <c r="L10" s="44">
        <f>[23]Syys!E13</f>
        <v>152524</v>
      </c>
      <c r="M10" s="44">
        <f>[23]Loka!E13</f>
        <v>108333</v>
      </c>
      <c r="N10" s="44">
        <f>[23]Marras!E13</f>
        <v>96039</v>
      </c>
      <c r="O10" s="44">
        <f>[23]Joulu!E13</f>
        <v>88719</v>
      </c>
    </row>
    <row r="11" spans="2:15" s="14" customFormat="1" x14ac:dyDescent="0.2">
      <c r="B11" s="15" t="s">
        <v>22</v>
      </c>
      <c r="C11" s="45">
        <f>[23]Tammijoulu!D13</f>
        <v>1011421</v>
      </c>
      <c r="D11" s="45">
        <f>[23]Tammi!D13</f>
        <v>74798</v>
      </c>
      <c r="E11" s="45">
        <f>[23]Helmi!D13</f>
        <v>69758</v>
      </c>
      <c r="F11" s="45">
        <f>[23]Maalis!D13</f>
        <v>80653</v>
      </c>
      <c r="G11" s="45">
        <f>[23]Huhti!D13</f>
        <v>71505</v>
      </c>
      <c r="H11" s="45">
        <f>[23]Touko!D13</f>
        <v>100740</v>
      </c>
      <c r="I11" s="45">
        <f>[23]Kesä!D13</f>
        <v>87000</v>
      </c>
      <c r="J11" s="45">
        <f>[23]Heinä!D13</f>
        <v>98832</v>
      </c>
      <c r="K11" s="45">
        <f>[23]Elo!D13</f>
        <v>82175</v>
      </c>
      <c r="L11" s="45">
        <f>[23]Syys!D13</f>
        <v>87539</v>
      </c>
      <c r="M11" s="45">
        <f>[23]Loka!D13</f>
        <v>93717</v>
      </c>
      <c r="N11" s="45">
        <f>[23]Marras!D13</f>
        <v>98666</v>
      </c>
      <c r="O11" s="45">
        <f>[23]Joulu!D13</f>
        <v>66038</v>
      </c>
    </row>
    <row r="12" spans="2:15" x14ac:dyDescent="0.2">
      <c r="B12" s="1" t="s">
        <v>23</v>
      </c>
      <c r="C12" s="44">
        <f>[23]Tammijoulu!P13</f>
        <v>174506</v>
      </c>
      <c r="D12" s="44">
        <f>[23]Tammi!P13</f>
        <v>9531</v>
      </c>
      <c r="E12" s="44">
        <f>[23]Helmi!P13</f>
        <v>9662</v>
      </c>
      <c r="F12" s="44">
        <f>[23]Maalis!P13</f>
        <v>11520</v>
      </c>
      <c r="G12" s="44">
        <f>[23]Huhti!P13</f>
        <v>10972</v>
      </c>
      <c r="H12" s="44">
        <f>[23]Touko!P13</f>
        <v>16025</v>
      </c>
      <c r="I12" s="44">
        <f>[23]Kesä!P13</f>
        <v>23107</v>
      </c>
      <c r="J12" s="44">
        <f>[23]Heinä!P13</f>
        <v>18115</v>
      </c>
      <c r="K12" s="44">
        <f>[23]Elo!P13</f>
        <v>26582</v>
      </c>
      <c r="L12" s="44">
        <f>[23]Syys!P13</f>
        <v>17754</v>
      </c>
      <c r="M12" s="44">
        <f>[23]Loka!P13</f>
        <v>11773</v>
      </c>
      <c r="N12" s="44">
        <f>[23]Marras!P13</f>
        <v>10222</v>
      </c>
      <c r="O12" s="44">
        <f>[23]Joulu!P13</f>
        <v>9243</v>
      </c>
    </row>
    <row r="13" spans="2:15" s="14" customFormat="1" x14ac:dyDescent="0.2">
      <c r="B13" s="16" t="s">
        <v>24</v>
      </c>
      <c r="C13" s="45">
        <f>[23]Tammijoulu!AK13</f>
        <v>122700</v>
      </c>
      <c r="D13" s="45">
        <f>[23]Tammi!AK13</f>
        <v>19007</v>
      </c>
      <c r="E13" s="45">
        <f>[23]Helmi!AK13</f>
        <v>8196</v>
      </c>
      <c r="F13" s="45">
        <f>[23]Maalis!AK13</f>
        <v>8686</v>
      </c>
      <c r="G13" s="45">
        <f>[23]Huhti!AK13</f>
        <v>8561</v>
      </c>
      <c r="H13" s="45">
        <f>[23]Touko!AK13</f>
        <v>11080</v>
      </c>
      <c r="I13" s="45">
        <f>[23]Kesä!AK13</f>
        <v>7405</v>
      </c>
      <c r="J13" s="45">
        <f>[23]Heinä!AK13</f>
        <v>8118</v>
      </c>
      <c r="K13" s="45">
        <f>[23]Elo!AK13</f>
        <v>12264</v>
      </c>
      <c r="L13" s="45">
        <f>[23]Syys!AK13</f>
        <v>7626</v>
      </c>
      <c r="M13" s="45">
        <f>[23]Loka!AK13</f>
        <v>8150</v>
      </c>
      <c r="N13" s="45">
        <f>[23]Marras!AK13</f>
        <v>11042</v>
      </c>
      <c r="O13" s="45">
        <f>[23]Joulu!AK13</f>
        <v>12565</v>
      </c>
    </row>
    <row r="14" spans="2:15" x14ac:dyDescent="0.2">
      <c r="B14" s="1" t="s">
        <v>25</v>
      </c>
      <c r="C14" s="44">
        <f>[23]Tammijoulu!F13</f>
        <v>138428</v>
      </c>
      <c r="D14" s="44">
        <f>[23]Tammi!F13</f>
        <v>7506</v>
      </c>
      <c r="E14" s="44">
        <f>[23]Helmi!F13</f>
        <v>8286</v>
      </c>
      <c r="F14" s="44">
        <f>[23]Maalis!F13</f>
        <v>9822</v>
      </c>
      <c r="G14" s="44">
        <f>[23]Huhti!F13</f>
        <v>9229</v>
      </c>
      <c r="H14" s="44">
        <f>[23]Touko!F13</f>
        <v>15696</v>
      </c>
      <c r="I14" s="44">
        <f>[23]Kesä!F13</f>
        <v>11036</v>
      </c>
      <c r="J14" s="44">
        <f>[23]Heinä!F13</f>
        <v>13422</v>
      </c>
      <c r="K14" s="44">
        <f>[23]Elo!F13</f>
        <v>14753</v>
      </c>
      <c r="L14" s="44">
        <f>[23]Syys!F13</f>
        <v>17074</v>
      </c>
      <c r="M14" s="44">
        <f>[23]Loka!F13</f>
        <v>11992</v>
      </c>
      <c r="N14" s="44">
        <f>[23]Marras!F13</f>
        <v>11601</v>
      </c>
      <c r="O14" s="44">
        <f>[23]Joulu!F13</f>
        <v>8011</v>
      </c>
    </row>
    <row r="15" spans="2:15" s="14" customFormat="1" x14ac:dyDescent="0.2">
      <c r="B15" s="16" t="s">
        <v>1</v>
      </c>
      <c r="C15" s="45">
        <f>[23]Tammijoulu!AP13</f>
        <v>119097</v>
      </c>
      <c r="D15" s="45">
        <f>[23]Tammi!AP13</f>
        <v>5612</v>
      </c>
      <c r="E15" s="45">
        <f>[23]Helmi!AP13</f>
        <v>4286</v>
      </c>
      <c r="F15" s="45">
        <f>[23]Maalis!AP13</f>
        <v>6214</v>
      </c>
      <c r="G15" s="45">
        <f>[23]Huhti!AP13</f>
        <v>6054</v>
      </c>
      <c r="H15" s="45">
        <f>[23]Touko!AP13</f>
        <v>12342</v>
      </c>
      <c r="I15" s="45">
        <f>[23]Kesä!AP13</f>
        <v>17215</v>
      </c>
      <c r="J15" s="45">
        <f>[23]Heinä!AP13</f>
        <v>16617</v>
      </c>
      <c r="K15" s="45">
        <f>[23]Elo!AP13</f>
        <v>19406</v>
      </c>
      <c r="L15" s="45">
        <f>[23]Syys!AP13</f>
        <v>12742</v>
      </c>
      <c r="M15" s="45">
        <f>[23]Loka!AP13</f>
        <v>7789</v>
      </c>
      <c r="N15" s="45">
        <f>[23]Marras!AP13</f>
        <v>5427</v>
      </c>
      <c r="O15" s="45">
        <f>[23]Joulu!AP13</f>
        <v>5393</v>
      </c>
    </row>
    <row r="16" spans="2:15" x14ac:dyDescent="0.2">
      <c r="B16" s="1" t="s">
        <v>26</v>
      </c>
      <c r="C16" s="44">
        <f>[23]Tammijoulu!J13</f>
        <v>140126</v>
      </c>
      <c r="D16" s="44">
        <f>[23]Tammi!J13</f>
        <v>6437</v>
      </c>
      <c r="E16" s="44">
        <f>[23]Helmi!J13</f>
        <v>6247</v>
      </c>
      <c r="F16" s="44">
        <f>[23]Maalis!J13</f>
        <v>8297</v>
      </c>
      <c r="G16" s="44">
        <f>[23]Huhti!J13</f>
        <v>8785</v>
      </c>
      <c r="H16" s="44">
        <f>[23]Touko!J13</f>
        <v>13288</v>
      </c>
      <c r="I16" s="44">
        <f>[23]Kesä!J13</f>
        <v>18341</v>
      </c>
      <c r="J16" s="44">
        <f>[23]Heinä!J13</f>
        <v>18898</v>
      </c>
      <c r="K16" s="44">
        <f>[23]Elo!J13</f>
        <v>23912</v>
      </c>
      <c r="L16" s="44">
        <f>[23]Syys!J13</f>
        <v>12306</v>
      </c>
      <c r="M16" s="44">
        <f>[23]Loka!J13</f>
        <v>8980</v>
      </c>
      <c r="N16" s="44">
        <f>[23]Marras!J13</f>
        <v>7341</v>
      </c>
      <c r="O16" s="44">
        <f>[23]Joulu!J13</f>
        <v>7294</v>
      </c>
    </row>
    <row r="17" spans="2:15" s="14" customFormat="1" x14ac:dyDescent="0.2">
      <c r="B17" s="16" t="s">
        <v>27</v>
      </c>
      <c r="C17" s="45">
        <f>[23]Tammijoulu!AV13</f>
        <v>67646</v>
      </c>
      <c r="D17" s="45">
        <f>[23]Tammi!AV13</f>
        <v>3158</v>
      </c>
      <c r="E17" s="45">
        <f>[23]Helmi!AV13</f>
        <v>3184</v>
      </c>
      <c r="F17" s="45">
        <f>[23]Maalis!AV13</f>
        <v>3282</v>
      </c>
      <c r="G17" s="45">
        <f>[23]Huhti!AV13</f>
        <v>2577</v>
      </c>
      <c r="H17" s="45">
        <f>[23]Touko!AV13</f>
        <v>4311</v>
      </c>
      <c r="I17" s="45">
        <f>[23]Kesä!AV13</f>
        <v>7582</v>
      </c>
      <c r="J17" s="45">
        <f>[23]Heinä!AV13</f>
        <v>8465</v>
      </c>
      <c r="K17" s="45">
        <f>[23]Elo!AV13</f>
        <v>12258</v>
      </c>
      <c r="L17" s="45">
        <f>[23]Syys!AV13</f>
        <v>10554</v>
      </c>
      <c r="M17" s="45">
        <f>[23]Loka!AV13</f>
        <v>5558</v>
      </c>
      <c r="N17" s="45">
        <f>[23]Marras!AV13</f>
        <v>3308</v>
      </c>
      <c r="O17" s="45">
        <f>[23]Joulu!AV13</f>
        <v>3409</v>
      </c>
    </row>
    <row r="18" spans="2:15" x14ac:dyDescent="0.2">
      <c r="B18" s="1" t="s">
        <v>28</v>
      </c>
      <c r="C18" s="44">
        <f>[23]Tammijoulu!S13</f>
        <v>65131</v>
      </c>
      <c r="D18" s="44">
        <f>[23]Tammi!S13</f>
        <v>2965</v>
      </c>
      <c r="E18" s="44">
        <f>[23]Helmi!S13</f>
        <v>2094</v>
      </c>
      <c r="F18" s="44">
        <f>[23]Maalis!S13</f>
        <v>2530</v>
      </c>
      <c r="G18" s="44">
        <f>[23]Huhti!S13</f>
        <v>4347</v>
      </c>
      <c r="H18" s="44">
        <f>[23]Touko!S13</f>
        <v>4102</v>
      </c>
      <c r="I18" s="44">
        <f>[23]Kesä!S13</f>
        <v>7701</v>
      </c>
      <c r="J18" s="44">
        <f>[23]Heinä!S13</f>
        <v>7287</v>
      </c>
      <c r="K18" s="44">
        <f>[23]Elo!S13</f>
        <v>20588</v>
      </c>
      <c r="L18" s="44">
        <f>[23]Syys!S13</f>
        <v>4777</v>
      </c>
      <c r="M18" s="44">
        <f>[23]Loka!S13</f>
        <v>2538</v>
      </c>
      <c r="N18" s="44">
        <f>[23]Marras!S13</f>
        <v>2810</v>
      </c>
      <c r="O18" s="44">
        <f>[23]Joulu!S13</f>
        <v>3392</v>
      </c>
    </row>
    <row r="19" spans="2:15" s="14" customFormat="1" x14ac:dyDescent="0.2">
      <c r="B19" s="16" t="s">
        <v>29</v>
      </c>
      <c r="C19" s="45">
        <f>[23]Tammijoulu!R13</f>
        <v>46603</v>
      </c>
      <c r="D19" s="45">
        <f>[23]Tammi!R13</f>
        <v>2380</v>
      </c>
      <c r="E19" s="45">
        <f>[23]Helmi!R13</f>
        <v>2619</v>
      </c>
      <c r="F19" s="45">
        <f>[23]Maalis!R13</f>
        <v>3193</v>
      </c>
      <c r="G19" s="45">
        <f>[23]Huhti!R13</f>
        <v>3150</v>
      </c>
      <c r="H19" s="45">
        <f>[23]Touko!R13</f>
        <v>3390</v>
      </c>
      <c r="I19" s="45">
        <f>[23]Kesä!R13</f>
        <v>5417</v>
      </c>
      <c r="J19" s="45">
        <f>[23]Heinä!R13</f>
        <v>5621</v>
      </c>
      <c r="K19" s="45">
        <f>[23]Elo!R13</f>
        <v>7821</v>
      </c>
      <c r="L19" s="45">
        <f>[23]Syys!R13</f>
        <v>3789</v>
      </c>
      <c r="M19" s="45">
        <f>[23]Loka!R13</f>
        <v>3304</v>
      </c>
      <c r="N19" s="45">
        <f>[23]Marras!R13</f>
        <v>3376</v>
      </c>
      <c r="O19" s="45">
        <f>[23]Joulu!R13</f>
        <v>2543</v>
      </c>
    </row>
    <row r="20" spans="2:15" x14ac:dyDescent="0.2">
      <c r="B20" s="1" t="s">
        <v>30</v>
      </c>
      <c r="C20" s="44">
        <f>[23]Tammijoulu!M13</f>
        <v>51475</v>
      </c>
      <c r="D20" s="44">
        <f>[23]Tammi!M13</f>
        <v>2255</v>
      </c>
      <c r="E20" s="44">
        <f>[23]Helmi!M13</f>
        <v>2455</v>
      </c>
      <c r="F20" s="44">
        <f>[23]Maalis!M13</f>
        <v>2880</v>
      </c>
      <c r="G20" s="44">
        <f>[23]Huhti!M13</f>
        <v>3552</v>
      </c>
      <c r="H20" s="44">
        <f>[23]Touko!M13</f>
        <v>4137</v>
      </c>
      <c r="I20" s="44">
        <f>[23]Kesä!M13</f>
        <v>7663</v>
      </c>
      <c r="J20" s="44">
        <f>[23]Heinä!M13</f>
        <v>7212</v>
      </c>
      <c r="K20" s="44">
        <f>[23]Elo!M13</f>
        <v>7869</v>
      </c>
      <c r="L20" s="44">
        <f>[23]Syys!M13</f>
        <v>4267</v>
      </c>
      <c r="M20" s="44">
        <f>[23]Loka!M13</f>
        <v>3467</v>
      </c>
      <c r="N20" s="44">
        <f>[23]Marras!M13</f>
        <v>2944</v>
      </c>
      <c r="O20" s="44">
        <f>[23]Joulu!M13</f>
        <v>2774</v>
      </c>
    </row>
    <row r="21" spans="2:15" s="14" customFormat="1" x14ac:dyDescent="0.2">
      <c r="B21" s="16" t="s">
        <v>31</v>
      </c>
      <c r="C21" s="45">
        <f>[23]Tammijoulu!G13</f>
        <v>53297</v>
      </c>
      <c r="D21" s="45">
        <f>[23]Tammi!G13</f>
        <v>2543</v>
      </c>
      <c r="E21" s="45">
        <f>[23]Helmi!G13</f>
        <v>2698</v>
      </c>
      <c r="F21" s="45">
        <f>[23]Maalis!G13</f>
        <v>3275</v>
      </c>
      <c r="G21" s="45">
        <f>[23]Huhti!G13</f>
        <v>3207</v>
      </c>
      <c r="H21" s="45">
        <f>[23]Touko!G13</f>
        <v>5429</v>
      </c>
      <c r="I21" s="45">
        <f>[23]Kesä!G13</f>
        <v>5455</v>
      </c>
      <c r="J21" s="45">
        <f>[23]Heinä!G13</f>
        <v>7660</v>
      </c>
      <c r="K21" s="45">
        <f>[23]Elo!G13</f>
        <v>7060</v>
      </c>
      <c r="L21" s="45">
        <f>[23]Syys!G13</f>
        <v>5679</v>
      </c>
      <c r="M21" s="45">
        <f>[23]Loka!G13</f>
        <v>4293</v>
      </c>
      <c r="N21" s="45">
        <f>[23]Marras!G13</f>
        <v>3674</v>
      </c>
      <c r="O21" s="45">
        <f>[23]Joulu!G13</f>
        <v>2324</v>
      </c>
    </row>
    <row r="22" spans="2:15" x14ac:dyDescent="0.2">
      <c r="B22" s="1" t="s">
        <v>32</v>
      </c>
      <c r="C22" s="44">
        <f>[23]Tammijoulu!H13</f>
        <v>38466</v>
      </c>
      <c r="D22" s="44">
        <f>[23]Tammi!H13</f>
        <v>2460</v>
      </c>
      <c r="E22" s="44">
        <f>[23]Helmi!H13</f>
        <v>2333</v>
      </c>
      <c r="F22" s="44">
        <f>[23]Maalis!H13</f>
        <v>2930</v>
      </c>
      <c r="G22" s="44">
        <f>[23]Huhti!H13</f>
        <v>2436</v>
      </c>
      <c r="H22" s="44">
        <f>[23]Touko!H13</f>
        <v>3853</v>
      </c>
      <c r="I22" s="44">
        <f>[23]Kesä!H13</f>
        <v>4106</v>
      </c>
      <c r="J22" s="44">
        <f>[23]Heinä!H13</f>
        <v>3376</v>
      </c>
      <c r="K22" s="44">
        <f>[23]Elo!H13</f>
        <v>5001</v>
      </c>
      <c r="L22" s="44">
        <f>[23]Syys!H13</f>
        <v>3873</v>
      </c>
      <c r="M22" s="44">
        <f>[23]Loka!H13</f>
        <v>3324</v>
      </c>
      <c r="N22" s="44">
        <f>[23]Marras!H13</f>
        <v>2877</v>
      </c>
      <c r="O22" s="44">
        <f>[23]Joulu!H13</f>
        <v>1897</v>
      </c>
    </row>
    <row r="23" spans="2:15" s="14" customFormat="1" x14ac:dyDescent="0.2">
      <c r="B23" s="16" t="s">
        <v>33</v>
      </c>
      <c r="C23" s="45">
        <f>[23]Tammijoulu!T13</f>
        <v>50065</v>
      </c>
      <c r="D23" s="45">
        <f>[23]Tammi!T13</f>
        <v>1762</v>
      </c>
      <c r="E23" s="45">
        <f>[23]Helmi!T13</f>
        <v>1402</v>
      </c>
      <c r="F23" s="45">
        <f>[23]Maalis!T13</f>
        <v>2580</v>
      </c>
      <c r="G23" s="45">
        <f>[23]Huhti!T13</f>
        <v>3135</v>
      </c>
      <c r="H23" s="45">
        <f>[23]Touko!T13</f>
        <v>2470</v>
      </c>
      <c r="I23" s="45">
        <f>[23]Kesä!T13</f>
        <v>6343</v>
      </c>
      <c r="J23" s="45">
        <f>[23]Heinä!T13</f>
        <v>8492</v>
      </c>
      <c r="K23" s="45">
        <f>[23]Elo!T13</f>
        <v>14746</v>
      </c>
      <c r="L23" s="45">
        <f>[23]Syys!T13</f>
        <v>3432</v>
      </c>
      <c r="M23" s="45">
        <f>[23]Loka!T13</f>
        <v>2419</v>
      </c>
      <c r="N23" s="45">
        <f>[23]Marras!T13</f>
        <v>1305</v>
      </c>
      <c r="O23" s="45">
        <f>[23]Joulu!T13</f>
        <v>1979</v>
      </c>
    </row>
    <row r="24" spans="2:15" x14ac:dyDescent="0.2">
      <c r="B24" s="1" t="s">
        <v>34</v>
      </c>
      <c r="C24" s="44">
        <f>[23]Tammijoulu!AH13</f>
        <v>33507</v>
      </c>
      <c r="D24" s="44">
        <f>[23]Tammi!AH13</f>
        <v>2663</v>
      </c>
      <c r="E24" s="44">
        <f>[23]Helmi!AH13</f>
        <v>2031</v>
      </c>
      <c r="F24" s="44">
        <f>[23]Maalis!AH13</f>
        <v>2338</v>
      </c>
      <c r="G24" s="44">
        <f>[23]Huhti!AH13</f>
        <v>1920</v>
      </c>
      <c r="H24" s="44">
        <f>[23]Touko!AH13</f>
        <v>3068</v>
      </c>
      <c r="I24" s="44">
        <f>[23]Kesä!AH13</f>
        <v>2831</v>
      </c>
      <c r="J24" s="44">
        <f>[23]Heinä!AH13</f>
        <v>2473</v>
      </c>
      <c r="K24" s="44">
        <f>[23]Elo!AH13</f>
        <v>3230</v>
      </c>
      <c r="L24" s="44">
        <f>[23]Syys!AH13</f>
        <v>3274</v>
      </c>
      <c r="M24" s="44">
        <f>[23]Loka!AH13</f>
        <v>3308</v>
      </c>
      <c r="N24" s="44">
        <f>[23]Marras!AH13</f>
        <v>3560</v>
      </c>
      <c r="O24" s="44">
        <f>[23]Joulu!AH13</f>
        <v>2811</v>
      </c>
    </row>
    <row r="25" spans="2:15" s="14" customFormat="1" x14ac:dyDescent="0.2">
      <c r="B25" s="16" t="s">
        <v>35</v>
      </c>
      <c r="C25" s="45">
        <f>[23]Tammijoulu!L13</f>
        <v>35967</v>
      </c>
      <c r="D25" s="45">
        <f>[23]Tammi!L13</f>
        <v>1207</v>
      </c>
      <c r="E25" s="45">
        <f>[23]Helmi!L13</f>
        <v>984</v>
      </c>
      <c r="F25" s="45">
        <f>[23]Maalis!L13</f>
        <v>1229</v>
      </c>
      <c r="G25" s="45">
        <f>[23]Huhti!L13</f>
        <v>1550</v>
      </c>
      <c r="H25" s="45">
        <f>[23]Touko!L13</f>
        <v>3248</v>
      </c>
      <c r="I25" s="45">
        <f>[23]Kesä!L13</f>
        <v>5324</v>
      </c>
      <c r="J25" s="45">
        <f>[23]Heinä!L13</f>
        <v>7598</v>
      </c>
      <c r="K25" s="45">
        <f>[23]Elo!L13</f>
        <v>7111</v>
      </c>
      <c r="L25" s="45">
        <f>[23]Syys!L13</f>
        <v>2523</v>
      </c>
      <c r="M25" s="45">
        <f>[23]Loka!L13</f>
        <v>1602</v>
      </c>
      <c r="N25" s="45">
        <f>[23]Marras!L13</f>
        <v>1399</v>
      </c>
      <c r="O25" s="45">
        <f>[23]Joulu!L13</f>
        <v>2192</v>
      </c>
    </row>
    <row r="26" spans="2:15" x14ac:dyDescent="0.2">
      <c r="B26" s="1" t="s">
        <v>36</v>
      </c>
      <c r="C26" s="44">
        <f>[23]Tammijoulu!N13</f>
        <v>17211</v>
      </c>
      <c r="D26" s="44">
        <f>[23]Tammi!N13</f>
        <v>1026</v>
      </c>
      <c r="E26" s="44">
        <f>[23]Helmi!N13</f>
        <v>1198</v>
      </c>
      <c r="F26" s="44">
        <f>[23]Maalis!N13</f>
        <v>1647</v>
      </c>
      <c r="G26" s="44">
        <f>[23]Huhti!N13</f>
        <v>1217</v>
      </c>
      <c r="H26" s="44">
        <f>[23]Touko!N13</f>
        <v>1502</v>
      </c>
      <c r="I26" s="44">
        <f>[23]Kesä!N13</f>
        <v>1928</v>
      </c>
      <c r="J26" s="44">
        <f>[23]Heinä!N13</f>
        <v>1968</v>
      </c>
      <c r="K26" s="44">
        <f>[23]Elo!N13</f>
        <v>2104</v>
      </c>
      <c r="L26" s="44">
        <f>[23]Syys!N13</f>
        <v>1482</v>
      </c>
      <c r="M26" s="44">
        <f>[23]Loka!N13</f>
        <v>1159</v>
      </c>
      <c r="N26" s="44">
        <f>[23]Marras!N13</f>
        <v>1125</v>
      </c>
      <c r="O26" s="44">
        <f>[23]Joulu!N13</f>
        <v>855</v>
      </c>
    </row>
    <row r="27" spans="2:15" s="14" customFormat="1" x14ac:dyDescent="0.2">
      <c r="B27" s="16" t="s">
        <v>37</v>
      </c>
      <c r="C27" s="45">
        <f>[23]Tammijoulu!BK13</f>
        <v>50785</v>
      </c>
      <c r="D27" s="45">
        <f>[23]Tammi!BK13</f>
        <v>2488</v>
      </c>
      <c r="E27" s="45">
        <f>[23]Helmi!BK13</f>
        <v>2209</v>
      </c>
      <c r="F27" s="45">
        <f>[23]Maalis!BK13</f>
        <v>2509</v>
      </c>
      <c r="G27" s="45">
        <f>[23]Huhti!BK13</f>
        <v>3094</v>
      </c>
      <c r="H27" s="45">
        <f>[23]Touko!BK13</f>
        <v>797</v>
      </c>
      <c r="I27" s="45">
        <f>[23]Kesä!BK13</f>
        <v>1886</v>
      </c>
      <c r="J27" s="45">
        <f>[23]Heinä!BK13</f>
        <v>2628</v>
      </c>
      <c r="K27" s="45">
        <f>[23]Elo!BK13</f>
        <v>5720</v>
      </c>
      <c r="L27" s="45">
        <f>[23]Syys!BK13</f>
        <v>9752</v>
      </c>
      <c r="M27" s="45">
        <f>[23]Loka!BK13</f>
        <v>7583</v>
      </c>
      <c r="N27" s="45">
        <f>[23]Marras!BK13</f>
        <v>7539</v>
      </c>
      <c r="O27" s="45">
        <f>[23]Joulu!BK13</f>
        <v>4580</v>
      </c>
    </row>
    <row r="28" spans="2:15" x14ac:dyDescent="0.2">
      <c r="B28" s="1" t="s">
        <v>38</v>
      </c>
      <c r="C28" s="44">
        <f>[23]Tammijoulu!AF13</f>
        <v>9411</v>
      </c>
      <c r="D28" s="44">
        <f>[23]Tammi!AF13</f>
        <v>639</v>
      </c>
      <c r="E28" s="44">
        <f>[23]Helmi!AF13</f>
        <v>332</v>
      </c>
      <c r="F28" s="44">
        <f>[23]Maalis!AF13</f>
        <v>380</v>
      </c>
      <c r="G28" s="44">
        <f>[23]Huhti!AF13</f>
        <v>464</v>
      </c>
      <c r="H28" s="44">
        <f>[23]Touko!AF13</f>
        <v>480</v>
      </c>
      <c r="I28" s="44">
        <f>[23]Kesä!AF13</f>
        <v>2153</v>
      </c>
      <c r="J28" s="44">
        <f>[23]Heinä!AF13</f>
        <v>1076</v>
      </c>
      <c r="K28" s="44">
        <f>[23]Elo!AF13</f>
        <v>1845</v>
      </c>
      <c r="L28" s="44">
        <f>[23]Syys!AF13</f>
        <v>491</v>
      </c>
      <c r="M28" s="44">
        <f>[23]Loka!AF13</f>
        <v>379</v>
      </c>
      <c r="N28" s="44">
        <f>[23]Marras!AF13</f>
        <v>511</v>
      </c>
      <c r="O28" s="44">
        <f>[23]Joulu!AF13</f>
        <v>661</v>
      </c>
    </row>
    <row r="29" spans="2:15" s="14" customFormat="1" x14ac:dyDescent="0.2">
      <c r="B29" s="16" t="s">
        <v>39</v>
      </c>
      <c r="C29" s="45">
        <f>[23]Tammijoulu!AQ13</f>
        <v>15429</v>
      </c>
      <c r="D29" s="45">
        <f>[23]Tammi!AQ13</f>
        <v>655</v>
      </c>
      <c r="E29" s="45">
        <f>[23]Helmi!AQ13</f>
        <v>732</v>
      </c>
      <c r="F29" s="45">
        <f>[23]Maalis!AQ13</f>
        <v>633</v>
      </c>
      <c r="G29" s="45">
        <f>[23]Huhti!AQ13</f>
        <v>761</v>
      </c>
      <c r="H29" s="45">
        <f>[23]Touko!AQ13</f>
        <v>1931</v>
      </c>
      <c r="I29" s="45">
        <f>[23]Kesä!AQ13</f>
        <v>1511</v>
      </c>
      <c r="J29" s="45">
        <f>[23]Heinä!AQ13</f>
        <v>1714</v>
      </c>
      <c r="K29" s="45">
        <f>[23]Elo!AQ13</f>
        <v>2006</v>
      </c>
      <c r="L29" s="45">
        <f>[23]Syys!AQ13</f>
        <v>1460</v>
      </c>
      <c r="M29" s="45">
        <f>[23]Loka!AQ13</f>
        <v>1369</v>
      </c>
      <c r="N29" s="45">
        <f>[23]Marras!AQ13</f>
        <v>747</v>
      </c>
      <c r="O29" s="45">
        <f>[23]Joulu!AQ13</f>
        <v>1910</v>
      </c>
    </row>
    <row r="30" spans="2:15" x14ac:dyDescent="0.2">
      <c r="B30" s="1" t="s">
        <v>40</v>
      </c>
      <c r="C30" s="44">
        <f>[23]Tammijoulu!K13</f>
        <v>15157</v>
      </c>
      <c r="D30" s="44">
        <f>[23]Tammi!K13</f>
        <v>664</v>
      </c>
      <c r="E30" s="44">
        <f>[23]Helmi!K13</f>
        <v>587</v>
      </c>
      <c r="F30" s="44">
        <f>[23]Maalis!K13</f>
        <v>685</v>
      </c>
      <c r="G30" s="44">
        <f>[23]Huhti!K13</f>
        <v>1286</v>
      </c>
      <c r="H30" s="44">
        <f>[23]Touko!K13</f>
        <v>1758</v>
      </c>
      <c r="I30" s="44">
        <f>[23]Kesä!K13</f>
        <v>2365</v>
      </c>
      <c r="J30" s="44">
        <f>[23]Heinä!K13</f>
        <v>1672</v>
      </c>
      <c r="K30" s="44">
        <f>[23]Elo!K13</f>
        <v>2085</v>
      </c>
      <c r="L30" s="44">
        <f>[23]Syys!K13</f>
        <v>1457</v>
      </c>
      <c r="M30" s="44">
        <f>[23]Loka!K13</f>
        <v>1275</v>
      </c>
      <c r="N30" s="44">
        <f>[23]Marras!K13</f>
        <v>654</v>
      </c>
      <c r="O30" s="44">
        <f>[23]Joulu!K13</f>
        <v>669</v>
      </c>
    </row>
    <row r="31" spans="2:15" s="14" customFormat="1" x14ac:dyDescent="0.2">
      <c r="B31" s="16" t="s">
        <v>2</v>
      </c>
      <c r="C31" s="45">
        <f>[23]Tammijoulu!BG13</f>
        <v>12589</v>
      </c>
      <c r="D31" s="45">
        <f>[23]Tammi!BG13</f>
        <v>512</v>
      </c>
      <c r="E31" s="45">
        <f>[23]Helmi!BG13</f>
        <v>307</v>
      </c>
      <c r="F31" s="45">
        <f>[23]Maalis!BG13</f>
        <v>443</v>
      </c>
      <c r="G31" s="45">
        <f>[23]Huhti!BG13</f>
        <v>596</v>
      </c>
      <c r="H31" s="45">
        <f>[23]Touko!BG13</f>
        <v>1219</v>
      </c>
      <c r="I31" s="45">
        <f>[23]Kesä!BG13</f>
        <v>1846</v>
      </c>
      <c r="J31" s="45">
        <f>[23]Heinä!BG13</f>
        <v>1729</v>
      </c>
      <c r="K31" s="45">
        <f>[23]Elo!BG13</f>
        <v>2283</v>
      </c>
      <c r="L31" s="45">
        <f>[23]Syys!BG13</f>
        <v>1645</v>
      </c>
      <c r="M31" s="45">
        <f>[23]Loka!BG13</f>
        <v>832</v>
      </c>
      <c r="N31" s="45">
        <f>[23]Marras!BG13</f>
        <v>510</v>
      </c>
      <c r="O31" s="45">
        <f>[23]Joulu!BG13</f>
        <v>667</v>
      </c>
    </row>
    <row r="32" spans="2:15" x14ac:dyDescent="0.2">
      <c r="B32" s="1" t="s">
        <v>41</v>
      </c>
      <c r="C32" s="44">
        <f>[23]Tammijoulu!V13</f>
        <v>13034</v>
      </c>
      <c r="D32" s="44">
        <f>[23]Tammi!V13</f>
        <v>828</v>
      </c>
      <c r="E32" s="44">
        <f>[23]Helmi!V13</f>
        <v>501</v>
      </c>
      <c r="F32" s="44">
        <f>[23]Maalis!V13</f>
        <v>1019</v>
      </c>
      <c r="G32" s="44">
        <f>[23]Huhti!V13</f>
        <v>972</v>
      </c>
      <c r="H32" s="44">
        <f>[23]Touko!V13</f>
        <v>988</v>
      </c>
      <c r="I32" s="44">
        <f>[23]Kesä!V13</f>
        <v>1917</v>
      </c>
      <c r="J32" s="44">
        <f>[23]Heinä!V13</f>
        <v>1119</v>
      </c>
      <c r="K32" s="44">
        <f>[23]Elo!V13</f>
        <v>2138</v>
      </c>
      <c r="L32" s="44">
        <f>[23]Syys!V13</f>
        <v>1224</v>
      </c>
      <c r="M32" s="44">
        <f>[23]Loka!V13</f>
        <v>931</v>
      </c>
      <c r="N32" s="44">
        <f>[23]Marras!V13</f>
        <v>708</v>
      </c>
      <c r="O32" s="44">
        <f>[23]Joulu!V13</f>
        <v>689</v>
      </c>
    </row>
    <row r="33" spans="2:15" s="14" customFormat="1" x14ac:dyDescent="0.2">
      <c r="B33" s="16" t="s">
        <v>42</v>
      </c>
      <c r="C33" s="45">
        <f>[23]Tammijoulu!Y13</f>
        <v>8858</v>
      </c>
      <c r="D33" s="45">
        <f>[23]Tammi!Y13</f>
        <v>528</v>
      </c>
      <c r="E33" s="45">
        <f>[23]Helmi!Y13</f>
        <v>492</v>
      </c>
      <c r="F33" s="45">
        <f>[23]Maalis!Y13</f>
        <v>653</v>
      </c>
      <c r="G33" s="45">
        <f>[23]Huhti!Y13</f>
        <v>517</v>
      </c>
      <c r="H33" s="45">
        <f>[23]Touko!Y13</f>
        <v>600</v>
      </c>
      <c r="I33" s="45">
        <f>[23]Kesä!Y13</f>
        <v>1055</v>
      </c>
      <c r="J33" s="45">
        <f>[23]Heinä!Y13</f>
        <v>648</v>
      </c>
      <c r="K33" s="45">
        <f>[23]Elo!Y13</f>
        <v>1574</v>
      </c>
      <c r="L33" s="45">
        <f>[23]Syys!Y13</f>
        <v>723</v>
      </c>
      <c r="M33" s="45">
        <f>[23]Loka!Y13</f>
        <v>805</v>
      </c>
      <c r="N33" s="45">
        <f>[23]Marras!Y13</f>
        <v>717</v>
      </c>
      <c r="O33" s="45">
        <f>[23]Joulu!Y13</f>
        <v>546</v>
      </c>
    </row>
    <row r="34" spans="2:15" x14ac:dyDescent="0.2">
      <c r="B34" s="1" t="s">
        <v>3</v>
      </c>
      <c r="C34" s="44">
        <f>[23]Tammijoulu!AI13</f>
        <v>7551</v>
      </c>
      <c r="D34" s="44">
        <f>[23]Tammi!AI13</f>
        <v>419</v>
      </c>
      <c r="E34" s="44">
        <f>[23]Helmi!AI13</f>
        <v>500</v>
      </c>
      <c r="F34" s="44">
        <f>[23]Maalis!AI13</f>
        <v>618</v>
      </c>
      <c r="G34" s="44">
        <f>[23]Huhti!AI13</f>
        <v>518</v>
      </c>
      <c r="H34" s="44">
        <f>[23]Touko!AI13</f>
        <v>614</v>
      </c>
      <c r="I34" s="44">
        <f>[23]Kesä!AI13</f>
        <v>410</v>
      </c>
      <c r="J34" s="44">
        <f>[23]Heinä!AI13</f>
        <v>665</v>
      </c>
      <c r="K34" s="44">
        <f>[23]Elo!AI13</f>
        <v>873</v>
      </c>
      <c r="L34" s="44">
        <f>[23]Syys!AI13</f>
        <v>745</v>
      </c>
      <c r="M34" s="44">
        <f>[23]Loka!AI13</f>
        <v>665</v>
      </c>
      <c r="N34" s="44">
        <f>[23]Marras!AI13</f>
        <v>842</v>
      </c>
      <c r="O34" s="44">
        <f>[23]Joulu!AI13</f>
        <v>682</v>
      </c>
    </row>
    <row r="35" spans="2:15" s="14" customFormat="1" x14ac:dyDescent="0.2">
      <c r="B35" s="16" t="s">
        <v>43</v>
      </c>
      <c r="C35" s="45">
        <f>[23]Tammijoulu!U13</f>
        <v>6611</v>
      </c>
      <c r="D35" s="45">
        <f>[23]Tammi!U13</f>
        <v>253</v>
      </c>
      <c r="E35" s="45">
        <f>[23]Helmi!U13</f>
        <v>170</v>
      </c>
      <c r="F35" s="45">
        <f>[23]Maalis!U13</f>
        <v>349</v>
      </c>
      <c r="G35" s="45">
        <f>[23]Huhti!U13</f>
        <v>457</v>
      </c>
      <c r="H35" s="45">
        <f>[23]Touko!U13</f>
        <v>707</v>
      </c>
      <c r="I35" s="45">
        <f>[23]Kesä!U13</f>
        <v>970</v>
      </c>
      <c r="J35" s="45">
        <f>[23]Heinä!U13</f>
        <v>1256</v>
      </c>
      <c r="K35" s="45">
        <f>[23]Elo!U13</f>
        <v>1389</v>
      </c>
      <c r="L35" s="45">
        <f>[23]Syys!U13</f>
        <v>357</v>
      </c>
      <c r="M35" s="45">
        <f>[23]Loka!U13</f>
        <v>292</v>
      </c>
      <c r="N35" s="45">
        <f>[23]Marras!U13</f>
        <v>187</v>
      </c>
      <c r="O35" s="45">
        <f>[23]Joulu!U13</f>
        <v>224</v>
      </c>
    </row>
    <row r="36" spans="2:15" x14ac:dyDescent="0.2">
      <c r="B36" s="1" t="s">
        <v>44</v>
      </c>
      <c r="C36" s="44">
        <f>[23]Tammijoulu!Q13</f>
        <v>9305</v>
      </c>
      <c r="D36" s="44">
        <f>[23]Tammi!Q13</f>
        <v>428</v>
      </c>
      <c r="E36" s="44">
        <f>[23]Helmi!Q13</f>
        <v>507</v>
      </c>
      <c r="F36" s="44">
        <f>[23]Maalis!Q13</f>
        <v>734</v>
      </c>
      <c r="G36" s="44">
        <f>[23]Huhti!Q13</f>
        <v>1012</v>
      </c>
      <c r="H36" s="44">
        <f>[23]Touko!Q13</f>
        <v>918</v>
      </c>
      <c r="I36" s="44">
        <f>[23]Kesä!Q13</f>
        <v>1086</v>
      </c>
      <c r="J36" s="44">
        <f>[23]Heinä!Q13</f>
        <v>1105</v>
      </c>
      <c r="K36" s="44">
        <f>[23]Elo!Q13</f>
        <v>1285</v>
      </c>
      <c r="L36" s="44">
        <f>[23]Syys!Q13</f>
        <v>824</v>
      </c>
      <c r="M36" s="44">
        <f>[23]Loka!Q13</f>
        <v>762</v>
      </c>
      <c r="N36" s="44">
        <f>[23]Marras!Q13</f>
        <v>308</v>
      </c>
      <c r="O36" s="44">
        <f>[23]Joulu!Q13</f>
        <v>336</v>
      </c>
    </row>
    <row r="37" spans="2:15" s="14" customFormat="1" x14ac:dyDescent="0.2">
      <c r="B37" s="16" t="s">
        <v>4</v>
      </c>
      <c r="C37" s="45">
        <f>[23]Tammijoulu!AN13</f>
        <v>3643</v>
      </c>
      <c r="D37" s="45">
        <f>[23]Tammi!AN13</f>
        <v>209</v>
      </c>
      <c r="E37" s="45">
        <f>[23]Helmi!AN13</f>
        <v>190</v>
      </c>
      <c r="F37" s="45">
        <f>[23]Maalis!AN13</f>
        <v>153</v>
      </c>
      <c r="G37" s="45">
        <f>[23]Huhti!AN13</f>
        <v>226</v>
      </c>
      <c r="H37" s="45">
        <f>[23]Touko!AN13</f>
        <v>235</v>
      </c>
      <c r="I37" s="45">
        <f>[23]Kesä!AN13</f>
        <v>357</v>
      </c>
      <c r="J37" s="45">
        <f>[23]Heinä!AN13</f>
        <v>528</v>
      </c>
      <c r="K37" s="45">
        <f>[23]Elo!AN13</f>
        <v>694</v>
      </c>
      <c r="L37" s="45">
        <f>[23]Syys!AN13</f>
        <v>495</v>
      </c>
      <c r="M37" s="45">
        <f>[23]Loka!AN13</f>
        <v>210</v>
      </c>
      <c r="N37" s="45">
        <f>[23]Marras!AN13</f>
        <v>193</v>
      </c>
      <c r="O37" s="45">
        <f>[23]Joulu!AN13</f>
        <v>153</v>
      </c>
    </row>
    <row r="38" spans="2:15" x14ac:dyDescent="0.2">
      <c r="B38" s="1" t="s">
        <v>45</v>
      </c>
      <c r="C38" s="44">
        <f>[23]Tammijoulu!BA13</f>
        <v>9606</v>
      </c>
      <c r="D38" s="44">
        <f>[23]Tammi!BA13</f>
        <v>290</v>
      </c>
      <c r="E38" s="44">
        <f>[23]Helmi!BA13</f>
        <v>185</v>
      </c>
      <c r="F38" s="44">
        <f>[23]Maalis!BA13</f>
        <v>297</v>
      </c>
      <c r="G38" s="44">
        <f>[23]Huhti!BA13</f>
        <v>304</v>
      </c>
      <c r="H38" s="44">
        <f>[23]Touko!BA13</f>
        <v>941</v>
      </c>
      <c r="I38" s="44">
        <f>[23]Kesä!BA13</f>
        <v>798</v>
      </c>
      <c r="J38" s="44">
        <f>[23]Heinä!BA13</f>
        <v>1070</v>
      </c>
      <c r="K38" s="44">
        <f>[23]Elo!BA13</f>
        <v>3302</v>
      </c>
      <c r="L38" s="44">
        <f>[23]Syys!BA13</f>
        <v>832</v>
      </c>
      <c r="M38" s="44">
        <f>[23]Loka!BA13</f>
        <v>714</v>
      </c>
      <c r="N38" s="44">
        <f>[23]Marras!BA13</f>
        <v>532</v>
      </c>
      <c r="O38" s="44">
        <f>[23]Joulu!BA13</f>
        <v>341</v>
      </c>
    </row>
    <row r="39" spans="2:15" s="14" customFormat="1" x14ac:dyDescent="0.2">
      <c r="B39" s="16" t="s">
        <v>46</v>
      </c>
      <c r="C39" s="45">
        <f>[23]Tammijoulu!W13</f>
        <v>9212</v>
      </c>
      <c r="D39" s="45">
        <f>[23]Tammi!W13</f>
        <v>285</v>
      </c>
      <c r="E39" s="45">
        <f>[23]Helmi!W13</f>
        <v>300</v>
      </c>
      <c r="F39" s="45">
        <f>[23]Maalis!W13</f>
        <v>432</v>
      </c>
      <c r="G39" s="45">
        <f>[23]Huhti!W13</f>
        <v>1041</v>
      </c>
      <c r="H39" s="45">
        <f>[23]Touko!W13</f>
        <v>2479</v>
      </c>
      <c r="I39" s="45">
        <f>[23]Kesä!W13</f>
        <v>950</v>
      </c>
      <c r="J39" s="45">
        <f>[23]Heinä!W13</f>
        <v>516</v>
      </c>
      <c r="K39" s="45">
        <f>[23]Elo!W13</f>
        <v>1017</v>
      </c>
      <c r="L39" s="45">
        <f>[23]Syys!W13</f>
        <v>663</v>
      </c>
      <c r="M39" s="45">
        <f>[23]Loka!W13</f>
        <v>355</v>
      </c>
      <c r="N39" s="45">
        <f>[23]Marras!W13</f>
        <v>626</v>
      </c>
      <c r="O39" s="45">
        <f>[23]Joulu!W13</f>
        <v>548</v>
      </c>
    </row>
    <row r="40" spans="2:15" x14ac:dyDescent="0.2">
      <c r="B40" s="1" t="s">
        <v>47</v>
      </c>
      <c r="C40" s="44">
        <f>[23]Tammijoulu!AJ13</f>
        <v>4869</v>
      </c>
      <c r="D40" s="44">
        <f>[23]Tammi!AJ13</f>
        <v>543</v>
      </c>
      <c r="E40" s="44">
        <f>[23]Helmi!AJ13</f>
        <v>265</v>
      </c>
      <c r="F40" s="44">
        <f>[23]Maalis!AJ13</f>
        <v>361</v>
      </c>
      <c r="G40" s="44">
        <f>[23]Huhti!AJ13</f>
        <v>330</v>
      </c>
      <c r="H40" s="44">
        <f>[23]Touko!AJ13</f>
        <v>264</v>
      </c>
      <c r="I40" s="44">
        <f>[23]Kesä!AJ13</f>
        <v>501</v>
      </c>
      <c r="J40" s="44">
        <f>[23]Heinä!AJ13</f>
        <v>361</v>
      </c>
      <c r="K40" s="44">
        <f>[23]Elo!AJ13</f>
        <v>564</v>
      </c>
      <c r="L40" s="44">
        <f>[23]Syys!AJ13</f>
        <v>540</v>
      </c>
      <c r="M40" s="44">
        <f>[23]Loka!AJ13</f>
        <v>428</v>
      </c>
      <c r="N40" s="44">
        <f>[23]Marras!AJ13</f>
        <v>433</v>
      </c>
      <c r="O40" s="44">
        <f>[23]Joulu!AJ13</f>
        <v>279</v>
      </c>
    </row>
    <row r="41" spans="2:15" s="14" customFormat="1" x14ac:dyDescent="0.2">
      <c r="B41" s="16" t="s">
        <v>48</v>
      </c>
      <c r="C41" s="45">
        <f>[23]Tammijoulu!AG13</f>
        <v>3788</v>
      </c>
      <c r="D41" s="45">
        <f>[23]Tammi!AG13</f>
        <v>270</v>
      </c>
      <c r="E41" s="45">
        <f>[23]Helmi!AG13</f>
        <v>137</v>
      </c>
      <c r="F41" s="45">
        <f>[23]Maalis!AG13</f>
        <v>148</v>
      </c>
      <c r="G41" s="45">
        <f>[23]Huhti!AG13</f>
        <v>195</v>
      </c>
      <c r="H41" s="45">
        <f>[23]Touko!AG13</f>
        <v>289</v>
      </c>
      <c r="I41" s="45">
        <f>[23]Kesä!AG13</f>
        <v>563</v>
      </c>
      <c r="J41" s="45">
        <f>[23]Heinä!AG13</f>
        <v>409</v>
      </c>
      <c r="K41" s="45">
        <f>[23]Elo!AG13</f>
        <v>758</v>
      </c>
      <c r="L41" s="45">
        <f>[23]Syys!AG13</f>
        <v>448</v>
      </c>
      <c r="M41" s="45">
        <f>[23]Loka!AG13</f>
        <v>242</v>
      </c>
      <c r="N41" s="45">
        <f>[23]Marras!AG13</f>
        <v>193</v>
      </c>
      <c r="O41" s="45">
        <f>[23]Joulu!AG13</f>
        <v>136</v>
      </c>
    </row>
    <row r="42" spans="2:15" x14ac:dyDescent="0.2">
      <c r="B42" s="1" t="s">
        <v>49</v>
      </c>
      <c r="C42" s="44">
        <f>[23]Tammijoulu!AW13</f>
        <v>7865</v>
      </c>
      <c r="D42" s="44">
        <f>[23]Tammi!AW13</f>
        <v>437</v>
      </c>
      <c r="E42" s="44">
        <f>[23]Helmi!AW13</f>
        <v>320</v>
      </c>
      <c r="F42" s="44">
        <f>[23]Maalis!AW13</f>
        <v>524</v>
      </c>
      <c r="G42" s="44">
        <f>[23]Huhti!AW13</f>
        <v>464</v>
      </c>
      <c r="H42" s="44">
        <f>[23]Touko!AW13</f>
        <v>673</v>
      </c>
      <c r="I42" s="44">
        <f>[23]Kesä!AW13</f>
        <v>1083</v>
      </c>
      <c r="J42" s="44">
        <f>[23]Heinä!AW13</f>
        <v>859</v>
      </c>
      <c r="K42" s="44">
        <f>[23]Elo!AW13</f>
        <v>887</v>
      </c>
      <c r="L42" s="44">
        <f>[23]Syys!AW13</f>
        <v>847</v>
      </c>
      <c r="M42" s="44">
        <f>[23]Loka!AW13</f>
        <v>531</v>
      </c>
      <c r="N42" s="44">
        <f>[23]Marras!AW13</f>
        <v>630</v>
      </c>
      <c r="O42" s="44">
        <f>[23]Joulu!AW13</f>
        <v>610</v>
      </c>
    </row>
    <row r="43" spans="2:15" s="14" customFormat="1" x14ac:dyDescent="0.2">
      <c r="B43" s="16" t="s">
        <v>5</v>
      </c>
      <c r="C43" s="45">
        <f>[23]Tammijoulu!BC13</f>
        <v>1809</v>
      </c>
      <c r="D43" s="45">
        <f>[23]Tammi!BC13</f>
        <v>69</v>
      </c>
      <c r="E43" s="45">
        <f>[23]Helmi!BC13</f>
        <v>107</v>
      </c>
      <c r="F43" s="45">
        <f>[23]Maalis!BC13</f>
        <v>91</v>
      </c>
      <c r="G43" s="45">
        <f>[23]Huhti!BC13</f>
        <v>73</v>
      </c>
      <c r="H43" s="45">
        <f>[23]Touko!BC13</f>
        <v>45</v>
      </c>
      <c r="I43" s="45">
        <f>[23]Kesä!BC13</f>
        <v>138</v>
      </c>
      <c r="J43" s="45">
        <f>[23]Heinä!BC13</f>
        <v>301</v>
      </c>
      <c r="K43" s="45">
        <f>[23]Elo!BC13</f>
        <v>508</v>
      </c>
      <c r="L43" s="45">
        <f>[23]Syys!BC13</f>
        <v>244</v>
      </c>
      <c r="M43" s="45">
        <f>[23]Loka!BC13</f>
        <v>144</v>
      </c>
      <c r="N43" s="45">
        <f>[23]Marras!BC13</f>
        <v>61</v>
      </c>
      <c r="O43" s="45">
        <f>[23]Joulu!BC13</f>
        <v>28</v>
      </c>
    </row>
    <row r="44" spans="2:15" x14ac:dyDescent="0.2">
      <c r="B44" s="1" t="s">
        <v>6</v>
      </c>
      <c r="C44" s="44">
        <f>[23]Tammijoulu!AS13</f>
        <v>2927</v>
      </c>
      <c r="D44" s="44">
        <f>[23]Tammi!AS13</f>
        <v>133</v>
      </c>
      <c r="E44" s="44">
        <f>[23]Helmi!AS13</f>
        <v>104</v>
      </c>
      <c r="F44" s="44">
        <f>[23]Maalis!AS13</f>
        <v>171</v>
      </c>
      <c r="G44" s="44">
        <f>[23]Huhti!AS13</f>
        <v>88</v>
      </c>
      <c r="H44" s="44">
        <f>[23]Touko!AS13</f>
        <v>129</v>
      </c>
      <c r="I44" s="44">
        <f>[23]Kesä!AS13</f>
        <v>469</v>
      </c>
      <c r="J44" s="44">
        <f>[23]Heinä!AS13</f>
        <v>429</v>
      </c>
      <c r="K44" s="44">
        <f>[23]Elo!AS13</f>
        <v>674</v>
      </c>
      <c r="L44" s="44">
        <f>[23]Syys!AS13</f>
        <v>305</v>
      </c>
      <c r="M44" s="44">
        <f>[23]Loka!AS13</f>
        <v>180</v>
      </c>
      <c r="N44" s="44">
        <f>[23]Marras!AS13</f>
        <v>144</v>
      </c>
      <c r="O44" s="44">
        <f>[23]Joulu!AS13</f>
        <v>101</v>
      </c>
    </row>
    <row r="45" spans="2:15" s="14" customFormat="1" x14ac:dyDescent="0.2">
      <c r="B45" s="16" t="s">
        <v>50</v>
      </c>
      <c r="C45" s="45">
        <f>[23]Tammijoulu!I13</f>
        <v>4050</v>
      </c>
      <c r="D45" s="45">
        <f>[23]Tammi!I13</f>
        <v>168</v>
      </c>
      <c r="E45" s="45">
        <f>[23]Helmi!I13</f>
        <v>97</v>
      </c>
      <c r="F45" s="45">
        <f>[23]Maalis!I13</f>
        <v>223</v>
      </c>
      <c r="G45" s="45">
        <f>[23]Huhti!I13</f>
        <v>517</v>
      </c>
      <c r="H45" s="45">
        <f>[23]Touko!I13</f>
        <v>307</v>
      </c>
      <c r="I45" s="45">
        <f>[23]Kesä!I13</f>
        <v>564</v>
      </c>
      <c r="J45" s="45">
        <f>[23]Heinä!I13</f>
        <v>163</v>
      </c>
      <c r="K45" s="45">
        <f>[23]Elo!I13</f>
        <v>398</v>
      </c>
      <c r="L45" s="45">
        <f>[23]Syys!I13</f>
        <v>925</v>
      </c>
      <c r="M45" s="45">
        <f>[23]Loka!I13</f>
        <v>343</v>
      </c>
      <c r="N45" s="45">
        <f>[23]Marras!I13</f>
        <v>227</v>
      </c>
      <c r="O45" s="45">
        <f>[23]Joulu!I13</f>
        <v>118</v>
      </c>
    </row>
    <row r="46" spans="2:15" x14ac:dyDescent="0.2">
      <c r="B46" s="1" t="s">
        <v>51</v>
      </c>
      <c r="C46" s="44">
        <f>[23]Tammijoulu!BH13</f>
        <v>2071</v>
      </c>
      <c r="D46" s="44">
        <f>[23]Tammi!BH13</f>
        <v>75</v>
      </c>
      <c r="E46" s="44">
        <f>[23]Helmi!BH13</f>
        <v>50</v>
      </c>
      <c r="F46" s="44">
        <f>[23]Maalis!BH13</f>
        <v>78</v>
      </c>
      <c r="G46" s="44">
        <f>[23]Huhti!BH13</f>
        <v>153</v>
      </c>
      <c r="H46" s="44">
        <f>[23]Touko!BH13</f>
        <v>137</v>
      </c>
      <c r="I46" s="44">
        <f>[23]Kesä!BH13</f>
        <v>250</v>
      </c>
      <c r="J46" s="44">
        <f>[23]Heinä!BH13</f>
        <v>280</v>
      </c>
      <c r="K46" s="44">
        <f>[23]Elo!BH13</f>
        <v>465</v>
      </c>
      <c r="L46" s="44">
        <f>[23]Syys!BH13</f>
        <v>255</v>
      </c>
      <c r="M46" s="44">
        <f>[23]Loka!BH13</f>
        <v>121</v>
      </c>
      <c r="N46" s="44">
        <f>[23]Marras!BH13</f>
        <v>62</v>
      </c>
      <c r="O46" s="44">
        <f>[23]Joulu!BH13</f>
        <v>145</v>
      </c>
    </row>
    <row r="47" spans="2:15" s="14" customFormat="1" x14ac:dyDescent="0.2"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5" x14ac:dyDescent="0.2">
      <c r="B48" s="1" t="s">
        <v>91</v>
      </c>
      <c r="C48" s="8">
        <f t="shared" ref="C48:O48" si="0">C10-SUM(C12:C46)</f>
        <v>147956</v>
      </c>
      <c r="D48" s="8">
        <f t="shared" si="0"/>
        <v>8028</v>
      </c>
      <c r="E48" s="8">
        <f t="shared" si="0"/>
        <v>6875</v>
      </c>
      <c r="F48" s="8">
        <f t="shared" si="0"/>
        <v>8416</v>
      </c>
      <c r="G48" s="8">
        <f t="shared" si="0"/>
        <v>10462</v>
      </c>
      <c r="H48" s="8">
        <f t="shared" si="0"/>
        <v>13964</v>
      </c>
      <c r="I48" s="8">
        <f t="shared" si="0"/>
        <v>17507</v>
      </c>
      <c r="J48" s="8">
        <f t="shared" si="0"/>
        <v>14389</v>
      </c>
      <c r="K48" s="8">
        <f t="shared" si="0"/>
        <v>23841</v>
      </c>
      <c r="L48" s="8">
        <f t="shared" si="0"/>
        <v>17140</v>
      </c>
      <c r="M48" s="8">
        <f t="shared" si="0"/>
        <v>10516</v>
      </c>
      <c r="N48" s="8">
        <f t="shared" si="0"/>
        <v>8204</v>
      </c>
      <c r="O48" s="8">
        <f t="shared" si="0"/>
        <v>8614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8:O65536 C1:O6">
    <cfRule type="cellIs" dxfId="55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Q11" sqref="Q11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92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105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[4]Tammijoulu!C15</f>
        <v>1759669</v>
      </c>
      <c r="D9" s="43">
        <f>[4]Tammi!C15</f>
        <v>126895</v>
      </c>
      <c r="E9" s="43">
        <f>[4]Helmi!C15</f>
        <v>123599</v>
      </c>
      <c r="F9" s="43">
        <f>[4]Maalis!C15</f>
        <v>120700</v>
      </c>
      <c r="G9" s="43">
        <f>[4]Huhti!C15</f>
        <v>136230</v>
      </c>
      <c r="H9" s="43">
        <f>[4]Touko!C15</f>
        <v>150028</v>
      </c>
      <c r="I9" s="43">
        <f>[4]Kesä!C15</f>
        <v>163225</v>
      </c>
      <c r="J9" s="43">
        <f>[4]Heinä!C15</f>
        <v>188945</v>
      </c>
      <c r="K9" s="43">
        <f>[4]Elo!C15</f>
        <v>190124</v>
      </c>
      <c r="L9" s="43">
        <f>[4]Syys!C15</f>
        <v>153872</v>
      </c>
      <c r="M9" s="43">
        <f>[4]Loka!C15</f>
        <v>150820</v>
      </c>
      <c r="N9" s="43">
        <f>[4]Marras!C15</f>
        <v>144811</v>
      </c>
      <c r="O9" s="43">
        <f>[4]Joulu!C15</f>
        <v>110420</v>
      </c>
    </row>
    <row r="10" spans="2:15" x14ac:dyDescent="0.2">
      <c r="B10" s="10" t="s">
        <v>21</v>
      </c>
      <c r="C10" s="44">
        <f>[4]Tammijoulu!E15</f>
        <v>894412</v>
      </c>
      <c r="D10" s="44">
        <f>[4]Tammi!E15</f>
        <v>65814</v>
      </c>
      <c r="E10" s="44">
        <f>[4]Helmi!E15</f>
        <v>54632</v>
      </c>
      <c r="F10" s="44">
        <f>[4]Maalis!E15</f>
        <v>60017</v>
      </c>
      <c r="G10" s="44">
        <f>[4]Huhti!E15</f>
        <v>64692</v>
      </c>
      <c r="H10" s="44">
        <f>[4]Touko!E15</f>
        <v>77513</v>
      </c>
      <c r="I10" s="44">
        <f>[4]Kesä!E15</f>
        <v>91489</v>
      </c>
      <c r="J10" s="44">
        <f>[4]Heinä!E15</f>
        <v>98723</v>
      </c>
      <c r="K10" s="44">
        <f>[4]Elo!E15</f>
        <v>116010</v>
      </c>
      <c r="L10" s="44">
        <f>[4]Syys!E15</f>
        <v>82206</v>
      </c>
      <c r="M10" s="44">
        <f>[4]Loka!E15</f>
        <v>67654</v>
      </c>
      <c r="N10" s="44">
        <f>[4]Marras!E15</f>
        <v>59596</v>
      </c>
      <c r="O10" s="44">
        <f>[4]Joulu!E15</f>
        <v>56066</v>
      </c>
    </row>
    <row r="11" spans="2:15" s="14" customFormat="1" x14ac:dyDescent="0.2">
      <c r="B11" s="15" t="s">
        <v>22</v>
      </c>
      <c r="C11" s="45">
        <f>[4]Tammijoulu!D15</f>
        <v>865257</v>
      </c>
      <c r="D11" s="45">
        <f>[4]Tammi!D15</f>
        <v>61081</v>
      </c>
      <c r="E11" s="45">
        <f>[4]Helmi!D15</f>
        <v>68967</v>
      </c>
      <c r="F11" s="45">
        <f>[4]Maalis!D15</f>
        <v>60683</v>
      </c>
      <c r="G11" s="45">
        <f>[4]Huhti!D15</f>
        <v>71538</v>
      </c>
      <c r="H11" s="45">
        <f>[4]Touko!D15</f>
        <v>72515</v>
      </c>
      <c r="I11" s="45">
        <f>[4]Kesä!D15</f>
        <v>71736</v>
      </c>
      <c r="J11" s="45">
        <f>[4]Heinä!D15</f>
        <v>90222</v>
      </c>
      <c r="K11" s="45">
        <f>[4]Elo!D15</f>
        <v>74114</v>
      </c>
      <c r="L11" s="45">
        <f>[4]Syys!D15</f>
        <v>71666</v>
      </c>
      <c r="M11" s="45">
        <f>[4]Loka!D15</f>
        <v>83166</v>
      </c>
      <c r="N11" s="45">
        <f>[4]Marras!D15</f>
        <v>85215</v>
      </c>
      <c r="O11" s="45">
        <f>[4]Joulu!D15</f>
        <v>54354</v>
      </c>
    </row>
    <row r="12" spans="2:15" x14ac:dyDescent="0.2">
      <c r="B12" s="1" t="s">
        <v>23</v>
      </c>
      <c r="C12" s="44">
        <f>[4]Tammijoulu!P15</f>
        <v>74054</v>
      </c>
      <c r="D12" s="44">
        <f>[4]Tammi!P15</f>
        <v>4961</v>
      </c>
      <c r="E12" s="44">
        <f>[4]Helmi!P15</f>
        <v>5232</v>
      </c>
      <c r="F12" s="44">
        <f>[4]Maalis!P15</f>
        <v>5323</v>
      </c>
      <c r="G12" s="44">
        <f>[4]Huhti!P15</f>
        <v>6529</v>
      </c>
      <c r="H12" s="44">
        <f>[4]Touko!P15</f>
        <v>7279</v>
      </c>
      <c r="I12" s="44">
        <f>[4]Kesä!P15</f>
        <v>7686</v>
      </c>
      <c r="J12" s="44">
        <f>[4]Heinä!P15</f>
        <v>6518</v>
      </c>
      <c r="K12" s="44">
        <f>[4]Elo!P15</f>
        <v>8587</v>
      </c>
      <c r="L12" s="44">
        <f>[4]Syys!P15</f>
        <v>7233</v>
      </c>
      <c r="M12" s="44">
        <f>[4]Loka!P15</f>
        <v>5588</v>
      </c>
      <c r="N12" s="44">
        <f>[4]Marras!P15</f>
        <v>4808</v>
      </c>
      <c r="O12" s="44">
        <f>[4]Joulu!P15</f>
        <v>4310</v>
      </c>
    </row>
    <row r="13" spans="2:15" s="14" customFormat="1" x14ac:dyDescent="0.2">
      <c r="B13" s="16" t="s">
        <v>24</v>
      </c>
      <c r="C13" s="45">
        <f>[4]Tammijoulu!AK15</f>
        <v>149906</v>
      </c>
      <c r="D13" s="45">
        <f>[4]Tammi!AK15</f>
        <v>21713</v>
      </c>
      <c r="E13" s="45">
        <f>[4]Helmi!AK15</f>
        <v>11164</v>
      </c>
      <c r="F13" s="45">
        <f>[4]Maalis!AK15</f>
        <v>10219</v>
      </c>
      <c r="G13" s="45">
        <f>[4]Huhti!AK15</f>
        <v>8885</v>
      </c>
      <c r="H13" s="45">
        <f>[4]Touko!AK15</f>
        <v>10304</v>
      </c>
      <c r="I13" s="45">
        <f>[4]Kesä!AK15</f>
        <v>9650</v>
      </c>
      <c r="J13" s="45">
        <f>[4]Heinä!AK15</f>
        <v>11991</v>
      </c>
      <c r="K13" s="45">
        <f>[4]Elo!AK15</f>
        <v>14519</v>
      </c>
      <c r="L13" s="45">
        <f>[4]Syys!AK15</f>
        <v>9394</v>
      </c>
      <c r="M13" s="45">
        <f>[4]Loka!AK15</f>
        <v>11452</v>
      </c>
      <c r="N13" s="45">
        <f>[4]Marras!AK15</f>
        <v>14281</v>
      </c>
      <c r="O13" s="45">
        <f>[4]Joulu!AK15</f>
        <v>16334</v>
      </c>
    </row>
    <row r="14" spans="2:15" x14ac:dyDescent="0.2">
      <c r="B14" s="1" t="s">
        <v>25</v>
      </c>
      <c r="C14" s="44">
        <f>[4]Tammijoulu!F15</f>
        <v>80643</v>
      </c>
      <c r="D14" s="44">
        <f>[4]Tammi!F15</f>
        <v>6085</v>
      </c>
      <c r="E14" s="44">
        <f>[4]Helmi!F15</f>
        <v>5669</v>
      </c>
      <c r="F14" s="44">
        <f>[4]Maalis!F15</f>
        <v>5865</v>
      </c>
      <c r="G14" s="44">
        <f>[4]Huhti!F15</f>
        <v>7432</v>
      </c>
      <c r="H14" s="44">
        <f>[4]Touko!F15</f>
        <v>7861</v>
      </c>
      <c r="I14" s="44">
        <f>[4]Kesä!F15</f>
        <v>6831</v>
      </c>
      <c r="J14" s="44">
        <f>[4]Heinä!F15</f>
        <v>6134</v>
      </c>
      <c r="K14" s="44">
        <f>[4]Elo!F15</f>
        <v>8324</v>
      </c>
      <c r="L14" s="44">
        <f>[4]Syys!F15</f>
        <v>8266</v>
      </c>
      <c r="M14" s="44">
        <f>[4]Loka!F15</f>
        <v>7353</v>
      </c>
      <c r="N14" s="44">
        <f>[4]Marras!F15</f>
        <v>6454</v>
      </c>
      <c r="O14" s="44">
        <f>[4]Joulu!F15</f>
        <v>4369</v>
      </c>
    </row>
    <row r="15" spans="2:15" s="14" customFormat="1" x14ac:dyDescent="0.2">
      <c r="B15" s="16" t="s">
        <v>1</v>
      </c>
      <c r="C15" s="45">
        <f>[4]Tammijoulu!AP15</f>
        <v>50479</v>
      </c>
      <c r="D15" s="45">
        <f>[4]Tammi!AP15</f>
        <v>2143</v>
      </c>
      <c r="E15" s="45">
        <f>[4]Helmi!AP15</f>
        <v>1898</v>
      </c>
      <c r="F15" s="45">
        <f>[4]Maalis!AP15</f>
        <v>2603</v>
      </c>
      <c r="G15" s="45">
        <f>[4]Huhti!AP15</f>
        <v>3330</v>
      </c>
      <c r="H15" s="45">
        <f>[4]Touko!AP15</f>
        <v>5425</v>
      </c>
      <c r="I15" s="45">
        <f>[4]Kesä!AP15</f>
        <v>7466</v>
      </c>
      <c r="J15" s="45">
        <f>[4]Heinä!AP15</f>
        <v>7855</v>
      </c>
      <c r="K15" s="45">
        <f>[4]Elo!AP15</f>
        <v>6754</v>
      </c>
      <c r="L15" s="45">
        <f>[4]Syys!AP15</f>
        <v>6163</v>
      </c>
      <c r="M15" s="45">
        <f>[4]Loka!AP15</f>
        <v>3087</v>
      </c>
      <c r="N15" s="45">
        <f>[4]Marras!AP15</f>
        <v>2087</v>
      </c>
      <c r="O15" s="45">
        <f>[4]Joulu!AP15</f>
        <v>1668</v>
      </c>
    </row>
    <row r="16" spans="2:15" x14ac:dyDescent="0.2">
      <c r="B16" s="1" t="s">
        <v>26</v>
      </c>
      <c r="C16" s="44">
        <f>[4]Tammijoulu!J15</f>
        <v>86243</v>
      </c>
      <c r="D16" s="44">
        <f>[4]Tammi!J15</f>
        <v>5263</v>
      </c>
      <c r="E16" s="44">
        <f>[4]Helmi!J15</f>
        <v>5698</v>
      </c>
      <c r="F16" s="44">
        <f>[4]Maalis!J15</f>
        <v>5618</v>
      </c>
      <c r="G16" s="44">
        <f>[4]Huhti!J15</f>
        <v>6379</v>
      </c>
      <c r="H16" s="44">
        <f>[4]Touko!J15</f>
        <v>7934</v>
      </c>
      <c r="I16" s="44">
        <f>[4]Kesä!J15</f>
        <v>9355</v>
      </c>
      <c r="J16" s="44">
        <f>[4]Heinä!J15</f>
        <v>10551</v>
      </c>
      <c r="K16" s="44">
        <f>[4]Elo!J15</f>
        <v>11127</v>
      </c>
      <c r="L16" s="44">
        <f>[4]Syys!J15</f>
        <v>8714</v>
      </c>
      <c r="M16" s="44">
        <f>[4]Loka!J15</f>
        <v>6268</v>
      </c>
      <c r="N16" s="44">
        <f>[4]Marras!J15</f>
        <v>4650</v>
      </c>
      <c r="O16" s="44">
        <f>[4]Joulu!J15</f>
        <v>4686</v>
      </c>
    </row>
    <row r="17" spans="2:15" s="14" customFormat="1" x14ac:dyDescent="0.2">
      <c r="B17" s="16" t="s">
        <v>27</v>
      </c>
      <c r="C17" s="45">
        <f>[4]Tammijoulu!AV15</f>
        <v>45477</v>
      </c>
      <c r="D17" s="45">
        <f>[4]Tammi!AV15</f>
        <v>1741</v>
      </c>
      <c r="E17" s="45">
        <f>[4]Helmi!AV15</f>
        <v>2313</v>
      </c>
      <c r="F17" s="45">
        <f>[4]Maalis!AV15</f>
        <v>2674</v>
      </c>
      <c r="G17" s="45">
        <f>[4]Huhti!AV15</f>
        <v>2275</v>
      </c>
      <c r="H17" s="45">
        <f>[4]Touko!AV15</f>
        <v>3449</v>
      </c>
      <c r="I17" s="45">
        <f>[4]Kesä!AV15</f>
        <v>5855</v>
      </c>
      <c r="J17" s="45">
        <f>[4]Heinä!AV15</f>
        <v>6757</v>
      </c>
      <c r="K17" s="45">
        <f>[4]Elo!AV15</f>
        <v>7687</v>
      </c>
      <c r="L17" s="45">
        <f>[4]Syys!AV15</f>
        <v>5310</v>
      </c>
      <c r="M17" s="45">
        <f>[4]Loka!AV15</f>
        <v>3259</v>
      </c>
      <c r="N17" s="45">
        <f>[4]Marras!AV15</f>
        <v>1834</v>
      </c>
      <c r="O17" s="45">
        <f>[4]Joulu!AV15</f>
        <v>2323</v>
      </c>
    </row>
    <row r="18" spans="2:15" x14ac:dyDescent="0.2">
      <c r="B18" s="1" t="s">
        <v>28</v>
      </c>
      <c r="C18" s="44">
        <f>[4]Tammijoulu!S15</f>
        <v>29971</v>
      </c>
      <c r="D18" s="44">
        <f>[4]Tammi!S15</f>
        <v>1606</v>
      </c>
      <c r="E18" s="44">
        <f>[4]Helmi!S15</f>
        <v>1341</v>
      </c>
      <c r="F18" s="44">
        <f>[4]Maalis!S15</f>
        <v>1687</v>
      </c>
      <c r="G18" s="44">
        <f>[4]Huhti!S15</f>
        <v>1503</v>
      </c>
      <c r="H18" s="44">
        <f>[4]Touko!S15</f>
        <v>1977</v>
      </c>
      <c r="I18" s="44">
        <f>[4]Kesä!S15</f>
        <v>3007</v>
      </c>
      <c r="J18" s="44">
        <f>[4]Heinä!S15</f>
        <v>3636</v>
      </c>
      <c r="K18" s="44">
        <f>[4]Elo!S15</f>
        <v>9114</v>
      </c>
      <c r="L18" s="44">
        <f>[4]Syys!S15</f>
        <v>1972</v>
      </c>
      <c r="M18" s="44">
        <f>[4]Loka!S15</f>
        <v>1348</v>
      </c>
      <c r="N18" s="44">
        <f>[4]Marras!S15</f>
        <v>1170</v>
      </c>
      <c r="O18" s="44">
        <f>[4]Joulu!S15</f>
        <v>1610</v>
      </c>
    </row>
    <row r="19" spans="2:15" s="14" customFormat="1" x14ac:dyDescent="0.2">
      <c r="B19" s="16" t="s">
        <v>29</v>
      </c>
      <c r="C19" s="45">
        <f>[4]Tammijoulu!R15</f>
        <v>27381</v>
      </c>
      <c r="D19" s="45">
        <f>[4]Tammi!R15</f>
        <v>1653</v>
      </c>
      <c r="E19" s="45">
        <f>[4]Helmi!R15</f>
        <v>1887</v>
      </c>
      <c r="F19" s="45">
        <f>[4]Maalis!R15</f>
        <v>2070</v>
      </c>
      <c r="G19" s="45">
        <f>[4]Huhti!R15</f>
        <v>2072</v>
      </c>
      <c r="H19" s="45">
        <f>[4]Touko!R15</f>
        <v>2299</v>
      </c>
      <c r="I19" s="45">
        <f>[4]Kesä!R15</f>
        <v>2953</v>
      </c>
      <c r="J19" s="45">
        <f>[4]Heinä!R15</f>
        <v>3214</v>
      </c>
      <c r="K19" s="45">
        <f>[4]Elo!R15</f>
        <v>3735</v>
      </c>
      <c r="L19" s="45">
        <f>[4]Syys!R15</f>
        <v>2245</v>
      </c>
      <c r="M19" s="45">
        <f>[4]Loka!R15</f>
        <v>1842</v>
      </c>
      <c r="N19" s="45">
        <f>[4]Marras!R15</f>
        <v>1615</v>
      </c>
      <c r="O19" s="45">
        <f>[4]Joulu!R15</f>
        <v>1796</v>
      </c>
    </row>
    <row r="20" spans="2:15" x14ac:dyDescent="0.2">
      <c r="B20" s="1" t="s">
        <v>30</v>
      </c>
      <c r="C20" s="44">
        <f>[4]Tammijoulu!M15</f>
        <v>23999</v>
      </c>
      <c r="D20" s="44">
        <f>[4]Tammi!M15</f>
        <v>1516</v>
      </c>
      <c r="E20" s="44">
        <f>[4]Helmi!M15</f>
        <v>1877</v>
      </c>
      <c r="F20" s="44">
        <f>[4]Maalis!M15</f>
        <v>1887</v>
      </c>
      <c r="G20" s="44">
        <f>[4]Huhti!M15</f>
        <v>2140</v>
      </c>
      <c r="H20" s="44">
        <f>[4]Touko!M15</f>
        <v>2183</v>
      </c>
      <c r="I20" s="44">
        <f>[4]Kesä!M15</f>
        <v>2358</v>
      </c>
      <c r="J20" s="44">
        <f>[4]Heinä!M15</f>
        <v>2456</v>
      </c>
      <c r="K20" s="44">
        <f>[4]Elo!M15</f>
        <v>2611</v>
      </c>
      <c r="L20" s="44">
        <f>[4]Syys!M15</f>
        <v>2119</v>
      </c>
      <c r="M20" s="44">
        <f>[4]Loka!M15</f>
        <v>1879</v>
      </c>
      <c r="N20" s="44">
        <f>[4]Marras!M15</f>
        <v>1636</v>
      </c>
      <c r="O20" s="44">
        <f>[4]Joulu!M15</f>
        <v>1337</v>
      </c>
    </row>
    <row r="21" spans="2:15" s="14" customFormat="1" x14ac:dyDescent="0.2">
      <c r="B21" s="16" t="s">
        <v>31</v>
      </c>
      <c r="C21" s="45">
        <f>[4]Tammijoulu!G15</f>
        <v>23228</v>
      </c>
      <c r="D21" s="45">
        <f>[4]Tammi!G15</f>
        <v>1434</v>
      </c>
      <c r="E21" s="45">
        <f>[4]Helmi!G15</f>
        <v>1413</v>
      </c>
      <c r="F21" s="45">
        <f>[4]Maalis!G15</f>
        <v>1727</v>
      </c>
      <c r="G21" s="45">
        <f>[4]Huhti!G15</f>
        <v>1936</v>
      </c>
      <c r="H21" s="45">
        <f>[4]Touko!G15</f>
        <v>2038</v>
      </c>
      <c r="I21" s="45">
        <f>[4]Kesä!G15</f>
        <v>2669</v>
      </c>
      <c r="J21" s="45">
        <f>[4]Heinä!G15</f>
        <v>2245</v>
      </c>
      <c r="K21" s="45">
        <f>[4]Elo!G15</f>
        <v>2174</v>
      </c>
      <c r="L21" s="45">
        <f>[4]Syys!G15</f>
        <v>2585</v>
      </c>
      <c r="M21" s="45">
        <f>[4]Loka!G15</f>
        <v>2114</v>
      </c>
      <c r="N21" s="45">
        <f>[4]Marras!G15</f>
        <v>1838</v>
      </c>
      <c r="O21" s="45">
        <f>[4]Joulu!G15</f>
        <v>1055</v>
      </c>
    </row>
    <row r="22" spans="2:15" x14ac:dyDescent="0.2">
      <c r="B22" s="1" t="s">
        <v>32</v>
      </c>
      <c r="C22" s="44">
        <f>[4]Tammijoulu!H15</f>
        <v>24754</v>
      </c>
      <c r="D22" s="44">
        <f>[4]Tammi!H15</f>
        <v>1956</v>
      </c>
      <c r="E22" s="44">
        <f>[4]Helmi!H15</f>
        <v>1734</v>
      </c>
      <c r="F22" s="44">
        <f>[4]Maalis!H15</f>
        <v>2221</v>
      </c>
      <c r="G22" s="44">
        <f>[4]Huhti!H15</f>
        <v>2396</v>
      </c>
      <c r="H22" s="44">
        <f>[4]Touko!H15</f>
        <v>2251</v>
      </c>
      <c r="I22" s="44">
        <f>[4]Kesä!H15</f>
        <v>2803</v>
      </c>
      <c r="J22" s="44">
        <f>[4]Heinä!H15</f>
        <v>1869</v>
      </c>
      <c r="K22" s="44">
        <f>[4]Elo!H15</f>
        <v>2243</v>
      </c>
      <c r="L22" s="44">
        <f>[4]Syys!H15</f>
        <v>2277</v>
      </c>
      <c r="M22" s="44">
        <f>[4]Loka!H15</f>
        <v>2253</v>
      </c>
      <c r="N22" s="44">
        <f>[4]Marras!H15</f>
        <v>1700</v>
      </c>
      <c r="O22" s="44">
        <f>[4]Joulu!H15</f>
        <v>1051</v>
      </c>
    </row>
    <row r="23" spans="2:15" s="14" customFormat="1" x14ac:dyDescent="0.2">
      <c r="B23" s="16" t="s">
        <v>33</v>
      </c>
      <c r="C23" s="45">
        <f>[4]Tammijoulu!T15</f>
        <v>28680</v>
      </c>
      <c r="D23" s="45">
        <f>[4]Tammi!T15</f>
        <v>940</v>
      </c>
      <c r="E23" s="45">
        <f>[4]Helmi!T15</f>
        <v>1071</v>
      </c>
      <c r="F23" s="45">
        <f>[4]Maalis!T15</f>
        <v>2306</v>
      </c>
      <c r="G23" s="45">
        <f>[4]Huhti!T15</f>
        <v>1405</v>
      </c>
      <c r="H23" s="45">
        <f>[4]Touko!T15</f>
        <v>1849</v>
      </c>
      <c r="I23" s="45">
        <f>[4]Kesä!T15</f>
        <v>2823</v>
      </c>
      <c r="J23" s="45">
        <f>[4]Heinä!T15</f>
        <v>5150</v>
      </c>
      <c r="K23" s="45">
        <f>[4]Elo!T15</f>
        <v>7102</v>
      </c>
      <c r="L23" s="45">
        <f>[4]Syys!T15</f>
        <v>2766</v>
      </c>
      <c r="M23" s="45">
        <f>[4]Loka!T15</f>
        <v>1393</v>
      </c>
      <c r="N23" s="45">
        <f>[4]Marras!T15</f>
        <v>976</v>
      </c>
      <c r="O23" s="45">
        <f>[4]Joulu!T15</f>
        <v>899</v>
      </c>
    </row>
    <row r="24" spans="2:15" x14ac:dyDescent="0.2">
      <c r="B24" s="1" t="s">
        <v>34</v>
      </c>
      <c r="C24" s="44">
        <f>[4]Tammijoulu!AH15</f>
        <v>23556</v>
      </c>
      <c r="D24" s="44">
        <f>[4]Tammi!AH15</f>
        <v>1992</v>
      </c>
      <c r="E24" s="44">
        <f>[4]Helmi!AH15</f>
        <v>1516</v>
      </c>
      <c r="F24" s="44">
        <f>[4]Maalis!AH15</f>
        <v>1647</v>
      </c>
      <c r="G24" s="44">
        <f>[4]Huhti!AH15</f>
        <v>2155</v>
      </c>
      <c r="H24" s="44">
        <f>[4]Touko!AH15</f>
        <v>2009</v>
      </c>
      <c r="I24" s="44">
        <f>[4]Kesä!AH15</f>
        <v>2363</v>
      </c>
      <c r="J24" s="44">
        <f>[4]Heinä!AH15</f>
        <v>2355</v>
      </c>
      <c r="K24" s="44">
        <f>[4]Elo!AH15</f>
        <v>2167</v>
      </c>
      <c r="L24" s="44">
        <f>[4]Syys!AH15</f>
        <v>1894</v>
      </c>
      <c r="M24" s="44">
        <f>[4]Loka!AH15</f>
        <v>1875</v>
      </c>
      <c r="N24" s="44">
        <f>[4]Marras!AH15</f>
        <v>2061</v>
      </c>
      <c r="O24" s="44">
        <f>[4]Joulu!AH15</f>
        <v>1522</v>
      </c>
    </row>
    <row r="25" spans="2:15" s="14" customFormat="1" x14ac:dyDescent="0.2">
      <c r="B25" s="16" t="s">
        <v>35</v>
      </c>
      <c r="C25" s="45">
        <f>[4]Tammijoulu!L15</f>
        <v>16289</v>
      </c>
      <c r="D25" s="45">
        <f>[4]Tammi!L15</f>
        <v>692</v>
      </c>
      <c r="E25" s="45">
        <f>[4]Helmi!L15</f>
        <v>784</v>
      </c>
      <c r="F25" s="45">
        <f>[4]Maalis!L15</f>
        <v>914</v>
      </c>
      <c r="G25" s="45">
        <f>[4]Huhti!L15</f>
        <v>1009</v>
      </c>
      <c r="H25" s="45">
        <f>[4]Touko!L15</f>
        <v>1251</v>
      </c>
      <c r="I25" s="45">
        <f>[4]Kesä!L15</f>
        <v>1664</v>
      </c>
      <c r="J25" s="45">
        <f>[4]Heinä!L15</f>
        <v>3420</v>
      </c>
      <c r="K25" s="45">
        <f>[4]Elo!L15</f>
        <v>2637</v>
      </c>
      <c r="L25" s="45">
        <f>[4]Syys!L15</f>
        <v>1301</v>
      </c>
      <c r="M25" s="45">
        <f>[4]Loka!L15</f>
        <v>934</v>
      </c>
      <c r="N25" s="45">
        <f>[4]Marras!L15</f>
        <v>844</v>
      </c>
      <c r="O25" s="45">
        <f>[4]Joulu!L15</f>
        <v>839</v>
      </c>
    </row>
    <row r="26" spans="2:15" x14ac:dyDescent="0.2">
      <c r="B26" s="1" t="s">
        <v>36</v>
      </c>
      <c r="C26" s="44">
        <f>[4]Tammijoulu!N15</f>
        <v>9206</v>
      </c>
      <c r="D26" s="44">
        <f>[4]Tammi!N15</f>
        <v>636</v>
      </c>
      <c r="E26" s="44">
        <f>[4]Helmi!N15</f>
        <v>700</v>
      </c>
      <c r="F26" s="44">
        <f>[4]Maalis!N15</f>
        <v>640</v>
      </c>
      <c r="G26" s="44">
        <f>[4]Huhti!N15</f>
        <v>763</v>
      </c>
      <c r="H26" s="44">
        <f>[4]Touko!N15</f>
        <v>854</v>
      </c>
      <c r="I26" s="44">
        <f>[4]Kesä!N15</f>
        <v>938</v>
      </c>
      <c r="J26" s="44">
        <f>[4]Heinä!N15</f>
        <v>827</v>
      </c>
      <c r="K26" s="44">
        <f>[4]Elo!N15</f>
        <v>983</v>
      </c>
      <c r="L26" s="44">
        <f>[4]Syys!N15</f>
        <v>913</v>
      </c>
      <c r="M26" s="44">
        <f>[4]Loka!N15</f>
        <v>785</v>
      </c>
      <c r="N26" s="44">
        <f>[4]Marras!N15</f>
        <v>597</v>
      </c>
      <c r="O26" s="44">
        <f>[4]Joulu!N15</f>
        <v>570</v>
      </c>
    </row>
    <row r="27" spans="2:15" s="14" customFormat="1" x14ac:dyDescent="0.2">
      <c r="B27" s="16" t="s">
        <v>37</v>
      </c>
      <c r="C27" s="45">
        <f>[4]Tammijoulu!BK15</f>
        <v>19582</v>
      </c>
      <c r="D27" s="45">
        <f>[4]Tammi!BK15</f>
        <v>1056</v>
      </c>
      <c r="E27" s="45">
        <f>[4]Helmi!BK15</f>
        <v>934</v>
      </c>
      <c r="F27" s="45">
        <f>[4]Maalis!BK15</f>
        <v>1306</v>
      </c>
      <c r="G27" s="45">
        <f>[4]Huhti!BK15</f>
        <v>1503</v>
      </c>
      <c r="H27" s="45">
        <f>[4]Touko!BK15</f>
        <v>2294</v>
      </c>
      <c r="I27" s="45">
        <f>[4]Kesä!BK15</f>
        <v>2299</v>
      </c>
      <c r="J27" s="45">
        <f>[4]Heinä!BK15</f>
        <v>2122</v>
      </c>
      <c r="K27" s="45">
        <f>[4]Elo!BK15</f>
        <v>2098</v>
      </c>
      <c r="L27" s="45">
        <f>[4]Syys!BK15</f>
        <v>1966</v>
      </c>
      <c r="M27" s="45">
        <f>[4]Loka!BK15</f>
        <v>1371</v>
      </c>
      <c r="N27" s="45">
        <f>[4]Marras!BK15</f>
        <v>1267</v>
      </c>
      <c r="O27" s="45">
        <f>[4]Joulu!BK15</f>
        <v>1366</v>
      </c>
    </row>
    <row r="28" spans="2:15" x14ac:dyDescent="0.2">
      <c r="B28" s="1" t="s">
        <v>38</v>
      </c>
      <c r="C28" s="44">
        <f>[4]Tammijoulu!AF15</f>
        <v>5549</v>
      </c>
      <c r="D28" s="44">
        <f>[4]Tammi!AF15</f>
        <v>418</v>
      </c>
      <c r="E28" s="44">
        <f>[4]Helmi!AF15</f>
        <v>180</v>
      </c>
      <c r="F28" s="44">
        <f>[4]Maalis!AF15</f>
        <v>234</v>
      </c>
      <c r="G28" s="44">
        <f>[4]Huhti!AF15</f>
        <v>210</v>
      </c>
      <c r="H28" s="44">
        <f>[4]Touko!AF15</f>
        <v>235</v>
      </c>
      <c r="I28" s="44">
        <f>[4]Kesä!AF15</f>
        <v>443</v>
      </c>
      <c r="J28" s="44">
        <f>[4]Heinä!AF15</f>
        <v>815</v>
      </c>
      <c r="K28" s="44">
        <f>[4]Elo!AF15</f>
        <v>1452</v>
      </c>
      <c r="L28" s="44">
        <f>[4]Syys!AF15</f>
        <v>332</v>
      </c>
      <c r="M28" s="44">
        <f>[4]Loka!AF15</f>
        <v>245</v>
      </c>
      <c r="N28" s="44">
        <f>[4]Marras!AF15</f>
        <v>193</v>
      </c>
      <c r="O28" s="44">
        <f>[4]Joulu!AF15</f>
        <v>792</v>
      </c>
    </row>
    <row r="29" spans="2:15" s="14" customFormat="1" x14ac:dyDescent="0.2">
      <c r="B29" s="16" t="s">
        <v>39</v>
      </c>
      <c r="C29" s="45">
        <f>[4]Tammijoulu!AQ15</f>
        <v>6103</v>
      </c>
      <c r="D29" s="45">
        <f>[4]Tammi!AQ15</f>
        <v>226</v>
      </c>
      <c r="E29" s="45">
        <f>[4]Helmi!AQ15</f>
        <v>230</v>
      </c>
      <c r="F29" s="45">
        <f>[4]Maalis!AQ15</f>
        <v>309</v>
      </c>
      <c r="G29" s="45">
        <f>[4]Huhti!AQ15</f>
        <v>466</v>
      </c>
      <c r="H29" s="45">
        <f>[4]Touko!AQ15</f>
        <v>529</v>
      </c>
      <c r="I29" s="45">
        <f>[4]Kesä!AQ15</f>
        <v>828</v>
      </c>
      <c r="J29" s="45">
        <f>[4]Heinä!AQ15</f>
        <v>855</v>
      </c>
      <c r="K29" s="45">
        <f>[4]Elo!AQ15</f>
        <v>895</v>
      </c>
      <c r="L29" s="45">
        <f>[4]Syys!AQ15</f>
        <v>711</v>
      </c>
      <c r="M29" s="45">
        <f>[4]Loka!AQ15</f>
        <v>545</v>
      </c>
      <c r="N29" s="45">
        <f>[4]Marras!AQ15</f>
        <v>220</v>
      </c>
      <c r="O29" s="45">
        <f>[4]Joulu!AQ15</f>
        <v>289</v>
      </c>
    </row>
    <row r="30" spans="2:15" x14ac:dyDescent="0.2">
      <c r="B30" s="1" t="s">
        <v>40</v>
      </c>
      <c r="C30" s="44">
        <f>[4]Tammijoulu!K15</f>
        <v>8195</v>
      </c>
      <c r="D30" s="44">
        <f>[4]Tammi!K15</f>
        <v>260</v>
      </c>
      <c r="E30" s="44">
        <f>[4]Helmi!K15</f>
        <v>278</v>
      </c>
      <c r="F30" s="44">
        <f>[4]Maalis!K15</f>
        <v>489</v>
      </c>
      <c r="G30" s="44">
        <f>[4]Huhti!K15</f>
        <v>394</v>
      </c>
      <c r="H30" s="44">
        <f>[4]Touko!K15</f>
        <v>757</v>
      </c>
      <c r="I30" s="44">
        <f>[4]Kesä!K15</f>
        <v>904</v>
      </c>
      <c r="J30" s="44">
        <f>[4]Heinä!K15</f>
        <v>1780</v>
      </c>
      <c r="K30" s="44">
        <f>[4]Elo!K15</f>
        <v>1380</v>
      </c>
      <c r="L30" s="44">
        <f>[4]Syys!K15</f>
        <v>602</v>
      </c>
      <c r="M30" s="44">
        <f>[4]Loka!K15</f>
        <v>501</v>
      </c>
      <c r="N30" s="44">
        <f>[4]Marras!K15</f>
        <v>399</v>
      </c>
      <c r="O30" s="44">
        <f>[4]Joulu!K15</f>
        <v>451</v>
      </c>
    </row>
    <row r="31" spans="2:15" s="14" customFormat="1" x14ac:dyDescent="0.2">
      <c r="B31" s="16" t="s">
        <v>2</v>
      </c>
      <c r="C31" s="45">
        <f>[4]Tammijoulu!BG15</f>
        <v>12843</v>
      </c>
      <c r="D31" s="45">
        <f>[4]Tammi!BG15</f>
        <v>575</v>
      </c>
      <c r="E31" s="45">
        <f>[4]Helmi!BG15</f>
        <v>357</v>
      </c>
      <c r="F31" s="45">
        <f>[4]Maalis!BG15</f>
        <v>414</v>
      </c>
      <c r="G31" s="45">
        <f>[4]Huhti!BG15</f>
        <v>620</v>
      </c>
      <c r="H31" s="45">
        <f>[4]Touko!BG15</f>
        <v>1265</v>
      </c>
      <c r="I31" s="45">
        <f>[4]Kesä!BG15</f>
        <v>1800</v>
      </c>
      <c r="J31" s="45">
        <f>[4]Heinä!BG15</f>
        <v>2246</v>
      </c>
      <c r="K31" s="45">
        <f>[4]Elo!BG15</f>
        <v>1805</v>
      </c>
      <c r="L31" s="45">
        <f>[4]Syys!BG15</f>
        <v>1676</v>
      </c>
      <c r="M31" s="45">
        <f>[4]Loka!BG15</f>
        <v>807</v>
      </c>
      <c r="N31" s="45">
        <f>[4]Marras!BG15</f>
        <v>415</v>
      </c>
      <c r="O31" s="45">
        <f>[4]Joulu!BG15</f>
        <v>863</v>
      </c>
    </row>
    <row r="32" spans="2:15" x14ac:dyDescent="0.2">
      <c r="B32" s="1" t="s">
        <v>41</v>
      </c>
      <c r="C32" s="44">
        <f>[4]Tammijoulu!V15</f>
        <v>7453</v>
      </c>
      <c r="D32" s="44">
        <f>[4]Tammi!V15</f>
        <v>513</v>
      </c>
      <c r="E32" s="44">
        <f>[4]Helmi!V15</f>
        <v>492</v>
      </c>
      <c r="F32" s="44">
        <f>[4]Maalis!V15</f>
        <v>528</v>
      </c>
      <c r="G32" s="44">
        <f>[4]Huhti!V15</f>
        <v>666</v>
      </c>
      <c r="H32" s="44">
        <f>[4]Touko!V15</f>
        <v>682</v>
      </c>
      <c r="I32" s="44">
        <f>[4]Kesä!V15</f>
        <v>905</v>
      </c>
      <c r="J32" s="44">
        <f>[4]Heinä!V15</f>
        <v>585</v>
      </c>
      <c r="K32" s="44">
        <f>[4]Elo!V15</f>
        <v>808</v>
      </c>
      <c r="L32" s="44">
        <f>[4]Syys!V15</f>
        <v>749</v>
      </c>
      <c r="M32" s="44">
        <f>[4]Loka!V15</f>
        <v>553</v>
      </c>
      <c r="N32" s="44">
        <f>[4]Marras!V15</f>
        <v>610</v>
      </c>
      <c r="O32" s="44">
        <f>[4]Joulu!V15</f>
        <v>362</v>
      </c>
    </row>
    <row r="33" spans="2:15" s="14" customFormat="1" x14ac:dyDescent="0.2">
      <c r="B33" s="16" t="s">
        <v>42</v>
      </c>
      <c r="C33" s="45">
        <f>[4]Tammijoulu!Y15</f>
        <v>3899</v>
      </c>
      <c r="D33" s="45">
        <f>[4]Tammi!Y15</f>
        <v>196</v>
      </c>
      <c r="E33" s="45">
        <f>[4]Helmi!Y15</f>
        <v>228</v>
      </c>
      <c r="F33" s="45">
        <f>[4]Maalis!Y15</f>
        <v>307</v>
      </c>
      <c r="G33" s="45">
        <f>[4]Huhti!Y15</f>
        <v>345</v>
      </c>
      <c r="H33" s="45">
        <f>[4]Touko!Y15</f>
        <v>417</v>
      </c>
      <c r="I33" s="45">
        <f>[4]Kesä!Y15</f>
        <v>446</v>
      </c>
      <c r="J33" s="45">
        <f>[4]Heinä!Y15</f>
        <v>394</v>
      </c>
      <c r="K33" s="45">
        <f>[4]Elo!Y15</f>
        <v>360</v>
      </c>
      <c r="L33" s="45">
        <f>[4]Syys!Y15</f>
        <v>416</v>
      </c>
      <c r="M33" s="45">
        <f>[4]Loka!Y15</f>
        <v>379</v>
      </c>
      <c r="N33" s="45">
        <f>[4]Marras!Y15</f>
        <v>273</v>
      </c>
      <c r="O33" s="45">
        <f>[4]Joulu!Y15</f>
        <v>138</v>
      </c>
    </row>
    <row r="34" spans="2:15" x14ac:dyDescent="0.2">
      <c r="B34" s="1" t="s">
        <v>3</v>
      </c>
      <c r="C34" s="44">
        <f>[4]Tammijoulu!AI15</f>
        <v>5246</v>
      </c>
      <c r="D34" s="44">
        <f>[4]Tammi!AI15</f>
        <v>403</v>
      </c>
      <c r="E34" s="44">
        <f>[4]Helmi!AI15</f>
        <v>377</v>
      </c>
      <c r="F34" s="44">
        <f>[4]Maalis!AI15</f>
        <v>442</v>
      </c>
      <c r="G34" s="44">
        <f>[4]Huhti!AI15</f>
        <v>431</v>
      </c>
      <c r="H34" s="44">
        <f>[4]Touko!AI15</f>
        <v>514</v>
      </c>
      <c r="I34" s="44">
        <f>[4]Kesä!AI15</f>
        <v>577</v>
      </c>
      <c r="J34" s="44">
        <f>[4]Heinä!AI15</f>
        <v>362</v>
      </c>
      <c r="K34" s="44">
        <f>[4]Elo!AI15</f>
        <v>453</v>
      </c>
      <c r="L34" s="44">
        <f>[4]Syys!AI15</f>
        <v>449</v>
      </c>
      <c r="M34" s="44">
        <f>[4]Loka!AI15</f>
        <v>529</v>
      </c>
      <c r="N34" s="44">
        <f>[4]Marras!AI15</f>
        <v>358</v>
      </c>
      <c r="O34" s="44">
        <f>[4]Joulu!AI15</f>
        <v>351</v>
      </c>
    </row>
    <row r="35" spans="2:15" s="14" customFormat="1" x14ac:dyDescent="0.2">
      <c r="B35" s="16" t="s">
        <v>43</v>
      </c>
      <c r="C35" s="45">
        <f>[4]Tammijoulu!U15</f>
        <v>4349</v>
      </c>
      <c r="D35" s="45">
        <f>[4]Tammi!U15</f>
        <v>179</v>
      </c>
      <c r="E35" s="45">
        <f>[4]Helmi!U15</f>
        <v>185</v>
      </c>
      <c r="F35" s="45">
        <f>[4]Maalis!U15</f>
        <v>286</v>
      </c>
      <c r="G35" s="45">
        <f>[4]Huhti!U15</f>
        <v>377</v>
      </c>
      <c r="H35" s="45">
        <f>[4]Touko!U15</f>
        <v>329</v>
      </c>
      <c r="I35" s="45">
        <f>[4]Kesä!U15</f>
        <v>484</v>
      </c>
      <c r="J35" s="45">
        <f>[4]Heinä!U15</f>
        <v>546</v>
      </c>
      <c r="K35" s="45">
        <f>[4]Elo!U15</f>
        <v>1185</v>
      </c>
      <c r="L35" s="45">
        <f>[4]Syys!U15</f>
        <v>271</v>
      </c>
      <c r="M35" s="45">
        <f>[4]Loka!U15</f>
        <v>209</v>
      </c>
      <c r="N35" s="45">
        <f>[4]Marras!U15</f>
        <v>143</v>
      </c>
      <c r="O35" s="45">
        <f>[4]Joulu!U15</f>
        <v>155</v>
      </c>
    </row>
    <row r="36" spans="2:15" x14ac:dyDescent="0.2">
      <c r="B36" s="1" t="s">
        <v>44</v>
      </c>
      <c r="C36" s="44">
        <f>[4]Tammijoulu!Q15</f>
        <v>4284</v>
      </c>
      <c r="D36" s="44">
        <f>[4]Tammi!Q15</f>
        <v>250</v>
      </c>
      <c r="E36" s="44">
        <f>[4]Helmi!Q15</f>
        <v>293</v>
      </c>
      <c r="F36" s="44">
        <f>[4]Maalis!Q15</f>
        <v>392</v>
      </c>
      <c r="G36" s="44">
        <f>[4]Huhti!Q15</f>
        <v>289</v>
      </c>
      <c r="H36" s="44">
        <f>[4]Touko!Q15</f>
        <v>441</v>
      </c>
      <c r="I36" s="44">
        <f>[4]Kesä!Q15</f>
        <v>353</v>
      </c>
      <c r="J36" s="44">
        <f>[4]Heinä!Q15</f>
        <v>565</v>
      </c>
      <c r="K36" s="44">
        <f>[4]Elo!Q15</f>
        <v>532</v>
      </c>
      <c r="L36" s="44">
        <f>[4]Syys!Q15</f>
        <v>332</v>
      </c>
      <c r="M36" s="44">
        <f>[4]Loka!Q15</f>
        <v>455</v>
      </c>
      <c r="N36" s="44">
        <f>[4]Marras!Q15</f>
        <v>194</v>
      </c>
      <c r="O36" s="44">
        <f>[4]Joulu!Q15</f>
        <v>188</v>
      </c>
    </row>
    <row r="37" spans="2:15" s="14" customFormat="1" x14ac:dyDescent="0.2">
      <c r="B37" s="16" t="s">
        <v>4</v>
      </c>
      <c r="C37" s="45">
        <f>[4]Tammijoulu!AN15</f>
        <v>2260</v>
      </c>
      <c r="D37" s="45">
        <f>[4]Tammi!AN15</f>
        <v>109</v>
      </c>
      <c r="E37" s="45">
        <f>[4]Helmi!AN15</f>
        <v>151</v>
      </c>
      <c r="F37" s="45">
        <f>[4]Maalis!AN15</f>
        <v>231</v>
      </c>
      <c r="G37" s="45">
        <f>[4]Huhti!AN15</f>
        <v>141</v>
      </c>
      <c r="H37" s="45">
        <f>[4]Touko!AN15</f>
        <v>130</v>
      </c>
      <c r="I37" s="45">
        <f>[4]Kesä!AN15</f>
        <v>195</v>
      </c>
      <c r="J37" s="45">
        <f>[4]Heinä!AN15</f>
        <v>266</v>
      </c>
      <c r="K37" s="45">
        <f>[4]Elo!AN15</f>
        <v>431</v>
      </c>
      <c r="L37" s="45">
        <f>[4]Syys!AN15</f>
        <v>217</v>
      </c>
      <c r="M37" s="45">
        <f>[4]Loka!AN15</f>
        <v>155</v>
      </c>
      <c r="N37" s="45">
        <f>[4]Marras!AN15</f>
        <v>135</v>
      </c>
      <c r="O37" s="45">
        <f>[4]Joulu!AN15</f>
        <v>99</v>
      </c>
    </row>
    <row r="38" spans="2:15" x14ac:dyDescent="0.2">
      <c r="B38" s="1" t="s">
        <v>45</v>
      </c>
      <c r="C38" s="44">
        <f>[4]Tammijoulu!BA15</f>
        <v>4944</v>
      </c>
      <c r="D38" s="44">
        <f>[4]Tammi!BA15</f>
        <v>204</v>
      </c>
      <c r="E38" s="44">
        <f>[4]Helmi!BA15</f>
        <v>174</v>
      </c>
      <c r="F38" s="44">
        <f>[4]Maalis!BA15</f>
        <v>203</v>
      </c>
      <c r="G38" s="44">
        <f>[4]Huhti!BA15</f>
        <v>318</v>
      </c>
      <c r="H38" s="44">
        <f>[4]Touko!BA15</f>
        <v>448</v>
      </c>
      <c r="I38" s="44">
        <f>[4]Kesä!BA15</f>
        <v>664</v>
      </c>
      <c r="J38" s="44">
        <f>[4]Heinä!BA15</f>
        <v>642</v>
      </c>
      <c r="K38" s="44">
        <f>[4]Elo!BA15</f>
        <v>982</v>
      </c>
      <c r="L38" s="44">
        <f>[4]Syys!BA15</f>
        <v>528</v>
      </c>
      <c r="M38" s="44">
        <f>[4]Loka!BA15</f>
        <v>313</v>
      </c>
      <c r="N38" s="44">
        <f>[4]Marras!BA15</f>
        <v>285</v>
      </c>
      <c r="O38" s="44">
        <f>[4]Joulu!BA15</f>
        <v>183</v>
      </c>
    </row>
    <row r="39" spans="2:15" s="14" customFormat="1" x14ac:dyDescent="0.2">
      <c r="B39" s="16" t="s">
        <v>46</v>
      </c>
      <c r="C39" s="45">
        <f>[4]Tammijoulu!W15</f>
        <v>3864</v>
      </c>
      <c r="D39" s="45">
        <f>[4]Tammi!W15</f>
        <v>293</v>
      </c>
      <c r="E39" s="45">
        <f>[4]Helmi!W15</f>
        <v>179</v>
      </c>
      <c r="F39" s="45">
        <f>[4]Maalis!W15</f>
        <v>248</v>
      </c>
      <c r="G39" s="45">
        <f>[4]Huhti!W15</f>
        <v>218</v>
      </c>
      <c r="H39" s="45">
        <f>[4]Touko!W15</f>
        <v>371</v>
      </c>
      <c r="I39" s="45">
        <f>[4]Kesä!W15</f>
        <v>412</v>
      </c>
      <c r="J39" s="45">
        <f>[4]Heinä!W15</f>
        <v>418</v>
      </c>
      <c r="K39" s="45">
        <f>[4]Elo!W15</f>
        <v>664</v>
      </c>
      <c r="L39" s="45">
        <f>[4]Syys!W15</f>
        <v>434</v>
      </c>
      <c r="M39" s="45">
        <f>[4]Loka!W15</f>
        <v>262</v>
      </c>
      <c r="N39" s="45">
        <f>[4]Marras!W15</f>
        <v>232</v>
      </c>
      <c r="O39" s="45">
        <f>[4]Joulu!W15</f>
        <v>133</v>
      </c>
    </row>
    <row r="40" spans="2:15" x14ac:dyDescent="0.2">
      <c r="B40" s="1" t="s">
        <v>47</v>
      </c>
      <c r="C40" s="44">
        <f>[4]Tammijoulu!AJ15</f>
        <v>4131</v>
      </c>
      <c r="D40" s="44">
        <f>[4]Tammi!AJ15</f>
        <v>532</v>
      </c>
      <c r="E40" s="44">
        <f>[4]Helmi!AJ15</f>
        <v>264</v>
      </c>
      <c r="F40" s="44">
        <f>[4]Maalis!AJ15</f>
        <v>337</v>
      </c>
      <c r="G40" s="44">
        <f>[4]Huhti!AJ15</f>
        <v>307</v>
      </c>
      <c r="H40" s="44">
        <f>[4]Touko!AJ15</f>
        <v>388</v>
      </c>
      <c r="I40" s="44">
        <f>[4]Kesä!AJ15</f>
        <v>318</v>
      </c>
      <c r="J40" s="44">
        <f>[4]Heinä!AJ15</f>
        <v>259</v>
      </c>
      <c r="K40" s="44">
        <f>[4]Elo!AJ15</f>
        <v>433</v>
      </c>
      <c r="L40" s="44">
        <f>[4]Syys!AJ15</f>
        <v>344</v>
      </c>
      <c r="M40" s="44">
        <f>[4]Loka!AJ15</f>
        <v>301</v>
      </c>
      <c r="N40" s="44">
        <f>[4]Marras!AJ15</f>
        <v>277</v>
      </c>
      <c r="O40" s="44">
        <f>[4]Joulu!AJ15</f>
        <v>371</v>
      </c>
    </row>
    <row r="41" spans="2:15" s="14" customFormat="1" x14ac:dyDescent="0.2">
      <c r="B41" s="16" t="s">
        <v>48</v>
      </c>
      <c r="C41" s="45">
        <f>[4]Tammijoulu!AG15</f>
        <v>3343</v>
      </c>
      <c r="D41" s="45">
        <f>[4]Tammi!AG15</f>
        <v>175</v>
      </c>
      <c r="E41" s="45">
        <f>[4]Helmi!AG15</f>
        <v>261</v>
      </c>
      <c r="F41" s="45">
        <f>[4]Maalis!AG15</f>
        <v>265</v>
      </c>
      <c r="G41" s="45">
        <f>[4]Huhti!AG15</f>
        <v>265</v>
      </c>
      <c r="H41" s="45">
        <f>[4]Touko!AG15</f>
        <v>413</v>
      </c>
      <c r="I41" s="45">
        <f>[4]Kesä!AG15</f>
        <v>318</v>
      </c>
      <c r="J41" s="45">
        <f>[4]Heinä!AG15</f>
        <v>403</v>
      </c>
      <c r="K41" s="45">
        <f>[4]Elo!AG15</f>
        <v>339</v>
      </c>
      <c r="L41" s="45">
        <f>[4]Syys!AG15</f>
        <v>223</v>
      </c>
      <c r="M41" s="45">
        <f>[4]Loka!AG15</f>
        <v>318</v>
      </c>
      <c r="N41" s="45">
        <f>[4]Marras!AG15</f>
        <v>164</v>
      </c>
      <c r="O41" s="45">
        <f>[4]Joulu!AG15</f>
        <v>199</v>
      </c>
    </row>
    <row r="42" spans="2:15" x14ac:dyDescent="0.2">
      <c r="B42" s="1" t="s">
        <v>49</v>
      </c>
      <c r="C42" s="44">
        <f>[4]Tammijoulu!AW15</f>
        <v>8464</v>
      </c>
      <c r="D42" s="44">
        <f>[4]Tammi!AW15</f>
        <v>356</v>
      </c>
      <c r="E42" s="44">
        <f>[4]Helmi!AW15</f>
        <v>549</v>
      </c>
      <c r="F42" s="44">
        <f>[4]Maalis!AW15</f>
        <v>694</v>
      </c>
      <c r="G42" s="44">
        <f>[4]Huhti!AW15</f>
        <v>773</v>
      </c>
      <c r="H42" s="44">
        <f>[4]Touko!AW15</f>
        <v>1506</v>
      </c>
      <c r="I42" s="44">
        <f>[4]Kesä!AW15</f>
        <v>1564</v>
      </c>
      <c r="J42" s="44">
        <f>[4]Heinä!AW15</f>
        <v>480</v>
      </c>
      <c r="K42" s="44">
        <f>[4]Elo!AW15</f>
        <v>570</v>
      </c>
      <c r="L42" s="44">
        <f>[4]Syys!AW15</f>
        <v>670</v>
      </c>
      <c r="M42" s="44">
        <f>[4]Loka!AW15</f>
        <v>606</v>
      </c>
      <c r="N42" s="44">
        <f>[4]Marras!AW15</f>
        <v>427</v>
      </c>
      <c r="O42" s="44">
        <f>[4]Joulu!AW15</f>
        <v>269</v>
      </c>
    </row>
    <row r="43" spans="2:15" s="14" customFormat="1" x14ac:dyDescent="0.2">
      <c r="B43" s="16" t="s">
        <v>5</v>
      </c>
      <c r="C43" s="45">
        <f>[4]Tammijoulu!BC15</f>
        <v>1964</v>
      </c>
      <c r="D43" s="45">
        <f>[4]Tammi!BC15</f>
        <v>66</v>
      </c>
      <c r="E43" s="45">
        <f>[4]Helmi!BC15</f>
        <v>65</v>
      </c>
      <c r="F43" s="45">
        <f>[4]Maalis!BC15</f>
        <v>116</v>
      </c>
      <c r="G43" s="45">
        <f>[4]Huhti!BC15</f>
        <v>124</v>
      </c>
      <c r="H43" s="45">
        <f>[4]Touko!BC15</f>
        <v>140</v>
      </c>
      <c r="I43" s="45">
        <f>[4]Kesä!BC15</f>
        <v>368</v>
      </c>
      <c r="J43" s="45">
        <f>[4]Heinä!BC15</f>
        <v>427</v>
      </c>
      <c r="K43" s="45">
        <f>[4]Elo!BC15</f>
        <v>221</v>
      </c>
      <c r="L43" s="45">
        <f>[4]Syys!BC15</f>
        <v>201</v>
      </c>
      <c r="M43" s="45">
        <f>[4]Loka!BC15</f>
        <v>91</v>
      </c>
      <c r="N43" s="45">
        <f>[4]Marras!BC15</f>
        <v>72</v>
      </c>
      <c r="O43" s="45">
        <f>[4]Joulu!BC15</f>
        <v>73</v>
      </c>
    </row>
    <row r="44" spans="2:15" x14ac:dyDescent="0.2">
      <c r="B44" s="1" t="s">
        <v>6</v>
      </c>
      <c r="C44" s="44">
        <f>[4]Tammijoulu!AS15</f>
        <v>2552</v>
      </c>
      <c r="D44" s="44">
        <f>[4]Tammi!AS15</f>
        <v>87</v>
      </c>
      <c r="E44" s="44">
        <f>[4]Helmi!AS15</f>
        <v>94</v>
      </c>
      <c r="F44" s="44">
        <f>[4]Maalis!AS15</f>
        <v>119</v>
      </c>
      <c r="G44" s="44">
        <f>[4]Huhti!AS15</f>
        <v>122</v>
      </c>
      <c r="H44" s="44">
        <f>[4]Touko!AS15</f>
        <v>260</v>
      </c>
      <c r="I44" s="44">
        <f>[4]Kesä!AS15</f>
        <v>314</v>
      </c>
      <c r="J44" s="44">
        <f>[4]Heinä!AS15</f>
        <v>320</v>
      </c>
      <c r="K44" s="44">
        <f>[4]Elo!AS15</f>
        <v>446</v>
      </c>
      <c r="L44" s="44">
        <f>[4]Syys!AS15</f>
        <v>396</v>
      </c>
      <c r="M44" s="44">
        <f>[4]Loka!AS15</f>
        <v>236</v>
      </c>
      <c r="N44" s="44">
        <f>[4]Marras!AS15</f>
        <v>96</v>
      </c>
      <c r="O44" s="44">
        <f>[4]Joulu!AS15</f>
        <v>62</v>
      </c>
    </row>
    <row r="45" spans="2:15" s="14" customFormat="1" x14ac:dyDescent="0.2">
      <c r="B45" s="16" t="s">
        <v>50</v>
      </c>
      <c r="C45" s="45">
        <f>[4]Tammijoulu!I15</f>
        <v>2513</v>
      </c>
      <c r="D45" s="45">
        <f>[4]Tammi!I15</f>
        <v>166</v>
      </c>
      <c r="E45" s="45">
        <f>[4]Helmi!I15</f>
        <v>117</v>
      </c>
      <c r="F45" s="45">
        <f>[4]Maalis!I15</f>
        <v>150</v>
      </c>
      <c r="G45" s="45">
        <f>[4]Huhti!I15</f>
        <v>256</v>
      </c>
      <c r="H45" s="45">
        <f>[4]Touko!I15</f>
        <v>295</v>
      </c>
      <c r="I45" s="45">
        <f>[4]Kesä!I15</f>
        <v>335</v>
      </c>
      <c r="J45" s="45">
        <f>[4]Heinä!I15</f>
        <v>137</v>
      </c>
      <c r="K45" s="45">
        <f>[4]Elo!I15</f>
        <v>409</v>
      </c>
      <c r="L45" s="45">
        <f>[4]Syys!I15</f>
        <v>289</v>
      </c>
      <c r="M45" s="45">
        <f>[4]Loka!I15</f>
        <v>227</v>
      </c>
      <c r="N45" s="45">
        <f>[4]Marras!I15</f>
        <v>82</v>
      </c>
      <c r="O45" s="45">
        <f>[4]Joulu!I15</f>
        <v>50</v>
      </c>
    </row>
    <row r="46" spans="2:15" x14ac:dyDescent="0.2">
      <c r="B46" s="1" t="s">
        <v>51</v>
      </c>
      <c r="C46" s="44">
        <f>[4]Tammijoulu!BH15</f>
        <v>1034</v>
      </c>
      <c r="D46" s="44">
        <f>[4]Tammi!BH15</f>
        <v>41</v>
      </c>
      <c r="E46" s="44">
        <f>[4]Helmi!BH15</f>
        <v>19</v>
      </c>
      <c r="F46" s="44">
        <f>[4]Maalis!BH15</f>
        <v>45</v>
      </c>
      <c r="G46" s="44">
        <f>[4]Huhti!BH15</f>
        <v>36</v>
      </c>
      <c r="H46" s="44">
        <f>[4]Touko!BH15</f>
        <v>90</v>
      </c>
      <c r="I46" s="44">
        <f>[4]Kesä!BH15</f>
        <v>199</v>
      </c>
      <c r="J46" s="44">
        <f>[4]Heinä!BH15</f>
        <v>171</v>
      </c>
      <c r="K46" s="44">
        <f>[4]Elo!BH15</f>
        <v>130</v>
      </c>
      <c r="L46" s="44">
        <f>[4]Syys!BH15</f>
        <v>131</v>
      </c>
      <c r="M46" s="44">
        <f>[4]Loka!BH15</f>
        <v>62</v>
      </c>
      <c r="N46" s="44">
        <f>[4]Marras!BH15</f>
        <v>51</v>
      </c>
      <c r="O46" s="44">
        <f>[4]Joulu!BH15</f>
        <v>59</v>
      </c>
    </row>
    <row r="47" spans="2:15" s="14" customFormat="1" x14ac:dyDescent="0.2">
      <c r="B47" s="46" t="s">
        <v>111</v>
      </c>
      <c r="C47" s="45">
        <f>[4]Tammijoulu!AL15</f>
        <v>1503</v>
      </c>
      <c r="D47" s="45">
        <f>[4]Tammi!AL15</f>
        <v>87</v>
      </c>
      <c r="E47" s="45">
        <f>[4]Helmi!AL15</f>
        <v>113</v>
      </c>
      <c r="F47" s="45">
        <f>[4]Maalis!AL15</f>
        <v>143</v>
      </c>
      <c r="G47" s="45">
        <f>[4]Huhti!AL15</f>
        <v>154</v>
      </c>
      <c r="H47" s="45">
        <f>[4]Touko!AL15</f>
        <v>129</v>
      </c>
      <c r="I47" s="45">
        <f>[4]Kesä!AL15</f>
        <v>106</v>
      </c>
      <c r="J47" s="45">
        <f>[4]Heinä!AL15</f>
        <v>96</v>
      </c>
      <c r="K47" s="45">
        <f>[4]Elo!AL15</f>
        <v>146</v>
      </c>
      <c r="L47" s="45">
        <f>[4]Syys!AL15</f>
        <v>174</v>
      </c>
      <c r="M47" s="45">
        <f>[4]Loka!AL15</f>
        <v>124</v>
      </c>
      <c r="N47" s="45">
        <f>[4]Marras!AL15</f>
        <v>110</v>
      </c>
      <c r="O47" s="45">
        <f>[4]Joulu!AL15</f>
        <v>121</v>
      </c>
    </row>
    <row r="48" spans="2:15" x14ac:dyDescent="0.2">
      <c r="B48" s="1" t="s">
        <v>91</v>
      </c>
      <c r="C48" s="8">
        <f t="shared" ref="C48:O48" si="0">C10-SUM(C12:C46)</f>
        <v>87974</v>
      </c>
      <c r="D48" s="8">
        <f t="shared" si="0"/>
        <v>5378</v>
      </c>
      <c r="E48" s="8">
        <f t="shared" si="0"/>
        <v>4908</v>
      </c>
      <c r="F48" s="8">
        <f t="shared" si="0"/>
        <v>5501</v>
      </c>
      <c r="G48" s="8">
        <f t="shared" si="0"/>
        <v>6622</v>
      </c>
      <c r="H48" s="8">
        <f t="shared" si="0"/>
        <v>7046</v>
      </c>
      <c r="I48" s="8">
        <f t="shared" si="0"/>
        <v>9342</v>
      </c>
      <c r="J48" s="8">
        <f t="shared" si="0"/>
        <v>9952</v>
      </c>
      <c r="K48" s="8">
        <f t="shared" si="0"/>
        <v>10653</v>
      </c>
      <c r="L48" s="8">
        <f t="shared" si="0"/>
        <v>8117</v>
      </c>
      <c r="M48" s="8">
        <f t="shared" si="0"/>
        <v>8059</v>
      </c>
      <c r="N48" s="8">
        <f t="shared" si="0"/>
        <v>7152</v>
      </c>
      <c r="O48" s="8">
        <f t="shared" si="0"/>
        <v>5244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8:O65536 C1:O6">
    <cfRule type="cellIs" dxfId="4232" priority="3" stopIfTrue="1" operator="lessThan">
      <formula>0</formula>
    </cfRule>
  </conditionalFormatting>
  <conditionalFormatting sqref="A47:IV47">
    <cfRule type="cellIs" dxfId="4231" priority="2" stopIfTrue="1" operator="lessThan">
      <formula>0</formula>
    </cfRule>
  </conditionalFormatting>
  <conditionalFormatting sqref="B47">
    <cfRule type="cellIs" dxfId="4230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3" sqref="B3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92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87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[24]Tammijoulu!C13</f>
        <v>1383650</v>
      </c>
      <c r="D9" s="43">
        <f>[24]Tammi!C13</f>
        <v>91842</v>
      </c>
      <c r="E9" s="43">
        <f>[24]Helmi!C13</f>
        <v>84952</v>
      </c>
      <c r="F9" s="43">
        <f>[24]Maalis!C13</f>
        <v>98663</v>
      </c>
      <c r="G9" s="43">
        <f>[24]Huhti!C13</f>
        <v>93493</v>
      </c>
      <c r="H9" s="43">
        <f>[24]Touko!C13</f>
        <v>126625</v>
      </c>
      <c r="I9" s="43">
        <f>[24]Kesä!C13</f>
        <v>133187</v>
      </c>
      <c r="J9" s="43">
        <f>[24]Heinä!C13</f>
        <v>147791</v>
      </c>
      <c r="K9" s="43">
        <f>[24]Elo!C13</f>
        <v>159572</v>
      </c>
      <c r="L9" s="43">
        <f>[24]Syys!C13</f>
        <v>130207</v>
      </c>
      <c r="M9" s="43">
        <f>[24]Loka!C13</f>
        <v>116006</v>
      </c>
      <c r="N9" s="43">
        <f>[24]Marras!C13</f>
        <v>115018</v>
      </c>
      <c r="O9" s="43">
        <f>[24]Joulu!C13</f>
        <v>86294</v>
      </c>
    </row>
    <row r="10" spans="2:15" x14ac:dyDescent="0.2">
      <c r="B10" s="10" t="s">
        <v>21</v>
      </c>
      <c r="C10" s="44">
        <f>[24]Tammijoulu!E13</f>
        <v>749117</v>
      </c>
      <c r="D10" s="44">
        <f>[24]Tammi!E13</f>
        <v>44666</v>
      </c>
      <c r="E10" s="44">
        <f>[24]Helmi!E13</f>
        <v>39634</v>
      </c>
      <c r="F10" s="44">
        <f>[24]Maalis!E13</f>
        <v>46703</v>
      </c>
      <c r="G10" s="44">
        <f>[24]Huhti!E13</f>
        <v>47321</v>
      </c>
      <c r="H10" s="44">
        <f>[24]Touko!E13</f>
        <v>62477</v>
      </c>
      <c r="I10" s="44">
        <f>[24]Kesä!E13</f>
        <v>82320</v>
      </c>
      <c r="J10" s="44">
        <f>[24]Heinä!E13</f>
        <v>90595</v>
      </c>
      <c r="K10" s="44">
        <f>[24]Elo!E13</f>
        <v>113548</v>
      </c>
      <c r="L10" s="44">
        <f>[24]Syys!E13</f>
        <v>74892</v>
      </c>
      <c r="M10" s="44">
        <f>[24]Loka!E13</f>
        <v>54625</v>
      </c>
      <c r="N10" s="44">
        <f>[24]Marras!E13</f>
        <v>48195</v>
      </c>
      <c r="O10" s="44">
        <f>[24]Joulu!E13</f>
        <v>44141</v>
      </c>
    </row>
    <row r="11" spans="2:15" s="14" customFormat="1" x14ac:dyDescent="0.2">
      <c r="B11" s="15" t="s">
        <v>22</v>
      </c>
      <c r="C11" s="45">
        <f>[24]Tammijoulu!D13</f>
        <v>634533</v>
      </c>
      <c r="D11" s="45">
        <f>[24]Tammi!D13</f>
        <v>47176</v>
      </c>
      <c r="E11" s="45">
        <f>[24]Helmi!D13</f>
        <v>45318</v>
      </c>
      <c r="F11" s="45">
        <f>[24]Maalis!D13</f>
        <v>51960</v>
      </c>
      <c r="G11" s="45">
        <f>[24]Huhti!D13</f>
        <v>46172</v>
      </c>
      <c r="H11" s="45">
        <f>[24]Touko!D13</f>
        <v>64148</v>
      </c>
      <c r="I11" s="45">
        <f>[24]Kesä!D13</f>
        <v>50867</v>
      </c>
      <c r="J11" s="45">
        <f>[24]Heinä!D13</f>
        <v>57196</v>
      </c>
      <c r="K11" s="45">
        <f>[24]Elo!D13</f>
        <v>46024</v>
      </c>
      <c r="L11" s="45">
        <f>[24]Syys!D13</f>
        <v>55315</v>
      </c>
      <c r="M11" s="45">
        <f>[24]Loka!D13</f>
        <v>61381</v>
      </c>
      <c r="N11" s="45">
        <f>[24]Marras!D13</f>
        <v>66823</v>
      </c>
      <c r="O11" s="45">
        <f>[24]Joulu!D13</f>
        <v>42153</v>
      </c>
    </row>
    <row r="12" spans="2:15" x14ac:dyDescent="0.2">
      <c r="B12" s="1" t="s">
        <v>23</v>
      </c>
      <c r="C12" s="44">
        <f>[24]Tammijoulu!P13</f>
        <v>80327</v>
      </c>
      <c r="D12" s="44">
        <f>[24]Tammi!P13</f>
        <v>4658</v>
      </c>
      <c r="E12" s="44">
        <f>[24]Helmi!P13</f>
        <v>5081</v>
      </c>
      <c r="F12" s="44">
        <f>[24]Maalis!P13</f>
        <v>5830</v>
      </c>
      <c r="G12" s="44">
        <f>[24]Huhti!P13</f>
        <v>5169</v>
      </c>
      <c r="H12" s="44">
        <f>[24]Touko!P13</f>
        <v>7365</v>
      </c>
      <c r="I12" s="44">
        <f>[24]Kesä!P13</f>
        <v>10108</v>
      </c>
      <c r="J12" s="44">
        <f>[24]Heinä!P13</f>
        <v>8414</v>
      </c>
      <c r="K12" s="44">
        <f>[24]Elo!P13</f>
        <v>10970</v>
      </c>
      <c r="L12" s="44">
        <f>[24]Syys!P13</f>
        <v>7833</v>
      </c>
      <c r="M12" s="44">
        <f>[24]Loka!P13</f>
        <v>5537</v>
      </c>
      <c r="N12" s="44">
        <f>[24]Marras!P13</f>
        <v>4982</v>
      </c>
      <c r="O12" s="44">
        <f>[24]Joulu!P13</f>
        <v>4380</v>
      </c>
    </row>
    <row r="13" spans="2:15" s="14" customFormat="1" x14ac:dyDescent="0.2">
      <c r="B13" s="16" t="s">
        <v>24</v>
      </c>
      <c r="C13" s="45">
        <f>[24]Tammijoulu!AK13</f>
        <v>64289</v>
      </c>
      <c r="D13" s="45">
        <f>[24]Tammi!AK13</f>
        <v>9580</v>
      </c>
      <c r="E13" s="45">
        <f>[24]Helmi!AK13</f>
        <v>4167</v>
      </c>
      <c r="F13" s="45">
        <f>[24]Maalis!AK13</f>
        <v>4883</v>
      </c>
      <c r="G13" s="45">
        <f>[24]Huhti!AK13</f>
        <v>4440</v>
      </c>
      <c r="H13" s="45">
        <f>[24]Touko!AK13</f>
        <v>5451</v>
      </c>
      <c r="I13" s="45">
        <f>[24]Kesä!AK13</f>
        <v>3903</v>
      </c>
      <c r="J13" s="45">
        <f>[24]Heinä!AK13</f>
        <v>4723</v>
      </c>
      <c r="K13" s="45">
        <f>[24]Elo!AK13</f>
        <v>6272</v>
      </c>
      <c r="L13" s="45">
        <f>[24]Syys!AK13</f>
        <v>3884</v>
      </c>
      <c r="M13" s="45">
        <f>[24]Loka!AK13</f>
        <v>4494</v>
      </c>
      <c r="N13" s="45">
        <f>[24]Marras!AK13</f>
        <v>5541</v>
      </c>
      <c r="O13" s="45">
        <f>[24]Joulu!AK13</f>
        <v>6951</v>
      </c>
    </row>
    <row r="14" spans="2:15" x14ac:dyDescent="0.2">
      <c r="B14" s="1" t="s">
        <v>25</v>
      </c>
      <c r="C14" s="44">
        <f>[24]Tammijoulu!F13</f>
        <v>85881</v>
      </c>
      <c r="D14" s="44">
        <f>[24]Tammi!F13</f>
        <v>4822</v>
      </c>
      <c r="E14" s="44">
        <f>[24]Helmi!F13</f>
        <v>5510</v>
      </c>
      <c r="F14" s="44">
        <f>[24]Maalis!F13</f>
        <v>6390</v>
      </c>
      <c r="G14" s="44">
        <f>[24]Huhti!F13</f>
        <v>5966</v>
      </c>
      <c r="H14" s="44">
        <f>[24]Touko!F13</f>
        <v>9075</v>
      </c>
      <c r="I14" s="44">
        <f>[24]Kesä!F13</f>
        <v>6990</v>
      </c>
      <c r="J14" s="44">
        <f>[24]Heinä!F13</f>
        <v>8432</v>
      </c>
      <c r="K14" s="44">
        <f>[24]Elo!F13</f>
        <v>8742</v>
      </c>
      <c r="L14" s="44">
        <f>[24]Syys!F13</f>
        <v>10275</v>
      </c>
      <c r="M14" s="44">
        <f>[24]Loka!F13</f>
        <v>7557</v>
      </c>
      <c r="N14" s="44">
        <f>[24]Marras!F13</f>
        <v>7061</v>
      </c>
      <c r="O14" s="44">
        <f>[24]Joulu!F13</f>
        <v>5061</v>
      </c>
    </row>
    <row r="15" spans="2:15" s="14" customFormat="1" x14ac:dyDescent="0.2">
      <c r="B15" s="16" t="s">
        <v>1</v>
      </c>
      <c r="C15" s="45">
        <f>[24]Tammijoulu!AP13</f>
        <v>49535</v>
      </c>
      <c r="D15" s="45">
        <f>[24]Tammi!AP13</f>
        <v>1914</v>
      </c>
      <c r="E15" s="45">
        <f>[24]Helmi!AP13</f>
        <v>1855</v>
      </c>
      <c r="F15" s="45">
        <f>[24]Maalis!AP13</f>
        <v>2396</v>
      </c>
      <c r="G15" s="45">
        <f>[24]Huhti!AP13</f>
        <v>2189</v>
      </c>
      <c r="H15" s="45">
        <f>[24]Touko!AP13</f>
        <v>5162</v>
      </c>
      <c r="I15" s="45">
        <f>[24]Kesä!AP13</f>
        <v>7690</v>
      </c>
      <c r="J15" s="45">
        <f>[24]Heinä!AP13</f>
        <v>7357</v>
      </c>
      <c r="K15" s="45">
        <f>[24]Elo!AP13</f>
        <v>7834</v>
      </c>
      <c r="L15" s="45">
        <f>[24]Syys!AP13</f>
        <v>5796</v>
      </c>
      <c r="M15" s="45">
        <f>[24]Loka!AP13</f>
        <v>3082</v>
      </c>
      <c r="N15" s="45">
        <f>[24]Marras!AP13</f>
        <v>2147</v>
      </c>
      <c r="O15" s="45">
        <f>[24]Joulu!AP13</f>
        <v>2113</v>
      </c>
    </row>
    <row r="16" spans="2:15" x14ac:dyDescent="0.2">
      <c r="B16" s="1" t="s">
        <v>26</v>
      </c>
      <c r="C16" s="44">
        <f>[24]Tammijoulu!J13</f>
        <v>65223</v>
      </c>
      <c r="D16" s="44">
        <f>[24]Tammi!J13</f>
        <v>2850</v>
      </c>
      <c r="E16" s="44">
        <f>[24]Helmi!J13</f>
        <v>3321</v>
      </c>
      <c r="F16" s="44">
        <f>[24]Maalis!J13</f>
        <v>3921</v>
      </c>
      <c r="G16" s="44">
        <f>[24]Huhti!J13</f>
        <v>3947</v>
      </c>
      <c r="H16" s="44">
        <f>[24]Touko!J13</f>
        <v>5457</v>
      </c>
      <c r="I16" s="44">
        <f>[24]Kesä!J13</f>
        <v>8885</v>
      </c>
      <c r="J16" s="44">
        <f>[24]Heinä!J13</f>
        <v>9831</v>
      </c>
      <c r="K16" s="44">
        <f>[24]Elo!J13</f>
        <v>10872</v>
      </c>
      <c r="L16" s="44">
        <f>[24]Syys!J13</f>
        <v>5473</v>
      </c>
      <c r="M16" s="44">
        <f>[24]Loka!J13</f>
        <v>3893</v>
      </c>
      <c r="N16" s="44">
        <f>[24]Marras!J13</f>
        <v>3354</v>
      </c>
      <c r="O16" s="44">
        <f>[24]Joulu!J13</f>
        <v>3419</v>
      </c>
    </row>
    <row r="17" spans="2:15" s="14" customFormat="1" x14ac:dyDescent="0.2">
      <c r="B17" s="16" t="s">
        <v>27</v>
      </c>
      <c r="C17" s="45">
        <f>[24]Tammijoulu!AV13</f>
        <v>40350</v>
      </c>
      <c r="D17" s="45">
        <f>[24]Tammi!AV13</f>
        <v>1989</v>
      </c>
      <c r="E17" s="45">
        <f>[24]Helmi!AV13</f>
        <v>1839</v>
      </c>
      <c r="F17" s="45">
        <f>[24]Maalis!AV13</f>
        <v>1653</v>
      </c>
      <c r="G17" s="45">
        <f>[24]Huhti!AV13</f>
        <v>1445</v>
      </c>
      <c r="H17" s="45">
        <f>[24]Touko!AV13</f>
        <v>2195</v>
      </c>
      <c r="I17" s="45">
        <f>[24]Kesä!AV13</f>
        <v>5056</v>
      </c>
      <c r="J17" s="45">
        <f>[24]Heinä!AV13</f>
        <v>5720</v>
      </c>
      <c r="K17" s="45">
        <f>[24]Elo!AV13</f>
        <v>7338</v>
      </c>
      <c r="L17" s="45">
        <f>[24]Syys!AV13</f>
        <v>6302</v>
      </c>
      <c r="M17" s="45">
        <f>[24]Loka!AV13</f>
        <v>2984</v>
      </c>
      <c r="N17" s="45">
        <f>[24]Marras!AV13</f>
        <v>1737</v>
      </c>
      <c r="O17" s="45">
        <f>[24]Joulu!AV13</f>
        <v>2092</v>
      </c>
    </row>
    <row r="18" spans="2:15" x14ac:dyDescent="0.2">
      <c r="B18" s="1" t="s">
        <v>28</v>
      </c>
      <c r="C18" s="44">
        <f>[24]Tammijoulu!S13</f>
        <v>30213</v>
      </c>
      <c r="D18" s="44">
        <f>[24]Tammi!S13</f>
        <v>1379</v>
      </c>
      <c r="E18" s="44">
        <f>[24]Helmi!S13</f>
        <v>1121</v>
      </c>
      <c r="F18" s="44">
        <f>[24]Maalis!S13</f>
        <v>1195</v>
      </c>
      <c r="G18" s="44">
        <f>[24]Huhti!S13</f>
        <v>1651</v>
      </c>
      <c r="H18" s="44">
        <f>[24]Touko!S13</f>
        <v>1549</v>
      </c>
      <c r="I18" s="44">
        <f>[24]Kesä!S13</f>
        <v>3396</v>
      </c>
      <c r="J18" s="44">
        <f>[24]Heinä!S13</f>
        <v>4043</v>
      </c>
      <c r="K18" s="44">
        <f>[24]Elo!S13</f>
        <v>10049</v>
      </c>
      <c r="L18" s="44">
        <f>[24]Syys!S13</f>
        <v>1851</v>
      </c>
      <c r="M18" s="44">
        <f>[24]Loka!S13</f>
        <v>1117</v>
      </c>
      <c r="N18" s="44">
        <f>[24]Marras!S13</f>
        <v>1186</v>
      </c>
      <c r="O18" s="44">
        <f>[24]Joulu!S13</f>
        <v>1676</v>
      </c>
    </row>
    <row r="19" spans="2:15" s="14" customFormat="1" x14ac:dyDescent="0.2">
      <c r="B19" s="16" t="s">
        <v>29</v>
      </c>
      <c r="C19" s="45">
        <f>[24]Tammijoulu!R13</f>
        <v>23096</v>
      </c>
      <c r="D19" s="45">
        <f>[24]Tammi!R13</f>
        <v>1255</v>
      </c>
      <c r="E19" s="45">
        <f>[24]Helmi!R13</f>
        <v>1405</v>
      </c>
      <c r="F19" s="45">
        <f>[24]Maalis!R13</f>
        <v>1696</v>
      </c>
      <c r="G19" s="45">
        <f>[24]Huhti!R13</f>
        <v>1572</v>
      </c>
      <c r="H19" s="45">
        <f>[24]Touko!R13</f>
        <v>1687</v>
      </c>
      <c r="I19" s="45">
        <f>[24]Kesä!R13</f>
        <v>2809</v>
      </c>
      <c r="J19" s="45">
        <f>[24]Heinä!R13</f>
        <v>3071</v>
      </c>
      <c r="K19" s="45">
        <f>[24]Elo!R13</f>
        <v>3630</v>
      </c>
      <c r="L19" s="45">
        <f>[24]Syys!R13</f>
        <v>1650</v>
      </c>
      <c r="M19" s="45">
        <f>[24]Loka!R13</f>
        <v>1620</v>
      </c>
      <c r="N19" s="45">
        <f>[24]Marras!R13</f>
        <v>1460</v>
      </c>
      <c r="O19" s="45">
        <f>[24]Joulu!R13</f>
        <v>1241</v>
      </c>
    </row>
    <row r="20" spans="2:15" x14ac:dyDescent="0.2">
      <c r="B20" s="1" t="s">
        <v>30</v>
      </c>
      <c r="C20" s="44">
        <f>[24]Tammijoulu!M13</f>
        <v>28496</v>
      </c>
      <c r="D20" s="44">
        <f>[24]Tammi!M13</f>
        <v>1320</v>
      </c>
      <c r="E20" s="44">
        <f>[24]Helmi!M13</f>
        <v>1453</v>
      </c>
      <c r="F20" s="44">
        <f>[24]Maalis!M13</f>
        <v>1640</v>
      </c>
      <c r="G20" s="44">
        <f>[24]Huhti!M13</f>
        <v>1823</v>
      </c>
      <c r="H20" s="44">
        <f>[24]Touko!M13</f>
        <v>2154</v>
      </c>
      <c r="I20" s="44">
        <f>[24]Kesä!M13</f>
        <v>4420</v>
      </c>
      <c r="J20" s="44">
        <f>[24]Heinä!M13</f>
        <v>4291</v>
      </c>
      <c r="K20" s="44">
        <f>[24]Elo!M13</f>
        <v>4216</v>
      </c>
      <c r="L20" s="44">
        <f>[24]Syys!M13</f>
        <v>2502</v>
      </c>
      <c r="M20" s="44">
        <f>[24]Loka!M13</f>
        <v>1814</v>
      </c>
      <c r="N20" s="44">
        <f>[24]Marras!M13</f>
        <v>1486</v>
      </c>
      <c r="O20" s="44">
        <f>[24]Joulu!M13</f>
        <v>1377</v>
      </c>
    </row>
    <row r="21" spans="2:15" s="14" customFormat="1" x14ac:dyDescent="0.2">
      <c r="B21" s="16" t="s">
        <v>31</v>
      </c>
      <c r="C21" s="45">
        <f>[24]Tammijoulu!G13</f>
        <v>26200</v>
      </c>
      <c r="D21" s="45">
        <f>[24]Tammi!G13</f>
        <v>1283</v>
      </c>
      <c r="E21" s="45">
        <f>[24]Helmi!G13</f>
        <v>1553</v>
      </c>
      <c r="F21" s="45">
        <f>[24]Maalis!G13</f>
        <v>1697</v>
      </c>
      <c r="G21" s="45">
        <f>[24]Huhti!G13</f>
        <v>1803</v>
      </c>
      <c r="H21" s="45">
        <f>[24]Touko!G13</f>
        <v>2487</v>
      </c>
      <c r="I21" s="45">
        <f>[24]Kesä!G13</f>
        <v>2823</v>
      </c>
      <c r="J21" s="45">
        <f>[24]Heinä!G13</f>
        <v>3481</v>
      </c>
      <c r="K21" s="45">
        <f>[24]Elo!G13</f>
        <v>3068</v>
      </c>
      <c r="L21" s="45">
        <f>[24]Syys!G13</f>
        <v>2788</v>
      </c>
      <c r="M21" s="45">
        <f>[24]Loka!G13</f>
        <v>2114</v>
      </c>
      <c r="N21" s="45">
        <f>[24]Marras!G13</f>
        <v>1853</v>
      </c>
      <c r="O21" s="45">
        <f>[24]Joulu!G13</f>
        <v>1250</v>
      </c>
    </row>
    <row r="22" spans="2:15" x14ac:dyDescent="0.2">
      <c r="B22" s="1" t="s">
        <v>32</v>
      </c>
      <c r="C22" s="44">
        <f>[24]Tammijoulu!H13</f>
        <v>21168</v>
      </c>
      <c r="D22" s="44">
        <f>[24]Tammi!H13</f>
        <v>1441</v>
      </c>
      <c r="E22" s="44">
        <f>[24]Helmi!H13</f>
        <v>1480</v>
      </c>
      <c r="F22" s="44">
        <f>[24]Maalis!H13</f>
        <v>1750</v>
      </c>
      <c r="G22" s="44">
        <f>[24]Huhti!H13</f>
        <v>1406</v>
      </c>
      <c r="H22" s="44">
        <f>[24]Touko!H13</f>
        <v>2010</v>
      </c>
      <c r="I22" s="44">
        <f>[24]Kesä!H13</f>
        <v>2333</v>
      </c>
      <c r="J22" s="44">
        <f>[24]Heinä!H13</f>
        <v>1772</v>
      </c>
      <c r="K22" s="44">
        <f>[24]Elo!H13</f>
        <v>2514</v>
      </c>
      <c r="L22" s="44">
        <f>[24]Syys!H13</f>
        <v>2036</v>
      </c>
      <c r="M22" s="44">
        <f>[24]Loka!H13</f>
        <v>1718</v>
      </c>
      <c r="N22" s="44">
        <f>[24]Marras!H13</f>
        <v>1610</v>
      </c>
      <c r="O22" s="44">
        <f>[24]Joulu!H13</f>
        <v>1098</v>
      </c>
    </row>
    <row r="23" spans="2:15" s="14" customFormat="1" x14ac:dyDescent="0.2">
      <c r="B23" s="16" t="s">
        <v>33</v>
      </c>
      <c r="C23" s="45">
        <f>[24]Tammijoulu!T13</f>
        <v>25318</v>
      </c>
      <c r="D23" s="45">
        <f>[24]Tammi!T13</f>
        <v>796</v>
      </c>
      <c r="E23" s="45">
        <f>[24]Helmi!T13</f>
        <v>869</v>
      </c>
      <c r="F23" s="45">
        <f>[24]Maalis!T13</f>
        <v>1386</v>
      </c>
      <c r="G23" s="45">
        <f>[24]Huhti!T13</f>
        <v>1488</v>
      </c>
      <c r="H23" s="45">
        <f>[24]Touko!T13</f>
        <v>1123</v>
      </c>
      <c r="I23" s="45">
        <f>[24]Kesä!T13</f>
        <v>2747</v>
      </c>
      <c r="J23" s="45">
        <f>[24]Heinä!T13</f>
        <v>4758</v>
      </c>
      <c r="K23" s="45">
        <f>[24]Elo!T13</f>
        <v>7900</v>
      </c>
      <c r="L23" s="45">
        <f>[24]Syys!T13</f>
        <v>1773</v>
      </c>
      <c r="M23" s="45">
        <f>[24]Loka!T13</f>
        <v>1065</v>
      </c>
      <c r="N23" s="45">
        <f>[24]Marras!T13</f>
        <v>606</v>
      </c>
      <c r="O23" s="45">
        <f>[24]Joulu!T13</f>
        <v>807</v>
      </c>
    </row>
    <row r="24" spans="2:15" x14ac:dyDescent="0.2">
      <c r="B24" s="1" t="s">
        <v>34</v>
      </c>
      <c r="C24" s="44">
        <f>[24]Tammijoulu!AH13</f>
        <v>17413</v>
      </c>
      <c r="D24" s="44">
        <f>[24]Tammi!AH13</f>
        <v>1458</v>
      </c>
      <c r="E24" s="44">
        <f>[24]Helmi!AH13</f>
        <v>1190</v>
      </c>
      <c r="F24" s="44">
        <f>[24]Maalis!AH13</f>
        <v>1454</v>
      </c>
      <c r="G24" s="44">
        <f>[24]Huhti!AH13</f>
        <v>1221</v>
      </c>
      <c r="H24" s="44">
        <f>[24]Touko!AH13</f>
        <v>1656</v>
      </c>
      <c r="I24" s="44">
        <f>[24]Kesä!AH13</f>
        <v>1348</v>
      </c>
      <c r="J24" s="44">
        <f>[24]Heinä!AH13</f>
        <v>1415</v>
      </c>
      <c r="K24" s="44">
        <f>[24]Elo!AH13</f>
        <v>1609</v>
      </c>
      <c r="L24" s="44">
        <f>[24]Syys!AH13</f>
        <v>1516</v>
      </c>
      <c r="M24" s="44">
        <f>[24]Loka!AH13</f>
        <v>1557</v>
      </c>
      <c r="N24" s="44">
        <f>[24]Marras!AH13</f>
        <v>1697</v>
      </c>
      <c r="O24" s="44">
        <f>[24]Joulu!AH13</f>
        <v>1292</v>
      </c>
    </row>
    <row r="25" spans="2:15" s="14" customFormat="1" x14ac:dyDescent="0.2">
      <c r="B25" s="16" t="s">
        <v>35</v>
      </c>
      <c r="C25" s="45">
        <f>[24]Tammijoulu!L13</f>
        <v>15998</v>
      </c>
      <c r="D25" s="45">
        <f>[24]Tammi!L13</f>
        <v>561</v>
      </c>
      <c r="E25" s="45">
        <f>[24]Helmi!L13</f>
        <v>487</v>
      </c>
      <c r="F25" s="45">
        <f>[24]Maalis!L13</f>
        <v>591</v>
      </c>
      <c r="G25" s="45">
        <f>[24]Huhti!L13</f>
        <v>793</v>
      </c>
      <c r="H25" s="45">
        <f>[24]Touko!L13</f>
        <v>1302</v>
      </c>
      <c r="I25" s="45">
        <f>[24]Kesä!L13</f>
        <v>2278</v>
      </c>
      <c r="J25" s="45">
        <f>[24]Heinä!L13</f>
        <v>3839</v>
      </c>
      <c r="K25" s="45">
        <f>[24]Elo!L13</f>
        <v>2677</v>
      </c>
      <c r="L25" s="45">
        <f>[24]Syys!L13</f>
        <v>1181</v>
      </c>
      <c r="M25" s="45">
        <f>[24]Loka!L13</f>
        <v>736</v>
      </c>
      <c r="N25" s="45">
        <f>[24]Marras!L13</f>
        <v>652</v>
      </c>
      <c r="O25" s="45">
        <f>[24]Joulu!L13</f>
        <v>901</v>
      </c>
    </row>
    <row r="26" spans="2:15" x14ac:dyDescent="0.2">
      <c r="B26" s="1" t="s">
        <v>36</v>
      </c>
      <c r="C26" s="44">
        <f>[24]Tammijoulu!N13</f>
        <v>8666</v>
      </c>
      <c r="D26" s="44">
        <f>[24]Tammi!N13</f>
        <v>556</v>
      </c>
      <c r="E26" s="44">
        <f>[24]Helmi!N13</f>
        <v>729</v>
      </c>
      <c r="F26" s="44">
        <f>[24]Maalis!N13</f>
        <v>836</v>
      </c>
      <c r="G26" s="44">
        <f>[24]Huhti!N13</f>
        <v>638</v>
      </c>
      <c r="H26" s="44">
        <f>[24]Touko!N13</f>
        <v>732</v>
      </c>
      <c r="I26" s="44">
        <f>[24]Kesä!N13</f>
        <v>874</v>
      </c>
      <c r="J26" s="44">
        <f>[24]Heinä!N13</f>
        <v>905</v>
      </c>
      <c r="K26" s="44">
        <f>[24]Elo!N13</f>
        <v>967</v>
      </c>
      <c r="L26" s="44">
        <f>[24]Syys!N13</f>
        <v>762</v>
      </c>
      <c r="M26" s="44">
        <f>[24]Loka!N13</f>
        <v>628</v>
      </c>
      <c r="N26" s="44">
        <f>[24]Marras!N13</f>
        <v>594</v>
      </c>
      <c r="O26" s="44">
        <f>[24]Joulu!N13</f>
        <v>445</v>
      </c>
    </row>
    <row r="27" spans="2:15" s="14" customFormat="1" x14ac:dyDescent="0.2">
      <c r="B27" s="16" t="s">
        <v>37</v>
      </c>
      <c r="C27" s="45">
        <f>[24]Tammijoulu!BK13</f>
        <v>29256</v>
      </c>
      <c r="D27" s="45">
        <f>[24]Tammi!BK13</f>
        <v>1283</v>
      </c>
      <c r="E27" s="45">
        <f>[24]Helmi!BK13</f>
        <v>1125</v>
      </c>
      <c r="F27" s="45">
        <f>[24]Maalis!BK13</f>
        <v>1409</v>
      </c>
      <c r="G27" s="45">
        <f>[24]Huhti!BK13</f>
        <v>1472</v>
      </c>
      <c r="H27" s="45">
        <f>[24]Touko!BK13</f>
        <v>397</v>
      </c>
      <c r="I27" s="45">
        <f>[24]Kesä!BK13</f>
        <v>1098</v>
      </c>
      <c r="J27" s="45">
        <f>[24]Heinä!BK13</f>
        <v>1771</v>
      </c>
      <c r="K27" s="45">
        <f>[24]Elo!BK13</f>
        <v>3435</v>
      </c>
      <c r="L27" s="45">
        <f>[24]Syys!BK13</f>
        <v>5657</v>
      </c>
      <c r="M27" s="45">
        <f>[24]Loka!BK13</f>
        <v>4705</v>
      </c>
      <c r="N27" s="45">
        <f>[24]Marras!BK13</f>
        <v>4422</v>
      </c>
      <c r="O27" s="45">
        <f>[24]Joulu!BK13</f>
        <v>2482</v>
      </c>
    </row>
    <row r="28" spans="2:15" x14ac:dyDescent="0.2">
      <c r="B28" s="1" t="s">
        <v>38</v>
      </c>
      <c r="C28" s="44">
        <f>[24]Tammijoulu!AF13</f>
        <v>3656</v>
      </c>
      <c r="D28" s="44">
        <f>[24]Tammi!AF13</f>
        <v>220</v>
      </c>
      <c r="E28" s="44">
        <f>[24]Helmi!AF13</f>
        <v>109</v>
      </c>
      <c r="F28" s="44">
        <f>[24]Maalis!AF13</f>
        <v>153</v>
      </c>
      <c r="G28" s="44">
        <f>[24]Huhti!AF13</f>
        <v>193</v>
      </c>
      <c r="H28" s="44">
        <f>[24]Touko!AF13</f>
        <v>196</v>
      </c>
      <c r="I28" s="44">
        <f>[24]Kesä!AF13</f>
        <v>564</v>
      </c>
      <c r="J28" s="44">
        <f>[24]Heinä!AF13</f>
        <v>549</v>
      </c>
      <c r="K28" s="44">
        <f>[24]Elo!AF13</f>
        <v>959</v>
      </c>
      <c r="L28" s="44">
        <f>[24]Syys!AF13</f>
        <v>117</v>
      </c>
      <c r="M28" s="44">
        <f>[24]Loka!AF13</f>
        <v>136</v>
      </c>
      <c r="N28" s="44">
        <f>[24]Marras!AF13</f>
        <v>165</v>
      </c>
      <c r="O28" s="44">
        <f>[24]Joulu!AF13</f>
        <v>295</v>
      </c>
    </row>
    <row r="29" spans="2:15" s="14" customFormat="1" x14ac:dyDescent="0.2">
      <c r="B29" s="16" t="s">
        <v>39</v>
      </c>
      <c r="C29" s="45">
        <f>[24]Tammijoulu!AQ13</f>
        <v>5971</v>
      </c>
      <c r="D29" s="45">
        <f>[24]Tammi!AQ13</f>
        <v>197</v>
      </c>
      <c r="E29" s="45">
        <f>[24]Helmi!AQ13</f>
        <v>230</v>
      </c>
      <c r="F29" s="45">
        <f>[24]Maalis!AQ13</f>
        <v>244</v>
      </c>
      <c r="G29" s="45">
        <f>[24]Huhti!AQ13</f>
        <v>323</v>
      </c>
      <c r="H29" s="45">
        <f>[24]Touko!AQ13</f>
        <v>825</v>
      </c>
      <c r="I29" s="45">
        <f>[24]Kesä!AQ13</f>
        <v>678</v>
      </c>
      <c r="J29" s="45">
        <f>[24]Heinä!AQ13</f>
        <v>737</v>
      </c>
      <c r="K29" s="45">
        <f>[24]Elo!AQ13</f>
        <v>892</v>
      </c>
      <c r="L29" s="45">
        <f>[24]Syys!AQ13</f>
        <v>565</v>
      </c>
      <c r="M29" s="45">
        <f>[24]Loka!AQ13</f>
        <v>475</v>
      </c>
      <c r="N29" s="45">
        <f>[24]Marras!AQ13</f>
        <v>292</v>
      </c>
      <c r="O29" s="45">
        <f>[24]Joulu!AQ13</f>
        <v>513</v>
      </c>
    </row>
    <row r="30" spans="2:15" x14ac:dyDescent="0.2">
      <c r="B30" s="1" t="s">
        <v>40</v>
      </c>
      <c r="C30" s="44">
        <f>[24]Tammijoulu!K13</f>
        <v>6440</v>
      </c>
      <c r="D30" s="44">
        <f>[24]Tammi!K13</f>
        <v>242</v>
      </c>
      <c r="E30" s="44">
        <f>[24]Helmi!K13</f>
        <v>269</v>
      </c>
      <c r="F30" s="44">
        <f>[24]Maalis!K13</f>
        <v>312</v>
      </c>
      <c r="G30" s="44">
        <f>[24]Huhti!K13</f>
        <v>604</v>
      </c>
      <c r="H30" s="44">
        <f>[24]Touko!K13</f>
        <v>757</v>
      </c>
      <c r="I30" s="44">
        <f>[24]Kesä!K13</f>
        <v>989</v>
      </c>
      <c r="J30" s="44">
        <f>[24]Heinä!K13</f>
        <v>774</v>
      </c>
      <c r="K30" s="44">
        <f>[24]Elo!K13</f>
        <v>867</v>
      </c>
      <c r="L30" s="44">
        <f>[24]Syys!K13</f>
        <v>614</v>
      </c>
      <c r="M30" s="44">
        <f>[24]Loka!K13</f>
        <v>478</v>
      </c>
      <c r="N30" s="44">
        <f>[24]Marras!K13</f>
        <v>290</v>
      </c>
      <c r="O30" s="44">
        <f>[24]Joulu!K13</f>
        <v>244</v>
      </c>
    </row>
    <row r="31" spans="2:15" s="14" customFormat="1" x14ac:dyDescent="0.2">
      <c r="B31" s="16" t="s">
        <v>2</v>
      </c>
      <c r="C31" s="45">
        <f>[24]Tammijoulu!BG13</f>
        <v>5927</v>
      </c>
      <c r="D31" s="45">
        <f>[24]Tammi!BG13</f>
        <v>250</v>
      </c>
      <c r="E31" s="45">
        <f>[24]Helmi!BG13</f>
        <v>145</v>
      </c>
      <c r="F31" s="45">
        <f>[24]Maalis!BG13</f>
        <v>178</v>
      </c>
      <c r="G31" s="45">
        <f>[24]Huhti!BG13</f>
        <v>302</v>
      </c>
      <c r="H31" s="45">
        <f>[24]Touko!BG13</f>
        <v>500</v>
      </c>
      <c r="I31" s="45">
        <f>[24]Kesä!BG13</f>
        <v>903</v>
      </c>
      <c r="J31" s="45">
        <f>[24]Heinä!BG13</f>
        <v>881</v>
      </c>
      <c r="K31" s="45">
        <f>[24]Elo!BG13</f>
        <v>1101</v>
      </c>
      <c r="L31" s="45">
        <f>[24]Syys!BG13</f>
        <v>712</v>
      </c>
      <c r="M31" s="45">
        <f>[24]Loka!BG13</f>
        <v>418</v>
      </c>
      <c r="N31" s="45">
        <f>[24]Marras!BG13</f>
        <v>217</v>
      </c>
      <c r="O31" s="45">
        <f>[24]Joulu!BG13</f>
        <v>320</v>
      </c>
    </row>
    <row r="32" spans="2:15" x14ac:dyDescent="0.2">
      <c r="B32" s="1" t="s">
        <v>41</v>
      </c>
      <c r="C32" s="44">
        <f>[24]Tammijoulu!V13</f>
        <v>4943</v>
      </c>
      <c r="D32" s="44">
        <f>[24]Tammi!V13</f>
        <v>293</v>
      </c>
      <c r="E32" s="44">
        <f>[24]Helmi!V13</f>
        <v>202</v>
      </c>
      <c r="F32" s="44">
        <f>[24]Maalis!V13</f>
        <v>357</v>
      </c>
      <c r="G32" s="44">
        <f>[24]Huhti!V13</f>
        <v>458</v>
      </c>
      <c r="H32" s="44">
        <f>[24]Touko!V13</f>
        <v>400</v>
      </c>
      <c r="I32" s="44">
        <f>[24]Kesä!V13</f>
        <v>639</v>
      </c>
      <c r="J32" s="44">
        <f>[24]Heinä!V13</f>
        <v>526</v>
      </c>
      <c r="K32" s="44">
        <f>[24]Elo!V13</f>
        <v>814</v>
      </c>
      <c r="L32" s="44">
        <f>[24]Syys!V13</f>
        <v>377</v>
      </c>
      <c r="M32" s="44">
        <f>[24]Loka!V13</f>
        <v>366</v>
      </c>
      <c r="N32" s="44">
        <f>[24]Marras!V13</f>
        <v>274</v>
      </c>
      <c r="O32" s="44">
        <f>[24]Joulu!V13</f>
        <v>237</v>
      </c>
    </row>
    <row r="33" spans="2:15" s="14" customFormat="1" x14ac:dyDescent="0.2">
      <c r="B33" s="16" t="s">
        <v>42</v>
      </c>
      <c r="C33" s="45">
        <f>[24]Tammijoulu!Y13</f>
        <v>3214</v>
      </c>
      <c r="D33" s="45">
        <f>[24]Tammi!Y13</f>
        <v>209</v>
      </c>
      <c r="E33" s="45">
        <f>[24]Helmi!Y13</f>
        <v>152</v>
      </c>
      <c r="F33" s="45">
        <f>[24]Maalis!Y13</f>
        <v>255</v>
      </c>
      <c r="G33" s="45">
        <f>[24]Huhti!Y13</f>
        <v>222</v>
      </c>
      <c r="H33" s="45">
        <f>[24]Touko!Y13</f>
        <v>226</v>
      </c>
      <c r="I33" s="45">
        <f>[24]Kesä!Y13</f>
        <v>328</v>
      </c>
      <c r="J33" s="45">
        <f>[24]Heinä!Y13</f>
        <v>278</v>
      </c>
      <c r="K33" s="45">
        <f>[24]Elo!Y13</f>
        <v>494</v>
      </c>
      <c r="L33" s="45">
        <f>[24]Syys!Y13</f>
        <v>289</v>
      </c>
      <c r="M33" s="45">
        <f>[24]Loka!Y13</f>
        <v>291</v>
      </c>
      <c r="N33" s="45">
        <f>[24]Marras!Y13</f>
        <v>272</v>
      </c>
      <c r="O33" s="45">
        <f>[24]Joulu!Y13</f>
        <v>198</v>
      </c>
    </row>
    <row r="34" spans="2:15" x14ac:dyDescent="0.2">
      <c r="B34" s="1" t="s">
        <v>3</v>
      </c>
      <c r="C34" s="44">
        <f>[24]Tammijoulu!AI13</f>
        <v>4384</v>
      </c>
      <c r="D34" s="44">
        <f>[24]Tammi!AI13</f>
        <v>231</v>
      </c>
      <c r="E34" s="44">
        <f>[24]Helmi!AI13</f>
        <v>270</v>
      </c>
      <c r="F34" s="44">
        <f>[24]Maalis!AI13</f>
        <v>305</v>
      </c>
      <c r="G34" s="44">
        <f>[24]Huhti!AI13</f>
        <v>377</v>
      </c>
      <c r="H34" s="44">
        <f>[24]Touko!AI13</f>
        <v>364</v>
      </c>
      <c r="I34" s="44">
        <f>[24]Kesä!AI13</f>
        <v>280</v>
      </c>
      <c r="J34" s="44">
        <f>[24]Heinä!AI13</f>
        <v>482</v>
      </c>
      <c r="K34" s="44">
        <f>[24]Elo!AI13</f>
        <v>502</v>
      </c>
      <c r="L34" s="44">
        <f>[24]Syys!AI13</f>
        <v>389</v>
      </c>
      <c r="M34" s="44">
        <f>[24]Loka!AI13</f>
        <v>400</v>
      </c>
      <c r="N34" s="44">
        <f>[24]Marras!AI13</f>
        <v>417</v>
      </c>
      <c r="O34" s="44">
        <f>[24]Joulu!AI13</f>
        <v>367</v>
      </c>
    </row>
    <row r="35" spans="2:15" s="14" customFormat="1" x14ac:dyDescent="0.2">
      <c r="B35" s="16" t="s">
        <v>43</v>
      </c>
      <c r="C35" s="45">
        <f>[24]Tammijoulu!U13</f>
        <v>3169</v>
      </c>
      <c r="D35" s="45">
        <f>[24]Tammi!U13</f>
        <v>101</v>
      </c>
      <c r="E35" s="45">
        <f>[24]Helmi!U13</f>
        <v>93</v>
      </c>
      <c r="F35" s="45">
        <f>[24]Maalis!U13</f>
        <v>160</v>
      </c>
      <c r="G35" s="45">
        <f>[24]Huhti!U13</f>
        <v>216</v>
      </c>
      <c r="H35" s="45">
        <f>[24]Touko!U13</f>
        <v>325</v>
      </c>
      <c r="I35" s="45">
        <f>[24]Kesä!U13</f>
        <v>381</v>
      </c>
      <c r="J35" s="45">
        <f>[24]Heinä!U13</f>
        <v>771</v>
      </c>
      <c r="K35" s="45">
        <f>[24]Elo!U13</f>
        <v>674</v>
      </c>
      <c r="L35" s="45">
        <f>[24]Syys!U13</f>
        <v>140</v>
      </c>
      <c r="M35" s="45">
        <f>[24]Loka!U13</f>
        <v>133</v>
      </c>
      <c r="N35" s="45">
        <f>[24]Marras!U13</f>
        <v>84</v>
      </c>
      <c r="O35" s="45">
        <f>[24]Joulu!U13</f>
        <v>91</v>
      </c>
    </row>
    <row r="36" spans="2:15" x14ac:dyDescent="0.2">
      <c r="B36" s="1" t="s">
        <v>44</v>
      </c>
      <c r="C36" s="44">
        <f>[24]Tammijoulu!Q13</f>
        <v>3975</v>
      </c>
      <c r="D36" s="44">
        <f>[24]Tammi!Q13</f>
        <v>172</v>
      </c>
      <c r="E36" s="44">
        <f>[24]Helmi!Q13</f>
        <v>213</v>
      </c>
      <c r="F36" s="44">
        <f>[24]Maalis!Q13</f>
        <v>330</v>
      </c>
      <c r="G36" s="44">
        <f>[24]Huhti!Q13</f>
        <v>448</v>
      </c>
      <c r="H36" s="44">
        <f>[24]Touko!Q13</f>
        <v>361</v>
      </c>
      <c r="I36" s="44">
        <f>[24]Kesä!Q13</f>
        <v>450</v>
      </c>
      <c r="J36" s="44">
        <f>[24]Heinä!Q13</f>
        <v>469</v>
      </c>
      <c r="K36" s="44">
        <f>[24]Elo!Q13</f>
        <v>578</v>
      </c>
      <c r="L36" s="44">
        <f>[24]Syys!Q13</f>
        <v>335</v>
      </c>
      <c r="M36" s="44">
        <f>[24]Loka!Q13</f>
        <v>315</v>
      </c>
      <c r="N36" s="44">
        <f>[24]Marras!Q13</f>
        <v>145</v>
      </c>
      <c r="O36" s="44">
        <f>[24]Joulu!Q13</f>
        <v>159</v>
      </c>
    </row>
    <row r="37" spans="2:15" s="14" customFormat="1" x14ac:dyDescent="0.2">
      <c r="B37" s="16" t="s">
        <v>4</v>
      </c>
      <c r="C37" s="45">
        <f>[24]Tammijoulu!AN13</f>
        <v>1624</v>
      </c>
      <c r="D37" s="45">
        <f>[24]Tammi!AN13</f>
        <v>92</v>
      </c>
      <c r="E37" s="45">
        <f>[24]Helmi!AN13</f>
        <v>115</v>
      </c>
      <c r="F37" s="45">
        <f>[24]Maalis!AN13</f>
        <v>68</v>
      </c>
      <c r="G37" s="45">
        <f>[24]Huhti!AN13</f>
        <v>114</v>
      </c>
      <c r="H37" s="45">
        <f>[24]Touko!AN13</f>
        <v>96</v>
      </c>
      <c r="I37" s="45">
        <f>[24]Kesä!AN13</f>
        <v>161</v>
      </c>
      <c r="J37" s="45">
        <f>[24]Heinä!AN13</f>
        <v>261</v>
      </c>
      <c r="K37" s="45">
        <f>[24]Elo!AN13</f>
        <v>283</v>
      </c>
      <c r="L37" s="45">
        <f>[24]Syys!AN13</f>
        <v>167</v>
      </c>
      <c r="M37" s="45">
        <f>[24]Loka!AN13</f>
        <v>109</v>
      </c>
      <c r="N37" s="45">
        <f>[24]Marras!AN13</f>
        <v>87</v>
      </c>
      <c r="O37" s="45">
        <f>[24]Joulu!AN13</f>
        <v>71</v>
      </c>
    </row>
    <row r="38" spans="2:15" x14ac:dyDescent="0.2">
      <c r="B38" s="1" t="s">
        <v>45</v>
      </c>
      <c r="C38" s="44">
        <f>[24]Tammijoulu!BA13</f>
        <v>4324</v>
      </c>
      <c r="D38" s="44">
        <f>[24]Tammi!BA13</f>
        <v>176</v>
      </c>
      <c r="E38" s="44">
        <f>[24]Helmi!BA13</f>
        <v>80</v>
      </c>
      <c r="F38" s="44">
        <f>[24]Maalis!BA13</f>
        <v>133</v>
      </c>
      <c r="G38" s="44">
        <f>[24]Huhti!BA13</f>
        <v>116</v>
      </c>
      <c r="H38" s="44">
        <f>[24]Touko!BA13</f>
        <v>313</v>
      </c>
      <c r="I38" s="44">
        <f>[24]Kesä!BA13</f>
        <v>539</v>
      </c>
      <c r="J38" s="44">
        <f>[24]Heinä!BA13</f>
        <v>784</v>
      </c>
      <c r="K38" s="44">
        <f>[24]Elo!BA13</f>
        <v>962</v>
      </c>
      <c r="L38" s="44">
        <f>[24]Syys!BA13</f>
        <v>448</v>
      </c>
      <c r="M38" s="44">
        <f>[24]Loka!BA13</f>
        <v>371</v>
      </c>
      <c r="N38" s="44">
        <f>[24]Marras!BA13</f>
        <v>220</v>
      </c>
      <c r="O38" s="44">
        <f>[24]Joulu!BA13</f>
        <v>182</v>
      </c>
    </row>
    <row r="39" spans="2:15" s="14" customFormat="1" x14ac:dyDescent="0.2">
      <c r="B39" s="16" t="s">
        <v>46</v>
      </c>
      <c r="C39" s="45">
        <f>[24]Tammijoulu!W13</f>
        <v>3696</v>
      </c>
      <c r="D39" s="45">
        <f>[24]Tammi!W13</f>
        <v>99</v>
      </c>
      <c r="E39" s="45">
        <f>[24]Helmi!W13</f>
        <v>137</v>
      </c>
      <c r="F39" s="45">
        <f>[24]Maalis!W13</f>
        <v>167</v>
      </c>
      <c r="G39" s="45">
        <f>[24]Huhti!W13</f>
        <v>420</v>
      </c>
      <c r="H39" s="45">
        <f>[24]Touko!W13</f>
        <v>903</v>
      </c>
      <c r="I39" s="45">
        <f>[24]Kesä!W13</f>
        <v>347</v>
      </c>
      <c r="J39" s="45">
        <f>[24]Heinä!W13</f>
        <v>365</v>
      </c>
      <c r="K39" s="45">
        <f>[24]Elo!W13</f>
        <v>541</v>
      </c>
      <c r="L39" s="45">
        <f>[24]Syys!W13</f>
        <v>215</v>
      </c>
      <c r="M39" s="45">
        <f>[24]Loka!W13</f>
        <v>131</v>
      </c>
      <c r="N39" s="45">
        <f>[24]Marras!W13</f>
        <v>225</v>
      </c>
      <c r="O39" s="45">
        <f>[24]Joulu!W13</f>
        <v>146</v>
      </c>
    </row>
    <row r="40" spans="2:15" x14ac:dyDescent="0.2">
      <c r="B40" s="1" t="s">
        <v>47</v>
      </c>
      <c r="C40" s="44">
        <f>[24]Tammijoulu!AJ13</f>
        <v>2411</v>
      </c>
      <c r="D40" s="44">
        <f>[24]Tammi!AJ13</f>
        <v>186</v>
      </c>
      <c r="E40" s="44">
        <f>[24]Helmi!AJ13</f>
        <v>147</v>
      </c>
      <c r="F40" s="44">
        <f>[24]Maalis!AJ13</f>
        <v>164</v>
      </c>
      <c r="G40" s="44">
        <f>[24]Huhti!AJ13</f>
        <v>186</v>
      </c>
      <c r="H40" s="44">
        <f>[24]Touko!AJ13</f>
        <v>144</v>
      </c>
      <c r="I40" s="44">
        <f>[24]Kesä!AJ13</f>
        <v>237</v>
      </c>
      <c r="J40" s="44">
        <f>[24]Heinä!AJ13</f>
        <v>219</v>
      </c>
      <c r="K40" s="44">
        <f>[24]Elo!AJ13</f>
        <v>265</v>
      </c>
      <c r="L40" s="44">
        <f>[24]Syys!AJ13</f>
        <v>269</v>
      </c>
      <c r="M40" s="44">
        <f>[24]Loka!AJ13</f>
        <v>226</v>
      </c>
      <c r="N40" s="44">
        <f>[24]Marras!AJ13</f>
        <v>205</v>
      </c>
      <c r="O40" s="44">
        <f>[24]Joulu!AJ13</f>
        <v>163</v>
      </c>
    </row>
    <row r="41" spans="2:15" s="14" customFormat="1" x14ac:dyDescent="0.2">
      <c r="B41" s="16" t="s">
        <v>48</v>
      </c>
      <c r="C41" s="45">
        <f>[24]Tammijoulu!AG13</f>
        <v>1577</v>
      </c>
      <c r="D41" s="45">
        <f>[24]Tammi!AG13</f>
        <v>133</v>
      </c>
      <c r="E41" s="45">
        <f>[24]Helmi!AG13</f>
        <v>50</v>
      </c>
      <c r="F41" s="45">
        <f>[24]Maalis!AG13</f>
        <v>73</v>
      </c>
      <c r="G41" s="45">
        <f>[24]Huhti!AG13</f>
        <v>68</v>
      </c>
      <c r="H41" s="45">
        <f>[24]Touko!AG13</f>
        <v>112</v>
      </c>
      <c r="I41" s="45">
        <f>[24]Kesä!AG13</f>
        <v>254</v>
      </c>
      <c r="J41" s="45">
        <f>[24]Heinä!AG13</f>
        <v>218</v>
      </c>
      <c r="K41" s="45">
        <f>[24]Elo!AG13</f>
        <v>325</v>
      </c>
      <c r="L41" s="45">
        <f>[24]Syys!AG13</f>
        <v>106</v>
      </c>
      <c r="M41" s="45">
        <f>[24]Loka!AG13</f>
        <v>96</v>
      </c>
      <c r="N41" s="45">
        <f>[24]Marras!AG13</f>
        <v>79</v>
      </c>
      <c r="O41" s="45">
        <f>[24]Joulu!AG13</f>
        <v>63</v>
      </c>
    </row>
    <row r="42" spans="2:15" x14ac:dyDescent="0.2">
      <c r="B42" s="1" t="s">
        <v>49</v>
      </c>
      <c r="C42" s="44">
        <f>[24]Tammijoulu!AW13</f>
        <v>2141</v>
      </c>
      <c r="D42" s="44">
        <f>[24]Tammi!AW13</f>
        <v>100</v>
      </c>
      <c r="E42" s="44">
        <f>[24]Helmi!AW13</f>
        <v>120</v>
      </c>
      <c r="F42" s="44">
        <f>[24]Maalis!AW13</f>
        <v>107</v>
      </c>
      <c r="G42" s="44">
        <f>[24]Huhti!AW13</f>
        <v>115</v>
      </c>
      <c r="H42" s="44">
        <f>[24]Touko!AW13</f>
        <v>222</v>
      </c>
      <c r="I42" s="44">
        <f>[24]Kesä!AW13</f>
        <v>351</v>
      </c>
      <c r="J42" s="44">
        <f>[24]Heinä!AW13</f>
        <v>226</v>
      </c>
      <c r="K42" s="44">
        <f>[24]Elo!AW13</f>
        <v>259</v>
      </c>
      <c r="L42" s="44">
        <f>[24]Syys!AW13</f>
        <v>278</v>
      </c>
      <c r="M42" s="44">
        <f>[24]Loka!AW13</f>
        <v>143</v>
      </c>
      <c r="N42" s="44">
        <f>[24]Marras!AW13</f>
        <v>132</v>
      </c>
      <c r="O42" s="44">
        <f>[24]Joulu!AW13</f>
        <v>88</v>
      </c>
    </row>
    <row r="43" spans="2:15" s="14" customFormat="1" x14ac:dyDescent="0.2">
      <c r="B43" s="16" t="s">
        <v>5</v>
      </c>
      <c r="C43" s="45">
        <f>[24]Tammijoulu!BC13</f>
        <v>906</v>
      </c>
      <c r="D43" s="45">
        <f>[24]Tammi!BC13</f>
        <v>22</v>
      </c>
      <c r="E43" s="45">
        <f>[24]Helmi!BC13</f>
        <v>63</v>
      </c>
      <c r="F43" s="45">
        <f>[24]Maalis!BC13</f>
        <v>25</v>
      </c>
      <c r="G43" s="45">
        <f>[24]Huhti!BC13</f>
        <v>10</v>
      </c>
      <c r="H43" s="45">
        <f>[24]Touko!BC13</f>
        <v>14</v>
      </c>
      <c r="I43" s="45">
        <f>[24]Kesä!BC13</f>
        <v>57</v>
      </c>
      <c r="J43" s="45">
        <f>[24]Heinä!BC13</f>
        <v>247</v>
      </c>
      <c r="K43" s="45">
        <f>[24]Elo!BC13</f>
        <v>260</v>
      </c>
      <c r="L43" s="45">
        <f>[24]Syys!BC13</f>
        <v>105</v>
      </c>
      <c r="M43" s="45">
        <f>[24]Loka!BC13</f>
        <v>68</v>
      </c>
      <c r="N43" s="45">
        <f>[24]Marras!BC13</f>
        <v>22</v>
      </c>
      <c r="O43" s="45">
        <f>[24]Joulu!BC13</f>
        <v>13</v>
      </c>
    </row>
    <row r="44" spans="2:15" x14ac:dyDescent="0.2">
      <c r="B44" s="1" t="s">
        <v>6</v>
      </c>
      <c r="C44" s="44">
        <f>[24]Tammijoulu!AS13</f>
        <v>1143</v>
      </c>
      <c r="D44" s="44">
        <f>[24]Tammi!AS13</f>
        <v>32</v>
      </c>
      <c r="E44" s="44">
        <f>[24]Helmi!AS13</f>
        <v>34</v>
      </c>
      <c r="F44" s="44">
        <f>[24]Maalis!AS13</f>
        <v>55</v>
      </c>
      <c r="G44" s="44">
        <f>[24]Huhti!AS13</f>
        <v>41</v>
      </c>
      <c r="H44" s="44">
        <f>[24]Touko!AS13</f>
        <v>68</v>
      </c>
      <c r="I44" s="44">
        <f>[24]Kesä!AS13</f>
        <v>177</v>
      </c>
      <c r="J44" s="44">
        <f>[24]Heinä!AS13</f>
        <v>162</v>
      </c>
      <c r="K44" s="44">
        <f>[24]Elo!AS13</f>
        <v>282</v>
      </c>
      <c r="L44" s="44">
        <f>[24]Syys!AS13</f>
        <v>115</v>
      </c>
      <c r="M44" s="44">
        <f>[24]Loka!AS13</f>
        <v>73</v>
      </c>
      <c r="N44" s="44">
        <f>[24]Marras!AS13</f>
        <v>59</v>
      </c>
      <c r="O44" s="44">
        <f>[24]Joulu!AS13</f>
        <v>45</v>
      </c>
    </row>
    <row r="45" spans="2:15" s="14" customFormat="1" x14ac:dyDescent="0.2">
      <c r="B45" s="16" t="s">
        <v>50</v>
      </c>
      <c r="C45" s="45">
        <f>[24]Tammijoulu!I13</f>
        <v>1457</v>
      </c>
      <c r="D45" s="45">
        <f>[24]Tammi!I13</f>
        <v>65</v>
      </c>
      <c r="E45" s="45">
        <f>[24]Helmi!I13</f>
        <v>47</v>
      </c>
      <c r="F45" s="45">
        <f>[24]Maalis!I13</f>
        <v>85</v>
      </c>
      <c r="G45" s="45">
        <f>[24]Huhti!I13</f>
        <v>174</v>
      </c>
      <c r="H45" s="45">
        <f>[24]Touko!I13</f>
        <v>148</v>
      </c>
      <c r="I45" s="45">
        <f>[24]Kesä!I13</f>
        <v>198</v>
      </c>
      <c r="J45" s="45">
        <f>[24]Heinä!I13</f>
        <v>46</v>
      </c>
      <c r="K45" s="45">
        <f>[24]Elo!I13</f>
        <v>132</v>
      </c>
      <c r="L45" s="45">
        <f>[24]Syys!I13</f>
        <v>306</v>
      </c>
      <c r="M45" s="45">
        <f>[24]Loka!I13</f>
        <v>110</v>
      </c>
      <c r="N45" s="45">
        <f>[24]Marras!I13</f>
        <v>92</v>
      </c>
      <c r="O45" s="45">
        <f>[24]Joulu!I13</f>
        <v>54</v>
      </c>
    </row>
    <row r="46" spans="2:15" x14ac:dyDescent="0.2">
      <c r="B46" s="1" t="s">
        <v>51</v>
      </c>
      <c r="C46" s="44">
        <f>[24]Tammijoulu!BH13</f>
        <v>1028</v>
      </c>
      <c r="D46" s="44">
        <f>[24]Tammi!BH13</f>
        <v>33</v>
      </c>
      <c r="E46" s="44">
        <f>[24]Helmi!BH13</f>
        <v>28</v>
      </c>
      <c r="F46" s="44">
        <f>[24]Maalis!BH13</f>
        <v>36</v>
      </c>
      <c r="G46" s="44">
        <f>[24]Huhti!BH13</f>
        <v>86</v>
      </c>
      <c r="H46" s="44">
        <f>[24]Touko!BH13</f>
        <v>73</v>
      </c>
      <c r="I46" s="44">
        <f>[24]Kesä!BH13</f>
        <v>159</v>
      </c>
      <c r="J46" s="44">
        <f>[24]Heinä!BH13</f>
        <v>159</v>
      </c>
      <c r="K46" s="44">
        <f>[24]Elo!BH13</f>
        <v>189</v>
      </c>
      <c r="L46" s="44">
        <f>[24]Syys!BH13</f>
        <v>126</v>
      </c>
      <c r="M46" s="44">
        <f>[24]Loka!BH13</f>
        <v>51</v>
      </c>
      <c r="N46" s="44">
        <f>[24]Marras!BH13</f>
        <v>34</v>
      </c>
      <c r="O46" s="44">
        <f>[24]Joulu!BH13</f>
        <v>54</v>
      </c>
    </row>
    <row r="47" spans="2:15" s="14" customFormat="1" x14ac:dyDescent="0.2"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5" x14ac:dyDescent="0.2">
      <c r="B48" s="1" t="s">
        <v>91</v>
      </c>
      <c r="C48" s="8">
        <f t="shared" ref="C48:O48" si="0">C10-SUM(C12:C46)</f>
        <v>75702</v>
      </c>
      <c r="D48" s="8">
        <f t="shared" si="0"/>
        <v>4668</v>
      </c>
      <c r="E48" s="8">
        <f t="shared" si="0"/>
        <v>3945</v>
      </c>
      <c r="F48" s="8">
        <f t="shared" si="0"/>
        <v>4769</v>
      </c>
      <c r="G48" s="8">
        <f t="shared" si="0"/>
        <v>5825</v>
      </c>
      <c r="H48" s="8">
        <f t="shared" si="0"/>
        <v>6628</v>
      </c>
      <c r="I48" s="8">
        <f t="shared" si="0"/>
        <v>7870</v>
      </c>
      <c r="J48" s="8">
        <f t="shared" si="0"/>
        <v>8618</v>
      </c>
      <c r="K48" s="8">
        <f t="shared" si="0"/>
        <v>11076</v>
      </c>
      <c r="L48" s="8">
        <f t="shared" si="0"/>
        <v>7940</v>
      </c>
      <c r="M48" s="8">
        <f t="shared" si="0"/>
        <v>5614</v>
      </c>
      <c r="N48" s="8">
        <f t="shared" si="0"/>
        <v>4496</v>
      </c>
      <c r="O48" s="8">
        <f t="shared" si="0"/>
        <v>4253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8:O65536 C1:O6">
    <cfRule type="cellIs" dxfId="54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3" sqref="B3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92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99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[25]Tammijoulu!C13</f>
        <v>1563086</v>
      </c>
      <c r="D9" s="43">
        <f>[25]Tammi!C13</f>
        <v>103443</v>
      </c>
      <c r="E9" s="43">
        <f>[25]Helmi!C13</f>
        <v>95096</v>
      </c>
      <c r="F9" s="43">
        <f>[25]Maalis!C13</f>
        <v>111583</v>
      </c>
      <c r="G9" s="43">
        <f>[25]Huhti!C13</f>
        <v>104611</v>
      </c>
      <c r="H9" s="43">
        <f>[25]Touko!C13</f>
        <v>138854</v>
      </c>
      <c r="I9" s="43">
        <f>[25]Kesä!C13</f>
        <v>146100</v>
      </c>
      <c r="J9" s="43">
        <f>[25]Heinä!C13</f>
        <v>166932</v>
      </c>
      <c r="K9" s="43">
        <f>[25]Elo!C13</f>
        <v>179338</v>
      </c>
      <c r="L9" s="43">
        <f>[25]Syys!C13</f>
        <v>137930</v>
      </c>
      <c r="M9" s="43">
        <f>[25]Loka!C13</f>
        <v>138356</v>
      </c>
      <c r="N9" s="43">
        <f>[25]Marras!C13</f>
        <v>135968</v>
      </c>
      <c r="O9" s="43">
        <f>[25]Joulu!C13</f>
        <v>104875</v>
      </c>
    </row>
    <row r="10" spans="2:15" x14ac:dyDescent="0.2">
      <c r="B10" s="10" t="s">
        <v>21</v>
      </c>
      <c r="C10" s="44">
        <f>[25]Tammijoulu!E13</f>
        <v>845974</v>
      </c>
      <c r="D10" s="44">
        <f>[25]Tammi!E13</f>
        <v>51940</v>
      </c>
      <c r="E10" s="44">
        <f>[25]Helmi!E13</f>
        <v>42297</v>
      </c>
      <c r="F10" s="44">
        <f>[25]Maalis!E13</f>
        <v>51519</v>
      </c>
      <c r="G10" s="44">
        <f>[25]Huhti!E13</f>
        <v>51186</v>
      </c>
      <c r="H10" s="44">
        <f>[25]Touko!E13</f>
        <v>72636</v>
      </c>
      <c r="I10" s="44">
        <f>[25]Kesä!E13</f>
        <v>97019</v>
      </c>
      <c r="J10" s="44">
        <f>[25]Heinä!E13</f>
        <v>98988</v>
      </c>
      <c r="K10" s="44">
        <f>[25]Elo!E13</f>
        <v>115218</v>
      </c>
      <c r="L10" s="44">
        <f>[25]Syys!E13</f>
        <v>82236</v>
      </c>
      <c r="M10" s="44">
        <f>[25]Loka!E13</f>
        <v>66796</v>
      </c>
      <c r="N10" s="44">
        <f>[25]Marras!E13</f>
        <v>62204</v>
      </c>
      <c r="O10" s="44">
        <f>[25]Joulu!E13</f>
        <v>53935</v>
      </c>
    </row>
    <row r="11" spans="2:15" s="14" customFormat="1" x14ac:dyDescent="0.2">
      <c r="B11" s="15" t="s">
        <v>22</v>
      </c>
      <c r="C11" s="45">
        <f>[25]Tammijoulu!D13</f>
        <v>717112</v>
      </c>
      <c r="D11" s="45">
        <f>[25]Tammi!D13</f>
        <v>51503</v>
      </c>
      <c r="E11" s="45">
        <f>[25]Helmi!D13</f>
        <v>52799</v>
      </c>
      <c r="F11" s="45">
        <f>[25]Maalis!D13</f>
        <v>60064</v>
      </c>
      <c r="G11" s="45">
        <f>[25]Huhti!D13</f>
        <v>53425</v>
      </c>
      <c r="H11" s="45">
        <f>[25]Touko!D13</f>
        <v>66218</v>
      </c>
      <c r="I11" s="45">
        <f>[25]Kesä!D13</f>
        <v>49081</v>
      </c>
      <c r="J11" s="45">
        <f>[25]Heinä!D13</f>
        <v>67944</v>
      </c>
      <c r="K11" s="45">
        <f>[25]Elo!D13</f>
        <v>64120</v>
      </c>
      <c r="L11" s="45">
        <f>[25]Syys!D13</f>
        <v>55694</v>
      </c>
      <c r="M11" s="45">
        <f>[25]Loka!D13</f>
        <v>71560</v>
      </c>
      <c r="N11" s="45">
        <f>[25]Marras!D13</f>
        <v>73764</v>
      </c>
      <c r="O11" s="45">
        <f>[25]Joulu!D13</f>
        <v>50940</v>
      </c>
    </row>
    <row r="12" spans="2:15" x14ac:dyDescent="0.2">
      <c r="B12" s="1" t="s">
        <v>23</v>
      </c>
      <c r="C12" s="44">
        <f>[25]Tammijoulu!P13</f>
        <v>79826</v>
      </c>
      <c r="D12" s="44">
        <f>[25]Tammi!P13</f>
        <v>4702</v>
      </c>
      <c r="E12" s="44">
        <f>[25]Helmi!P13</f>
        <v>4667</v>
      </c>
      <c r="F12" s="44">
        <f>[25]Maalis!P13</f>
        <v>5651</v>
      </c>
      <c r="G12" s="44">
        <f>[25]Huhti!P13</f>
        <v>4900</v>
      </c>
      <c r="H12" s="44">
        <f>[25]Touko!P13</f>
        <v>7064</v>
      </c>
      <c r="I12" s="44">
        <f>[25]Kesä!P13</f>
        <v>10015</v>
      </c>
      <c r="J12" s="44">
        <f>[25]Heinä!P13</f>
        <v>8054</v>
      </c>
      <c r="K12" s="44">
        <f>[25]Elo!P13</f>
        <v>9303</v>
      </c>
      <c r="L12" s="44">
        <f>[25]Syys!P13</f>
        <v>8145</v>
      </c>
      <c r="M12" s="44">
        <f>[25]Loka!P13</f>
        <v>6539</v>
      </c>
      <c r="N12" s="44">
        <f>[25]Marras!P13</f>
        <v>6117</v>
      </c>
      <c r="O12" s="44">
        <f>[25]Joulu!P13</f>
        <v>4669</v>
      </c>
    </row>
    <row r="13" spans="2:15" s="14" customFormat="1" x14ac:dyDescent="0.2">
      <c r="B13" s="16" t="s">
        <v>24</v>
      </c>
      <c r="C13" s="45">
        <f>[25]Tammijoulu!AK13</f>
        <v>91950</v>
      </c>
      <c r="D13" s="45">
        <f>[25]Tammi!AK13</f>
        <v>13129</v>
      </c>
      <c r="E13" s="45">
        <f>[25]Helmi!AK13</f>
        <v>5765</v>
      </c>
      <c r="F13" s="45">
        <f>[25]Maalis!AK13</f>
        <v>5604</v>
      </c>
      <c r="G13" s="45">
        <f>[25]Huhti!AK13</f>
        <v>6534</v>
      </c>
      <c r="H13" s="45">
        <f>[25]Touko!AK13</f>
        <v>5383</v>
      </c>
      <c r="I13" s="45">
        <f>[25]Kesä!AK13</f>
        <v>6342</v>
      </c>
      <c r="J13" s="45">
        <f>[25]Heinä!AK13</f>
        <v>6938</v>
      </c>
      <c r="K13" s="45">
        <f>[25]Elo!AK13</f>
        <v>8029</v>
      </c>
      <c r="L13" s="45">
        <f>[25]Syys!AK13</f>
        <v>6374</v>
      </c>
      <c r="M13" s="45">
        <f>[25]Loka!AK13</f>
        <v>7707</v>
      </c>
      <c r="N13" s="45">
        <f>[25]Marras!AK13</f>
        <v>8823</v>
      </c>
      <c r="O13" s="45">
        <f>[25]Joulu!AK13</f>
        <v>11322</v>
      </c>
    </row>
    <row r="14" spans="2:15" x14ac:dyDescent="0.2">
      <c r="B14" s="1" t="s">
        <v>25</v>
      </c>
      <c r="C14" s="44">
        <f>[25]Tammijoulu!F13</f>
        <v>80613</v>
      </c>
      <c r="D14" s="44">
        <f>[25]Tammi!F13</f>
        <v>5070</v>
      </c>
      <c r="E14" s="44">
        <f>[25]Helmi!F13</f>
        <v>5326</v>
      </c>
      <c r="F14" s="44">
        <f>[25]Maalis!F13</f>
        <v>6366</v>
      </c>
      <c r="G14" s="44">
        <f>[25]Huhti!F13</f>
        <v>5940</v>
      </c>
      <c r="H14" s="44">
        <f>[25]Touko!F13</f>
        <v>8615</v>
      </c>
      <c r="I14" s="44">
        <f>[25]Kesä!F13</f>
        <v>6587</v>
      </c>
      <c r="J14" s="44">
        <f>[25]Heinä!F13</f>
        <v>6413</v>
      </c>
      <c r="K14" s="44">
        <f>[25]Elo!F13</f>
        <v>9381</v>
      </c>
      <c r="L14" s="44">
        <f>[25]Syys!F13</f>
        <v>7268</v>
      </c>
      <c r="M14" s="44">
        <f>[25]Loka!F13</f>
        <v>7863</v>
      </c>
      <c r="N14" s="44">
        <f>[25]Marras!F13</f>
        <v>7023</v>
      </c>
      <c r="O14" s="44">
        <f>[25]Joulu!F13</f>
        <v>4761</v>
      </c>
    </row>
    <row r="15" spans="2:15" s="14" customFormat="1" x14ac:dyDescent="0.2">
      <c r="B15" s="16" t="s">
        <v>1</v>
      </c>
      <c r="C15" s="45">
        <f>[25]Tammijoulu!AP13</f>
        <v>52521</v>
      </c>
      <c r="D15" s="45">
        <f>[25]Tammi!AP13</f>
        <v>2349</v>
      </c>
      <c r="E15" s="45">
        <f>[25]Helmi!AP13</f>
        <v>1967</v>
      </c>
      <c r="F15" s="45">
        <f>[25]Maalis!AP13</f>
        <v>2879</v>
      </c>
      <c r="G15" s="45">
        <f>[25]Huhti!AP13</f>
        <v>2808</v>
      </c>
      <c r="H15" s="45">
        <f>[25]Touko!AP13</f>
        <v>5410</v>
      </c>
      <c r="I15" s="45">
        <f>[25]Kesä!AP13</f>
        <v>9089</v>
      </c>
      <c r="J15" s="45">
        <f>[25]Heinä!AP13</f>
        <v>7245</v>
      </c>
      <c r="K15" s="45">
        <f>[25]Elo!AP13</f>
        <v>7025</v>
      </c>
      <c r="L15" s="45">
        <f>[25]Syys!AP13</f>
        <v>6113</v>
      </c>
      <c r="M15" s="45">
        <f>[25]Loka!AP13</f>
        <v>3401</v>
      </c>
      <c r="N15" s="45">
        <f>[25]Marras!AP13</f>
        <v>2370</v>
      </c>
      <c r="O15" s="45">
        <f>[25]Joulu!AP13</f>
        <v>1865</v>
      </c>
    </row>
    <row r="16" spans="2:15" x14ac:dyDescent="0.2">
      <c r="B16" s="1" t="s">
        <v>26</v>
      </c>
      <c r="C16" s="44">
        <f>[25]Tammijoulu!J13</f>
        <v>81518</v>
      </c>
      <c r="D16" s="44">
        <f>[25]Tammi!J13</f>
        <v>3909</v>
      </c>
      <c r="E16" s="44">
        <f>[25]Helmi!J13</f>
        <v>4280</v>
      </c>
      <c r="F16" s="44">
        <f>[25]Maalis!J13</f>
        <v>5312</v>
      </c>
      <c r="G16" s="44">
        <f>[25]Huhti!J13</f>
        <v>4900</v>
      </c>
      <c r="H16" s="44">
        <f>[25]Touko!J13</f>
        <v>6921</v>
      </c>
      <c r="I16" s="44">
        <f>[25]Kesä!J13</f>
        <v>9683</v>
      </c>
      <c r="J16" s="44">
        <f>[25]Heinä!J13</f>
        <v>10120</v>
      </c>
      <c r="K16" s="44">
        <f>[25]Elo!J13</f>
        <v>11330</v>
      </c>
      <c r="L16" s="44">
        <f>[25]Syys!J13</f>
        <v>7437</v>
      </c>
      <c r="M16" s="44">
        <f>[25]Loka!J13</f>
        <v>6371</v>
      </c>
      <c r="N16" s="44">
        <f>[25]Marras!J13</f>
        <v>6042</v>
      </c>
      <c r="O16" s="44">
        <f>[25]Joulu!J13</f>
        <v>5213</v>
      </c>
    </row>
    <row r="17" spans="2:15" s="14" customFormat="1" x14ac:dyDescent="0.2">
      <c r="B17" s="16" t="s">
        <v>27</v>
      </c>
      <c r="C17" s="45">
        <f>[25]Tammijoulu!AV13</f>
        <v>48822</v>
      </c>
      <c r="D17" s="45">
        <f>[25]Tammi!AV13</f>
        <v>1672</v>
      </c>
      <c r="E17" s="45">
        <f>[25]Helmi!AV13</f>
        <v>1757</v>
      </c>
      <c r="F17" s="45">
        <f>[25]Maalis!AV13</f>
        <v>1839</v>
      </c>
      <c r="G17" s="45">
        <f>[25]Huhti!AV13</f>
        <v>2045</v>
      </c>
      <c r="H17" s="45">
        <f>[25]Touko!AV13</f>
        <v>4689</v>
      </c>
      <c r="I17" s="45">
        <f>[25]Kesä!AV13</f>
        <v>7295</v>
      </c>
      <c r="J17" s="45">
        <f>[25]Heinä!AV13</f>
        <v>6991</v>
      </c>
      <c r="K17" s="45">
        <f>[25]Elo!AV13</f>
        <v>8115</v>
      </c>
      <c r="L17" s="45">
        <f>[25]Syys!AV13</f>
        <v>6816</v>
      </c>
      <c r="M17" s="45">
        <f>[25]Loka!AV13</f>
        <v>3293</v>
      </c>
      <c r="N17" s="45">
        <f>[25]Marras!AV13</f>
        <v>1910</v>
      </c>
      <c r="O17" s="45">
        <f>[25]Joulu!AV13</f>
        <v>2400</v>
      </c>
    </row>
    <row r="18" spans="2:15" x14ac:dyDescent="0.2">
      <c r="B18" s="1" t="s">
        <v>28</v>
      </c>
      <c r="C18" s="44">
        <f>[25]Tammijoulu!S13</f>
        <v>32723</v>
      </c>
      <c r="D18" s="44">
        <f>[25]Tammi!S13</f>
        <v>1321</v>
      </c>
      <c r="E18" s="44">
        <f>[25]Helmi!S13</f>
        <v>966</v>
      </c>
      <c r="F18" s="44">
        <f>[25]Maalis!S13</f>
        <v>1221</v>
      </c>
      <c r="G18" s="44">
        <f>[25]Huhti!S13</f>
        <v>1235</v>
      </c>
      <c r="H18" s="44">
        <f>[25]Touko!S13</f>
        <v>1629</v>
      </c>
      <c r="I18" s="44">
        <f>[25]Kesä!S13</f>
        <v>3836</v>
      </c>
      <c r="J18" s="44">
        <f>[25]Heinä!S13</f>
        <v>5133</v>
      </c>
      <c r="K18" s="44">
        <f>[25]Elo!S13</f>
        <v>10089</v>
      </c>
      <c r="L18" s="44">
        <f>[25]Syys!S13</f>
        <v>2137</v>
      </c>
      <c r="M18" s="44">
        <f>[25]Loka!S13</f>
        <v>1479</v>
      </c>
      <c r="N18" s="44">
        <f>[25]Marras!S13</f>
        <v>1741</v>
      </c>
      <c r="O18" s="44">
        <f>[25]Joulu!S13</f>
        <v>1936</v>
      </c>
    </row>
    <row r="19" spans="2:15" s="14" customFormat="1" x14ac:dyDescent="0.2">
      <c r="B19" s="16" t="s">
        <v>29</v>
      </c>
      <c r="C19" s="45">
        <f>[25]Tammijoulu!R13</f>
        <v>27449</v>
      </c>
      <c r="D19" s="45">
        <f>[25]Tammi!R13</f>
        <v>1557</v>
      </c>
      <c r="E19" s="45">
        <f>[25]Helmi!R13</f>
        <v>1522</v>
      </c>
      <c r="F19" s="45">
        <f>[25]Maalis!R13</f>
        <v>2066</v>
      </c>
      <c r="G19" s="45">
        <f>[25]Huhti!R13</f>
        <v>1949</v>
      </c>
      <c r="H19" s="45">
        <f>[25]Touko!R13</f>
        <v>2177</v>
      </c>
      <c r="I19" s="45">
        <f>[25]Kesä!R13</f>
        <v>3486</v>
      </c>
      <c r="J19" s="45">
        <f>[25]Heinä!R13</f>
        <v>2863</v>
      </c>
      <c r="K19" s="45">
        <f>[25]Elo!R13</f>
        <v>3719</v>
      </c>
      <c r="L19" s="45">
        <f>[25]Syys!R13</f>
        <v>2252</v>
      </c>
      <c r="M19" s="45">
        <f>[25]Loka!R13</f>
        <v>2116</v>
      </c>
      <c r="N19" s="45">
        <f>[25]Marras!R13</f>
        <v>2201</v>
      </c>
      <c r="O19" s="45">
        <f>[25]Joulu!R13</f>
        <v>1541</v>
      </c>
    </row>
    <row r="20" spans="2:15" x14ac:dyDescent="0.2">
      <c r="B20" s="1" t="s">
        <v>30</v>
      </c>
      <c r="C20" s="44">
        <f>[25]Tammijoulu!M13</f>
        <v>26715</v>
      </c>
      <c r="D20" s="44">
        <f>[25]Tammi!M13</f>
        <v>1454</v>
      </c>
      <c r="E20" s="44">
        <f>[25]Helmi!M13</f>
        <v>1665</v>
      </c>
      <c r="F20" s="44">
        <f>[25]Maalis!M13</f>
        <v>2257</v>
      </c>
      <c r="G20" s="44">
        <f>[25]Huhti!M13</f>
        <v>1605</v>
      </c>
      <c r="H20" s="44">
        <f>[25]Touko!M13</f>
        <v>2373</v>
      </c>
      <c r="I20" s="44">
        <f>[25]Kesä!M13</f>
        <v>2979</v>
      </c>
      <c r="J20" s="44">
        <f>[25]Heinä!M13</f>
        <v>3204</v>
      </c>
      <c r="K20" s="44">
        <f>[25]Elo!M13</f>
        <v>3082</v>
      </c>
      <c r="L20" s="44">
        <f>[25]Syys!M13</f>
        <v>2263</v>
      </c>
      <c r="M20" s="44">
        <f>[25]Loka!M13</f>
        <v>2049</v>
      </c>
      <c r="N20" s="44">
        <f>[25]Marras!M13</f>
        <v>2188</v>
      </c>
      <c r="O20" s="44">
        <f>[25]Joulu!M13</f>
        <v>1596</v>
      </c>
    </row>
    <row r="21" spans="2:15" s="14" customFormat="1" x14ac:dyDescent="0.2">
      <c r="B21" s="16" t="s">
        <v>31</v>
      </c>
      <c r="C21" s="45">
        <f>[25]Tammijoulu!G13</f>
        <v>25301</v>
      </c>
      <c r="D21" s="45">
        <f>[25]Tammi!G13</f>
        <v>1345</v>
      </c>
      <c r="E21" s="45">
        <f>[25]Helmi!G13</f>
        <v>1605</v>
      </c>
      <c r="F21" s="45">
        <f>[25]Maalis!G13</f>
        <v>1821</v>
      </c>
      <c r="G21" s="45">
        <f>[25]Huhti!G13</f>
        <v>1922</v>
      </c>
      <c r="H21" s="45">
        <f>[25]Touko!G13</f>
        <v>3053</v>
      </c>
      <c r="I21" s="45">
        <f>[25]Kesä!G13</f>
        <v>2438</v>
      </c>
      <c r="J21" s="45">
        <f>[25]Heinä!G13</f>
        <v>2693</v>
      </c>
      <c r="K21" s="45">
        <f>[25]Elo!G13</f>
        <v>2442</v>
      </c>
      <c r="L21" s="45">
        <f>[25]Syys!G13</f>
        <v>2387</v>
      </c>
      <c r="M21" s="45">
        <f>[25]Loka!G13</f>
        <v>2299</v>
      </c>
      <c r="N21" s="45">
        <f>[25]Marras!G13</f>
        <v>2050</v>
      </c>
      <c r="O21" s="45">
        <f>[25]Joulu!G13</f>
        <v>1246</v>
      </c>
    </row>
    <row r="22" spans="2:15" x14ac:dyDescent="0.2">
      <c r="B22" s="1" t="s">
        <v>32</v>
      </c>
      <c r="C22" s="44">
        <f>[25]Tammijoulu!H13</f>
        <v>25380</v>
      </c>
      <c r="D22" s="44">
        <f>[25]Tammi!H13</f>
        <v>1676</v>
      </c>
      <c r="E22" s="44">
        <f>[25]Helmi!H13</f>
        <v>1580</v>
      </c>
      <c r="F22" s="44">
        <f>[25]Maalis!H13</f>
        <v>1991</v>
      </c>
      <c r="G22" s="44">
        <f>[25]Huhti!H13</f>
        <v>1568</v>
      </c>
      <c r="H22" s="44">
        <f>[25]Touko!H13</f>
        <v>3156</v>
      </c>
      <c r="I22" s="44">
        <f>[25]Kesä!H13</f>
        <v>2673</v>
      </c>
      <c r="J22" s="44">
        <f>[25]Heinä!H13</f>
        <v>2244</v>
      </c>
      <c r="K22" s="44">
        <f>[25]Elo!H13</f>
        <v>2531</v>
      </c>
      <c r="L22" s="44">
        <f>[25]Syys!H13</f>
        <v>2329</v>
      </c>
      <c r="M22" s="44">
        <f>[25]Loka!H13</f>
        <v>2283</v>
      </c>
      <c r="N22" s="44">
        <f>[25]Marras!H13</f>
        <v>2040</v>
      </c>
      <c r="O22" s="44">
        <f>[25]Joulu!H13</f>
        <v>1309</v>
      </c>
    </row>
    <row r="23" spans="2:15" s="14" customFormat="1" x14ac:dyDescent="0.2">
      <c r="B23" s="16" t="s">
        <v>33</v>
      </c>
      <c r="C23" s="45">
        <f>[25]Tammijoulu!T13</f>
        <v>30878</v>
      </c>
      <c r="D23" s="45">
        <f>[25]Tammi!T13</f>
        <v>958</v>
      </c>
      <c r="E23" s="45">
        <f>[25]Helmi!T13</f>
        <v>888</v>
      </c>
      <c r="F23" s="45">
        <f>[25]Maalis!T13</f>
        <v>1287</v>
      </c>
      <c r="G23" s="45">
        <f>[25]Huhti!T13</f>
        <v>1919</v>
      </c>
      <c r="H23" s="45">
        <f>[25]Touko!T13</f>
        <v>1598</v>
      </c>
      <c r="I23" s="45">
        <f>[25]Kesä!T13</f>
        <v>3690</v>
      </c>
      <c r="J23" s="45">
        <f>[25]Heinä!T13</f>
        <v>5303</v>
      </c>
      <c r="K23" s="45">
        <f>[25]Elo!T13</f>
        <v>8472</v>
      </c>
      <c r="L23" s="45">
        <f>[25]Syys!T13</f>
        <v>2758</v>
      </c>
      <c r="M23" s="45">
        <f>[25]Loka!T13</f>
        <v>1514</v>
      </c>
      <c r="N23" s="45">
        <f>[25]Marras!T13</f>
        <v>1337</v>
      </c>
      <c r="O23" s="45">
        <f>[25]Joulu!T13</f>
        <v>1154</v>
      </c>
    </row>
    <row r="24" spans="2:15" x14ac:dyDescent="0.2">
      <c r="B24" s="1" t="s">
        <v>34</v>
      </c>
      <c r="C24" s="44">
        <f>[25]Tammijoulu!AH13</f>
        <v>21526</v>
      </c>
      <c r="D24" s="44">
        <f>[25]Tammi!AH13</f>
        <v>1792</v>
      </c>
      <c r="E24" s="44">
        <f>[25]Helmi!AH13</f>
        <v>1383</v>
      </c>
      <c r="F24" s="44">
        <f>[25]Maalis!AH13</f>
        <v>1711</v>
      </c>
      <c r="G24" s="44">
        <f>[25]Huhti!AH13</f>
        <v>1575</v>
      </c>
      <c r="H24" s="44">
        <f>[25]Touko!AH13</f>
        <v>1926</v>
      </c>
      <c r="I24" s="44">
        <f>[25]Kesä!AH13</f>
        <v>1336</v>
      </c>
      <c r="J24" s="44">
        <f>[25]Heinä!AH13</f>
        <v>2050</v>
      </c>
      <c r="K24" s="44">
        <f>[25]Elo!AH13</f>
        <v>2024</v>
      </c>
      <c r="L24" s="44">
        <f>[25]Syys!AH13</f>
        <v>1592</v>
      </c>
      <c r="M24" s="44">
        <f>[25]Loka!AH13</f>
        <v>2071</v>
      </c>
      <c r="N24" s="44">
        <f>[25]Marras!AH13</f>
        <v>2169</v>
      </c>
      <c r="O24" s="44">
        <f>[25]Joulu!AH13</f>
        <v>1897</v>
      </c>
    </row>
    <row r="25" spans="2:15" s="14" customFormat="1" x14ac:dyDescent="0.2">
      <c r="B25" s="16" t="s">
        <v>35</v>
      </c>
      <c r="C25" s="45">
        <f>[25]Tammijoulu!L13</f>
        <v>15840</v>
      </c>
      <c r="D25" s="45">
        <f>[25]Tammi!L13</f>
        <v>641</v>
      </c>
      <c r="E25" s="45">
        <f>[25]Helmi!L13</f>
        <v>638</v>
      </c>
      <c r="F25" s="45">
        <f>[25]Maalis!L13</f>
        <v>763</v>
      </c>
      <c r="G25" s="45">
        <f>[25]Huhti!L13</f>
        <v>809</v>
      </c>
      <c r="H25" s="45">
        <f>[25]Touko!L13</f>
        <v>1051</v>
      </c>
      <c r="I25" s="45">
        <f>[25]Kesä!L13</f>
        <v>1754</v>
      </c>
      <c r="J25" s="45">
        <f>[25]Heinä!L13</f>
        <v>3618</v>
      </c>
      <c r="K25" s="45">
        <f>[25]Elo!L13</f>
        <v>2568</v>
      </c>
      <c r="L25" s="45">
        <f>[25]Syys!L13</f>
        <v>1209</v>
      </c>
      <c r="M25" s="45">
        <f>[25]Loka!L13</f>
        <v>1015</v>
      </c>
      <c r="N25" s="45">
        <f>[25]Marras!L13</f>
        <v>819</v>
      </c>
      <c r="O25" s="45">
        <f>[25]Joulu!L13</f>
        <v>955</v>
      </c>
    </row>
    <row r="26" spans="2:15" x14ac:dyDescent="0.2">
      <c r="B26" s="1" t="s">
        <v>36</v>
      </c>
      <c r="C26" s="44">
        <f>[25]Tammijoulu!N13</f>
        <v>11629</v>
      </c>
      <c r="D26" s="44">
        <f>[25]Tammi!N13</f>
        <v>677</v>
      </c>
      <c r="E26" s="44">
        <f>[25]Helmi!N13</f>
        <v>679</v>
      </c>
      <c r="F26" s="44">
        <f>[25]Maalis!N13</f>
        <v>693</v>
      </c>
      <c r="G26" s="44">
        <f>[25]Huhti!N13</f>
        <v>748</v>
      </c>
      <c r="H26" s="44">
        <f>[25]Touko!N13</f>
        <v>973</v>
      </c>
      <c r="I26" s="44">
        <f>[25]Kesä!N13</f>
        <v>1441</v>
      </c>
      <c r="J26" s="44">
        <f>[25]Heinä!N13</f>
        <v>1320</v>
      </c>
      <c r="K26" s="44">
        <f>[25]Elo!N13</f>
        <v>1154</v>
      </c>
      <c r="L26" s="44">
        <f>[25]Syys!N13</f>
        <v>1051</v>
      </c>
      <c r="M26" s="44">
        <f>[25]Loka!N13</f>
        <v>1065</v>
      </c>
      <c r="N26" s="44">
        <f>[25]Marras!N13</f>
        <v>1047</v>
      </c>
      <c r="O26" s="44">
        <f>[25]Joulu!N13</f>
        <v>781</v>
      </c>
    </row>
    <row r="27" spans="2:15" s="14" customFormat="1" x14ac:dyDescent="0.2">
      <c r="B27" s="16" t="s">
        <v>37</v>
      </c>
      <c r="C27" s="45">
        <f>[25]Tammijoulu!BK13</f>
        <v>29002</v>
      </c>
      <c r="D27" s="45">
        <f>[25]Tammi!BK13</f>
        <v>884</v>
      </c>
      <c r="E27" s="45">
        <f>[25]Helmi!BK13</f>
        <v>1000</v>
      </c>
      <c r="F27" s="45">
        <f>[25]Maalis!BK13</f>
        <v>1204</v>
      </c>
      <c r="G27" s="45">
        <f>[25]Huhti!BK13</f>
        <v>1898</v>
      </c>
      <c r="H27" s="45">
        <f>[25]Touko!BK13</f>
        <v>2623</v>
      </c>
      <c r="I27" s="45">
        <f>[25]Kesä!BK13</f>
        <v>3217</v>
      </c>
      <c r="J27" s="45">
        <f>[25]Heinä!BK13</f>
        <v>4406</v>
      </c>
      <c r="K27" s="45">
        <f>[25]Elo!BK13</f>
        <v>3157</v>
      </c>
      <c r="L27" s="45">
        <f>[25]Syys!BK13</f>
        <v>4087</v>
      </c>
      <c r="M27" s="45">
        <f>[25]Loka!BK13</f>
        <v>2685</v>
      </c>
      <c r="N27" s="45">
        <f>[25]Marras!BK13</f>
        <v>2229</v>
      </c>
      <c r="O27" s="45">
        <f>[25]Joulu!BK13</f>
        <v>1612</v>
      </c>
    </row>
    <row r="28" spans="2:15" x14ac:dyDescent="0.2">
      <c r="B28" s="1" t="s">
        <v>38</v>
      </c>
      <c r="C28" s="44">
        <f>[25]Tammijoulu!AF13</f>
        <v>6406</v>
      </c>
      <c r="D28" s="44">
        <f>[25]Tammi!AF13</f>
        <v>351</v>
      </c>
      <c r="E28" s="44">
        <f>[25]Helmi!AF13</f>
        <v>177</v>
      </c>
      <c r="F28" s="44">
        <f>[25]Maalis!AF13</f>
        <v>246</v>
      </c>
      <c r="G28" s="44">
        <f>[25]Huhti!AF13</f>
        <v>313</v>
      </c>
      <c r="H28" s="44">
        <f>[25]Touko!AF13</f>
        <v>192</v>
      </c>
      <c r="I28" s="44">
        <f>[25]Kesä!AF13</f>
        <v>794</v>
      </c>
      <c r="J28" s="44">
        <f>[25]Heinä!AF13</f>
        <v>1118</v>
      </c>
      <c r="K28" s="44">
        <f>[25]Elo!AF13</f>
        <v>1326</v>
      </c>
      <c r="L28" s="44">
        <f>[25]Syys!AF13</f>
        <v>457</v>
      </c>
      <c r="M28" s="44">
        <f>[25]Loka!AF13</f>
        <v>258</v>
      </c>
      <c r="N28" s="44">
        <f>[25]Marras!AF13</f>
        <v>439</v>
      </c>
      <c r="O28" s="44">
        <f>[25]Joulu!AF13</f>
        <v>735</v>
      </c>
    </row>
    <row r="29" spans="2:15" s="14" customFormat="1" x14ac:dyDescent="0.2">
      <c r="B29" s="16" t="s">
        <v>39</v>
      </c>
      <c r="C29" s="45">
        <f>[25]Tammijoulu!AQ13</f>
        <v>5871</v>
      </c>
      <c r="D29" s="45">
        <f>[25]Tammi!AQ13</f>
        <v>201</v>
      </c>
      <c r="E29" s="45">
        <f>[25]Helmi!AQ13</f>
        <v>323</v>
      </c>
      <c r="F29" s="45">
        <f>[25]Maalis!AQ13</f>
        <v>297</v>
      </c>
      <c r="G29" s="45">
        <f>[25]Huhti!AQ13</f>
        <v>436</v>
      </c>
      <c r="H29" s="45">
        <f>[25]Touko!AQ13</f>
        <v>535</v>
      </c>
      <c r="I29" s="45">
        <f>[25]Kesä!AQ13</f>
        <v>896</v>
      </c>
      <c r="J29" s="45">
        <f>[25]Heinä!AQ13</f>
        <v>748</v>
      </c>
      <c r="K29" s="45">
        <f>[25]Elo!AQ13</f>
        <v>739</v>
      </c>
      <c r="L29" s="45">
        <f>[25]Syys!AQ13</f>
        <v>594</v>
      </c>
      <c r="M29" s="45">
        <f>[25]Loka!AQ13</f>
        <v>408</v>
      </c>
      <c r="N29" s="45">
        <f>[25]Marras!AQ13</f>
        <v>357</v>
      </c>
      <c r="O29" s="45">
        <f>[25]Joulu!AQ13</f>
        <v>337</v>
      </c>
    </row>
    <row r="30" spans="2:15" x14ac:dyDescent="0.2">
      <c r="B30" s="1" t="s">
        <v>40</v>
      </c>
      <c r="C30" s="44">
        <f>[25]Tammijoulu!K13</f>
        <v>7259</v>
      </c>
      <c r="D30" s="44">
        <f>[25]Tammi!K13</f>
        <v>277</v>
      </c>
      <c r="E30" s="44">
        <f>[25]Helmi!K13</f>
        <v>280</v>
      </c>
      <c r="F30" s="44">
        <f>[25]Maalis!K13</f>
        <v>417</v>
      </c>
      <c r="G30" s="44">
        <f>[25]Huhti!K13</f>
        <v>512</v>
      </c>
      <c r="H30" s="44">
        <f>[25]Touko!K13</f>
        <v>583</v>
      </c>
      <c r="I30" s="44">
        <f>[25]Kesä!K13</f>
        <v>843</v>
      </c>
      <c r="J30" s="44">
        <f>[25]Heinä!K13</f>
        <v>1161</v>
      </c>
      <c r="K30" s="44">
        <f>[25]Elo!K13</f>
        <v>1074</v>
      </c>
      <c r="L30" s="44">
        <f>[25]Syys!K13</f>
        <v>763</v>
      </c>
      <c r="M30" s="44">
        <f>[25]Loka!K13</f>
        <v>546</v>
      </c>
      <c r="N30" s="44">
        <f>[25]Marras!K13</f>
        <v>443</v>
      </c>
      <c r="O30" s="44">
        <f>[25]Joulu!K13</f>
        <v>360</v>
      </c>
    </row>
    <row r="31" spans="2:15" s="14" customFormat="1" x14ac:dyDescent="0.2">
      <c r="B31" s="16" t="s">
        <v>2</v>
      </c>
      <c r="C31" s="45">
        <f>[25]Tammijoulu!BG13</f>
        <v>10677</v>
      </c>
      <c r="D31" s="45">
        <f>[25]Tammi!BG13</f>
        <v>706</v>
      </c>
      <c r="E31" s="45">
        <f>[25]Helmi!BG13</f>
        <v>305</v>
      </c>
      <c r="F31" s="45">
        <f>[25]Maalis!BG13</f>
        <v>328</v>
      </c>
      <c r="G31" s="45">
        <f>[25]Huhti!BG13</f>
        <v>464</v>
      </c>
      <c r="H31" s="45">
        <f>[25]Touko!BG13</f>
        <v>846</v>
      </c>
      <c r="I31" s="45">
        <f>[25]Kesä!BG13</f>
        <v>1627</v>
      </c>
      <c r="J31" s="45">
        <f>[25]Heinä!BG13</f>
        <v>1985</v>
      </c>
      <c r="K31" s="45">
        <f>[25]Elo!BG13</f>
        <v>1515</v>
      </c>
      <c r="L31" s="45">
        <f>[25]Syys!BG13</f>
        <v>1297</v>
      </c>
      <c r="M31" s="45">
        <f>[25]Loka!BG13</f>
        <v>679</v>
      </c>
      <c r="N31" s="45">
        <f>[25]Marras!BG13</f>
        <v>349</v>
      </c>
      <c r="O31" s="45">
        <f>[25]Joulu!BG13</f>
        <v>576</v>
      </c>
    </row>
    <row r="32" spans="2:15" x14ac:dyDescent="0.2">
      <c r="B32" s="1" t="s">
        <v>41</v>
      </c>
      <c r="C32" s="44">
        <f>[25]Tammijoulu!V13</f>
        <v>6650</v>
      </c>
      <c r="D32" s="44">
        <f>[25]Tammi!V13</f>
        <v>365</v>
      </c>
      <c r="E32" s="44">
        <f>[25]Helmi!V13</f>
        <v>300</v>
      </c>
      <c r="F32" s="44">
        <f>[25]Maalis!V13</f>
        <v>512</v>
      </c>
      <c r="G32" s="44">
        <f>[25]Huhti!V13</f>
        <v>469</v>
      </c>
      <c r="H32" s="44">
        <f>[25]Touko!V13</f>
        <v>624</v>
      </c>
      <c r="I32" s="44">
        <f>[25]Kesä!V13</f>
        <v>771</v>
      </c>
      <c r="J32" s="44">
        <f>[25]Heinä!V13</f>
        <v>628</v>
      </c>
      <c r="K32" s="44">
        <f>[25]Elo!V13</f>
        <v>737</v>
      </c>
      <c r="L32" s="44">
        <f>[25]Syys!V13</f>
        <v>615</v>
      </c>
      <c r="M32" s="44">
        <f>[25]Loka!V13</f>
        <v>638</v>
      </c>
      <c r="N32" s="44">
        <f>[25]Marras!V13</f>
        <v>628</v>
      </c>
      <c r="O32" s="44">
        <f>[25]Joulu!V13</f>
        <v>363</v>
      </c>
    </row>
    <row r="33" spans="2:15" s="14" customFormat="1" x14ac:dyDescent="0.2">
      <c r="B33" s="16" t="s">
        <v>42</v>
      </c>
      <c r="C33" s="45">
        <f>[25]Tammijoulu!Y13</f>
        <v>4514</v>
      </c>
      <c r="D33" s="45">
        <f>[25]Tammi!Y13</f>
        <v>192</v>
      </c>
      <c r="E33" s="45">
        <f>[25]Helmi!Y13</f>
        <v>206</v>
      </c>
      <c r="F33" s="45">
        <f>[25]Maalis!Y13</f>
        <v>333</v>
      </c>
      <c r="G33" s="45">
        <f>[25]Huhti!Y13</f>
        <v>427</v>
      </c>
      <c r="H33" s="45">
        <f>[25]Touko!Y13</f>
        <v>322</v>
      </c>
      <c r="I33" s="45">
        <f>[25]Kesä!Y13</f>
        <v>693</v>
      </c>
      <c r="J33" s="45">
        <f>[25]Heinä!Y13</f>
        <v>569</v>
      </c>
      <c r="K33" s="45">
        <f>[25]Elo!Y13</f>
        <v>483</v>
      </c>
      <c r="L33" s="45">
        <f>[25]Syys!Y13</f>
        <v>371</v>
      </c>
      <c r="M33" s="45">
        <f>[25]Loka!Y13</f>
        <v>379</v>
      </c>
      <c r="N33" s="45">
        <f>[25]Marras!Y13</f>
        <v>315</v>
      </c>
      <c r="O33" s="45">
        <f>[25]Joulu!Y13</f>
        <v>224</v>
      </c>
    </row>
    <row r="34" spans="2:15" x14ac:dyDescent="0.2">
      <c r="B34" s="1" t="s">
        <v>3</v>
      </c>
      <c r="C34" s="44">
        <f>[25]Tammijoulu!AI13</f>
        <v>4817</v>
      </c>
      <c r="D34" s="44">
        <f>[25]Tammi!AI13</f>
        <v>313</v>
      </c>
      <c r="E34" s="44">
        <f>[25]Helmi!AI13</f>
        <v>268</v>
      </c>
      <c r="F34" s="44">
        <f>[25]Maalis!AI13</f>
        <v>380</v>
      </c>
      <c r="G34" s="44">
        <f>[25]Huhti!AI13</f>
        <v>317</v>
      </c>
      <c r="H34" s="44">
        <f>[25]Touko!AI13</f>
        <v>368</v>
      </c>
      <c r="I34" s="44">
        <f>[25]Kesä!AI13</f>
        <v>473</v>
      </c>
      <c r="J34" s="44">
        <f>[25]Heinä!AI13</f>
        <v>402</v>
      </c>
      <c r="K34" s="44">
        <f>[25]Elo!AI13</f>
        <v>439</v>
      </c>
      <c r="L34" s="44">
        <f>[25]Syys!AI13</f>
        <v>502</v>
      </c>
      <c r="M34" s="44">
        <f>[25]Loka!AI13</f>
        <v>517</v>
      </c>
      <c r="N34" s="44">
        <f>[25]Marras!AI13</f>
        <v>487</v>
      </c>
      <c r="O34" s="44">
        <f>[25]Joulu!AI13</f>
        <v>351</v>
      </c>
    </row>
    <row r="35" spans="2:15" s="14" customFormat="1" x14ac:dyDescent="0.2">
      <c r="B35" s="16" t="s">
        <v>43</v>
      </c>
      <c r="C35" s="45">
        <f>[25]Tammijoulu!U13</f>
        <v>4102</v>
      </c>
      <c r="D35" s="45">
        <f>[25]Tammi!U13</f>
        <v>118</v>
      </c>
      <c r="E35" s="45">
        <f>[25]Helmi!U13</f>
        <v>134</v>
      </c>
      <c r="F35" s="45">
        <f>[25]Maalis!U13</f>
        <v>202</v>
      </c>
      <c r="G35" s="45">
        <f>[25]Huhti!U13</f>
        <v>279</v>
      </c>
      <c r="H35" s="45">
        <f>[25]Touko!U13</f>
        <v>172</v>
      </c>
      <c r="I35" s="45">
        <f>[25]Kesä!U13</f>
        <v>482</v>
      </c>
      <c r="J35" s="45">
        <f>[25]Heinä!U13</f>
        <v>508</v>
      </c>
      <c r="K35" s="45">
        <f>[25]Elo!U13</f>
        <v>965</v>
      </c>
      <c r="L35" s="45">
        <f>[25]Syys!U13</f>
        <v>561</v>
      </c>
      <c r="M35" s="45">
        <f>[25]Loka!U13</f>
        <v>288</v>
      </c>
      <c r="N35" s="45">
        <f>[25]Marras!U13</f>
        <v>232</v>
      </c>
      <c r="O35" s="45">
        <f>[25]Joulu!U13</f>
        <v>161</v>
      </c>
    </row>
    <row r="36" spans="2:15" x14ac:dyDescent="0.2">
      <c r="B36" s="1" t="s">
        <v>44</v>
      </c>
      <c r="C36" s="44">
        <f>[25]Tammijoulu!Q13</f>
        <v>4540</v>
      </c>
      <c r="D36" s="44">
        <f>[25]Tammi!Q13</f>
        <v>171</v>
      </c>
      <c r="E36" s="44">
        <f>[25]Helmi!Q13</f>
        <v>219</v>
      </c>
      <c r="F36" s="44">
        <f>[25]Maalis!Q13</f>
        <v>257</v>
      </c>
      <c r="G36" s="44">
        <f>[25]Huhti!Q13</f>
        <v>277</v>
      </c>
      <c r="H36" s="44">
        <f>[25]Touko!Q13</f>
        <v>415</v>
      </c>
      <c r="I36" s="44">
        <f>[25]Kesä!Q13</f>
        <v>635</v>
      </c>
      <c r="J36" s="44">
        <f>[25]Heinä!Q13</f>
        <v>685</v>
      </c>
      <c r="K36" s="44">
        <f>[25]Elo!Q13</f>
        <v>635</v>
      </c>
      <c r="L36" s="44">
        <f>[25]Syys!Q13</f>
        <v>463</v>
      </c>
      <c r="M36" s="44">
        <f>[25]Loka!Q13</f>
        <v>348</v>
      </c>
      <c r="N36" s="44">
        <f>[25]Marras!Q13</f>
        <v>240</v>
      </c>
      <c r="O36" s="44">
        <f>[25]Joulu!Q13</f>
        <v>195</v>
      </c>
    </row>
    <row r="37" spans="2:15" s="14" customFormat="1" x14ac:dyDescent="0.2">
      <c r="B37" s="16" t="s">
        <v>4</v>
      </c>
      <c r="C37" s="45">
        <f>[25]Tammijoulu!AN13</f>
        <v>2727</v>
      </c>
      <c r="D37" s="45">
        <f>[25]Tammi!AN13</f>
        <v>144</v>
      </c>
      <c r="E37" s="45">
        <f>[25]Helmi!AN13</f>
        <v>148</v>
      </c>
      <c r="F37" s="45">
        <f>[25]Maalis!AN13</f>
        <v>221</v>
      </c>
      <c r="G37" s="45">
        <f>[25]Huhti!AN13</f>
        <v>126</v>
      </c>
      <c r="H37" s="45">
        <f>[25]Touko!AN13</f>
        <v>194</v>
      </c>
      <c r="I37" s="45">
        <f>[25]Kesä!AN13</f>
        <v>270</v>
      </c>
      <c r="J37" s="45">
        <f>[25]Heinä!AN13</f>
        <v>437</v>
      </c>
      <c r="K37" s="45">
        <f>[25]Elo!AN13</f>
        <v>408</v>
      </c>
      <c r="L37" s="45">
        <f>[25]Syys!AN13</f>
        <v>243</v>
      </c>
      <c r="M37" s="45">
        <f>[25]Loka!AN13</f>
        <v>214</v>
      </c>
      <c r="N37" s="45">
        <f>[25]Marras!AN13</f>
        <v>225</v>
      </c>
      <c r="O37" s="45">
        <f>[25]Joulu!AN13</f>
        <v>97</v>
      </c>
    </row>
    <row r="38" spans="2:15" x14ac:dyDescent="0.2">
      <c r="B38" s="1" t="s">
        <v>45</v>
      </c>
      <c r="C38" s="44">
        <f>[25]Tammijoulu!BA13</f>
        <v>4829</v>
      </c>
      <c r="D38" s="44">
        <f>[25]Tammi!BA13</f>
        <v>146</v>
      </c>
      <c r="E38" s="44">
        <f>[25]Helmi!BA13</f>
        <v>177</v>
      </c>
      <c r="F38" s="44">
        <f>[25]Maalis!BA13</f>
        <v>157</v>
      </c>
      <c r="G38" s="44">
        <f>[25]Huhti!BA13</f>
        <v>212</v>
      </c>
      <c r="H38" s="44">
        <f>[25]Touko!BA13</f>
        <v>634</v>
      </c>
      <c r="I38" s="44">
        <f>[25]Kesä!BA13</f>
        <v>592</v>
      </c>
      <c r="J38" s="44">
        <f>[25]Heinä!BA13</f>
        <v>783</v>
      </c>
      <c r="K38" s="44">
        <f>[25]Elo!BA13</f>
        <v>649</v>
      </c>
      <c r="L38" s="44">
        <f>[25]Syys!BA13</f>
        <v>752</v>
      </c>
      <c r="M38" s="44">
        <f>[25]Loka!BA13</f>
        <v>309</v>
      </c>
      <c r="N38" s="44">
        <f>[25]Marras!BA13</f>
        <v>227</v>
      </c>
      <c r="O38" s="44">
        <f>[25]Joulu!BA13</f>
        <v>191</v>
      </c>
    </row>
    <row r="39" spans="2:15" s="14" customFormat="1" x14ac:dyDescent="0.2">
      <c r="B39" s="16" t="s">
        <v>46</v>
      </c>
      <c r="C39" s="45">
        <f>[25]Tammijoulu!W13</f>
        <v>3707</v>
      </c>
      <c r="D39" s="45">
        <f>[25]Tammi!W13</f>
        <v>119</v>
      </c>
      <c r="E39" s="45">
        <f>[25]Helmi!W13</f>
        <v>143</v>
      </c>
      <c r="F39" s="45">
        <f>[25]Maalis!W13</f>
        <v>186</v>
      </c>
      <c r="G39" s="45">
        <f>[25]Huhti!W13</f>
        <v>221</v>
      </c>
      <c r="H39" s="45">
        <f>[25]Touko!W13</f>
        <v>332</v>
      </c>
      <c r="I39" s="45">
        <f>[25]Kesä!W13</f>
        <v>428</v>
      </c>
      <c r="J39" s="45">
        <f>[25]Heinä!W13</f>
        <v>613</v>
      </c>
      <c r="K39" s="45">
        <f>[25]Elo!W13</f>
        <v>310</v>
      </c>
      <c r="L39" s="45">
        <f>[25]Syys!W13</f>
        <v>422</v>
      </c>
      <c r="M39" s="45">
        <f>[25]Loka!W13</f>
        <v>276</v>
      </c>
      <c r="N39" s="45">
        <f>[25]Marras!W13</f>
        <v>476</v>
      </c>
      <c r="O39" s="45">
        <f>[25]Joulu!W13</f>
        <v>181</v>
      </c>
    </row>
    <row r="40" spans="2:15" x14ac:dyDescent="0.2">
      <c r="B40" s="1" t="s">
        <v>47</v>
      </c>
      <c r="C40" s="44">
        <f>[25]Tammijoulu!AJ13</f>
        <v>3518</v>
      </c>
      <c r="D40" s="44">
        <f>[25]Tammi!AJ13</f>
        <v>227</v>
      </c>
      <c r="E40" s="44">
        <f>[25]Helmi!AJ13</f>
        <v>195</v>
      </c>
      <c r="F40" s="44">
        <f>[25]Maalis!AJ13</f>
        <v>257</v>
      </c>
      <c r="G40" s="44">
        <f>[25]Huhti!AJ13</f>
        <v>202</v>
      </c>
      <c r="H40" s="44">
        <f>[25]Touko!AJ13</f>
        <v>294</v>
      </c>
      <c r="I40" s="44">
        <f>[25]Kesä!AJ13</f>
        <v>361</v>
      </c>
      <c r="J40" s="44">
        <f>[25]Heinä!AJ13</f>
        <v>242</v>
      </c>
      <c r="K40" s="44">
        <f>[25]Elo!AJ13</f>
        <v>331</v>
      </c>
      <c r="L40" s="44">
        <f>[25]Syys!AJ13</f>
        <v>357</v>
      </c>
      <c r="M40" s="44">
        <f>[25]Loka!AJ13</f>
        <v>431</v>
      </c>
      <c r="N40" s="44">
        <f>[25]Marras!AJ13</f>
        <v>316</v>
      </c>
      <c r="O40" s="44">
        <f>[25]Joulu!AJ13</f>
        <v>305</v>
      </c>
    </row>
    <row r="41" spans="2:15" s="14" customFormat="1" x14ac:dyDescent="0.2">
      <c r="B41" s="16" t="s">
        <v>48</v>
      </c>
      <c r="C41" s="45">
        <f>[25]Tammijoulu!AG13</f>
        <v>2377</v>
      </c>
      <c r="D41" s="45">
        <f>[25]Tammi!AG13</f>
        <v>172</v>
      </c>
      <c r="E41" s="45">
        <f>[25]Helmi!AG13</f>
        <v>116</v>
      </c>
      <c r="F41" s="45">
        <f>[25]Maalis!AG13</f>
        <v>119</v>
      </c>
      <c r="G41" s="45">
        <f>[25]Huhti!AG13</f>
        <v>152</v>
      </c>
      <c r="H41" s="45">
        <f>[25]Touko!AG13</f>
        <v>146</v>
      </c>
      <c r="I41" s="45">
        <f>[25]Kesä!AG13</f>
        <v>303</v>
      </c>
      <c r="J41" s="45">
        <f>[25]Heinä!AG13</f>
        <v>225</v>
      </c>
      <c r="K41" s="45">
        <f>[25]Elo!AG13</f>
        <v>298</v>
      </c>
      <c r="L41" s="45">
        <f>[25]Syys!AG13</f>
        <v>185</v>
      </c>
      <c r="M41" s="45">
        <f>[25]Loka!AG13</f>
        <v>205</v>
      </c>
      <c r="N41" s="45">
        <f>[25]Marras!AG13</f>
        <v>233</v>
      </c>
      <c r="O41" s="45">
        <f>[25]Joulu!AG13</f>
        <v>223</v>
      </c>
    </row>
    <row r="42" spans="2:15" x14ac:dyDescent="0.2">
      <c r="B42" s="1" t="s">
        <v>49</v>
      </c>
      <c r="C42" s="44">
        <f>[25]Tammijoulu!AW13</f>
        <v>4453</v>
      </c>
      <c r="D42" s="44">
        <f>[25]Tammi!AW13</f>
        <v>202</v>
      </c>
      <c r="E42" s="44">
        <f>[25]Helmi!AW13</f>
        <v>174</v>
      </c>
      <c r="F42" s="44">
        <f>[25]Maalis!AW13</f>
        <v>207</v>
      </c>
      <c r="G42" s="44">
        <f>[25]Huhti!AW13</f>
        <v>216</v>
      </c>
      <c r="H42" s="44">
        <f>[25]Touko!AW13</f>
        <v>550</v>
      </c>
      <c r="I42" s="44">
        <f>[25]Kesä!AW13</f>
        <v>656</v>
      </c>
      <c r="J42" s="44">
        <f>[25]Heinä!AW13</f>
        <v>329</v>
      </c>
      <c r="K42" s="44">
        <f>[25]Elo!AW13</f>
        <v>395</v>
      </c>
      <c r="L42" s="44">
        <f>[25]Syys!AW13</f>
        <v>453</v>
      </c>
      <c r="M42" s="44">
        <f>[25]Loka!AW13</f>
        <v>643</v>
      </c>
      <c r="N42" s="44">
        <f>[25]Marras!AW13</f>
        <v>359</v>
      </c>
      <c r="O42" s="44">
        <f>[25]Joulu!AW13</f>
        <v>269</v>
      </c>
    </row>
    <row r="43" spans="2:15" s="14" customFormat="1" x14ac:dyDescent="0.2">
      <c r="B43" s="16" t="s">
        <v>5</v>
      </c>
      <c r="C43" s="45">
        <f>[25]Tammijoulu!BC13</f>
        <v>1717</v>
      </c>
      <c r="D43" s="45">
        <f>[25]Tammi!BC13</f>
        <v>51</v>
      </c>
      <c r="E43" s="45">
        <f>[25]Helmi!BC13</f>
        <v>61</v>
      </c>
      <c r="F43" s="45">
        <f>[25]Maalis!BC13</f>
        <v>58</v>
      </c>
      <c r="G43" s="45">
        <f>[25]Huhti!BC13</f>
        <v>91</v>
      </c>
      <c r="H43" s="45">
        <f>[25]Touko!BC13</f>
        <v>124</v>
      </c>
      <c r="I43" s="45">
        <f>[25]Kesä!BC13</f>
        <v>343</v>
      </c>
      <c r="J43" s="45">
        <f>[25]Heinä!BC13</f>
        <v>346</v>
      </c>
      <c r="K43" s="45">
        <f>[25]Elo!BC13</f>
        <v>290</v>
      </c>
      <c r="L43" s="45">
        <f>[25]Syys!BC13</f>
        <v>149</v>
      </c>
      <c r="M43" s="45">
        <f>[25]Loka!BC13</f>
        <v>104</v>
      </c>
      <c r="N43" s="45">
        <f>[25]Marras!BC13</f>
        <v>52</v>
      </c>
      <c r="O43" s="45">
        <f>[25]Joulu!BC13</f>
        <v>48</v>
      </c>
    </row>
    <row r="44" spans="2:15" x14ac:dyDescent="0.2">
      <c r="B44" s="1" t="s">
        <v>6</v>
      </c>
      <c r="C44" s="44">
        <f>[25]Tammijoulu!AS13</f>
        <v>2126</v>
      </c>
      <c r="D44" s="44">
        <f>[25]Tammi!AS13</f>
        <v>84</v>
      </c>
      <c r="E44" s="44">
        <f>[25]Helmi!AS13</f>
        <v>69</v>
      </c>
      <c r="F44" s="44">
        <f>[25]Maalis!AS13</f>
        <v>68</v>
      </c>
      <c r="G44" s="44">
        <f>[25]Huhti!AS13</f>
        <v>80</v>
      </c>
      <c r="H44" s="44">
        <f>[25]Touko!AS13</f>
        <v>229</v>
      </c>
      <c r="I44" s="44">
        <f>[25]Kesä!AS13</f>
        <v>382</v>
      </c>
      <c r="J44" s="44">
        <f>[25]Heinä!AS13</f>
        <v>326</v>
      </c>
      <c r="K44" s="44">
        <f>[25]Elo!AS13</f>
        <v>228</v>
      </c>
      <c r="L44" s="44">
        <f>[25]Syys!AS13</f>
        <v>282</v>
      </c>
      <c r="M44" s="44">
        <f>[25]Loka!AS13</f>
        <v>182</v>
      </c>
      <c r="N44" s="44">
        <f>[25]Marras!AS13</f>
        <v>127</v>
      </c>
      <c r="O44" s="44">
        <f>[25]Joulu!AS13</f>
        <v>69</v>
      </c>
    </row>
    <row r="45" spans="2:15" s="14" customFormat="1" x14ac:dyDescent="0.2">
      <c r="B45" s="16" t="s">
        <v>50</v>
      </c>
      <c r="C45" s="45">
        <f>[25]Tammijoulu!I13</f>
        <v>2085</v>
      </c>
      <c r="D45" s="45">
        <f>[25]Tammi!I13</f>
        <v>93</v>
      </c>
      <c r="E45" s="45">
        <f>[25]Helmi!I13</f>
        <v>124</v>
      </c>
      <c r="F45" s="45">
        <f>[25]Maalis!I13</f>
        <v>130</v>
      </c>
      <c r="G45" s="45">
        <f>[25]Huhti!I13</f>
        <v>138</v>
      </c>
      <c r="H45" s="45">
        <f>[25]Touko!I13</f>
        <v>191</v>
      </c>
      <c r="I45" s="45">
        <f>[25]Kesä!I13</f>
        <v>278</v>
      </c>
      <c r="J45" s="45">
        <f>[25]Heinä!I13</f>
        <v>158</v>
      </c>
      <c r="K45" s="45">
        <f>[25]Elo!I13</f>
        <v>307</v>
      </c>
      <c r="L45" s="45">
        <f>[25]Syys!I13</f>
        <v>168</v>
      </c>
      <c r="M45" s="45">
        <f>[25]Loka!I13</f>
        <v>253</v>
      </c>
      <c r="N45" s="45">
        <f>[25]Marras!I13</f>
        <v>150</v>
      </c>
      <c r="O45" s="45">
        <f>[25]Joulu!I13</f>
        <v>95</v>
      </c>
    </row>
    <row r="46" spans="2:15" x14ac:dyDescent="0.2">
      <c r="B46" s="1" t="s">
        <v>51</v>
      </c>
      <c r="C46" s="44">
        <f>[25]Tammijoulu!BH13</f>
        <v>1067</v>
      </c>
      <c r="D46" s="44">
        <f>[25]Tammi!BH13</f>
        <v>36</v>
      </c>
      <c r="E46" s="44">
        <f>[25]Helmi!BH13</f>
        <v>27</v>
      </c>
      <c r="F46" s="44">
        <f>[25]Maalis!BH13</f>
        <v>32</v>
      </c>
      <c r="G46" s="44">
        <f>[25]Huhti!BH13</f>
        <v>43</v>
      </c>
      <c r="H46" s="44">
        <f>[25]Touko!BH13</f>
        <v>105</v>
      </c>
      <c r="I46" s="44">
        <f>[25]Kesä!BH13</f>
        <v>179</v>
      </c>
      <c r="J46" s="44">
        <f>[25]Heinä!BH13</f>
        <v>201</v>
      </c>
      <c r="K46" s="44">
        <f>[25]Elo!BH13</f>
        <v>150</v>
      </c>
      <c r="L46" s="44">
        <f>[25]Syys!BH13</f>
        <v>103</v>
      </c>
      <c r="M46" s="44">
        <f>[25]Loka!BH13</f>
        <v>82</v>
      </c>
      <c r="N46" s="44">
        <f>[25]Marras!BH13</f>
        <v>51</v>
      </c>
      <c r="O46" s="44">
        <f>[25]Joulu!BH13</f>
        <v>58</v>
      </c>
    </row>
    <row r="47" spans="2:15" s="14" customFormat="1" x14ac:dyDescent="0.2"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5" x14ac:dyDescent="0.2">
      <c r="B48" s="1" t="s">
        <v>91</v>
      </c>
      <c r="C48" s="8">
        <f t="shared" ref="C48:O48" si="0">C10-SUM(C12:C46)</f>
        <v>80839</v>
      </c>
      <c r="D48" s="8">
        <f t="shared" si="0"/>
        <v>4836</v>
      </c>
      <c r="E48" s="8">
        <f t="shared" si="0"/>
        <v>3163</v>
      </c>
      <c r="F48" s="8">
        <f t="shared" si="0"/>
        <v>4447</v>
      </c>
      <c r="G48" s="8">
        <f t="shared" si="0"/>
        <v>3856</v>
      </c>
      <c r="H48" s="8">
        <f t="shared" si="0"/>
        <v>7139</v>
      </c>
      <c r="I48" s="8">
        <f t="shared" si="0"/>
        <v>10152</v>
      </c>
      <c r="J48" s="8">
        <f t="shared" si="0"/>
        <v>8929</v>
      </c>
      <c r="K48" s="8">
        <f t="shared" si="0"/>
        <v>11518</v>
      </c>
      <c r="L48" s="8">
        <f t="shared" si="0"/>
        <v>9281</v>
      </c>
      <c r="M48" s="8">
        <f t="shared" si="0"/>
        <v>6286</v>
      </c>
      <c r="N48" s="8">
        <f t="shared" si="0"/>
        <v>6392</v>
      </c>
      <c r="O48" s="8">
        <f t="shared" si="0"/>
        <v>4840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8" type="noConversion"/>
  <conditionalFormatting sqref="P1:IV1048576 A1:B1048576 C8:O65536 C1:O6">
    <cfRule type="cellIs" dxfId="53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8" sqref="B8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92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96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[26]Tammijoulu!C13</f>
        <v>1425002</v>
      </c>
      <c r="D9" s="43">
        <f>[26]Tammi!C13</f>
        <v>95327</v>
      </c>
      <c r="E9" s="43">
        <f>[26]Helmi!C13</f>
        <v>89169</v>
      </c>
      <c r="F9" s="43">
        <f>[26]Maalis!C13</f>
        <v>99652</v>
      </c>
      <c r="G9" s="43">
        <f>[26]Huhti!C13</f>
        <v>102317</v>
      </c>
      <c r="H9" s="43">
        <f>[26]Touko!C13</f>
        <v>118507</v>
      </c>
      <c r="I9" s="43">
        <f>[26]Kesä!C13</f>
        <v>135068</v>
      </c>
      <c r="J9" s="43">
        <f>[26]Heinä!C13</f>
        <v>154757</v>
      </c>
      <c r="K9" s="43">
        <f>[26]Elo!C13</f>
        <v>142793</v>
      </c>
      <c r="L9" s="43">
        <f>[26]Syys!C13</f>
        <v>132856</v>
      </c>
      <c r="M9" s="43">
        <f>[26]Loka!C13</f>
        <v>133448</v>
      </c>
      <c r="N9" s="43">
        <f>[26]Marras!C13</f>
        <v>123753</v>
      </c>
      <c r="O9" s="43">
        <f>[26]Joulu!C13</f>
        <v>97355</v>
      </c>
    </row>
    <row r="10" spans="2:15" x14ac:dyDescent="0.2">
      <c r="B10" s="10" t="s">
        <v>21</v>
      </c>
      <c r="C10" s="44">
        <f>[26]Tammijoulu!E13</f>
        <v>740394</v>
      </c>
      <c r="D10" s="44">
        <f>[26]Tammi!E13</f>
        <v>44613</v>
      </c>
      <c r="E10" s="44">
        <f>[26]Helmi!E13</f>
        <v>38383</v>
      </c>
      <c r="F10" s="44">
        <f>[26]Maalis!E13</f>
        <v>45421</v>
      </c>
      <c r="G10" s="44">
        <f>[26]Huhti!E13</f>
        <v>49551</v>
      </c>
      <c r="H10" s="44">
        <f>[26]Touko!E13</f>
        <v>66030</v>
      </c>
      <c r="I10" s="44">
        <f>[26]Kesä!E13</f>
        <v>84532</v>
      </c>
      <c r="J10" s="44">
        <f>[26]Heinä!E13</f>
        <v>89015</v>
      </c>
      <c r="K10" s="44">
        <f>[26]Elo!E13</f>
        <v>92784</v>
      </c>
      <c r="L10" s="44">
        <f>[26]Syys!E13</f>
        <v>71760</v>
      </c>
      <c r="M10" s="44">
        <f>[26]Loka!E13</f>
        <v>60202</v>
      </c>
      <c r="N10" s="44">
        <f>[26]Marras!E13</f>
        <v>51004</v>
      </c>
      <c r="O10" s="44">
        <f>[26]Joulu!E13</f>
        <v>47099</v>
      </c>
    </row>
    <row r="11" spans="2:15" s="14" customFormat="1" x14ac:dyDescent="0.2">
      <c r="B11" s="15" t="s">
        <v>22</v>
      </c>
      <c r="C11" s="45">
        <f>[26]Tammijoulu!D13</f>
        <v>684608</v>
      </c>
      <c r="D11" s="45">
        <f>[26]Tammi!D13</f>
        <v>50714</v>
      </c>
      <c r="E11" s="45">
        <f>[26]Helmi!D13</f>
        <v>50786</v>
      </c>
      <c r="F11" s="45">
        <f>[26]Maalis!D13</f>
        <v>54231</v>
      </c>
      <c r="G11" s="45">
        <f>[26]Huhti!D13</f>
        <v>52766</v>
      </c>
      <c r="H11" s="45">
        <f>[26]Touko!D13</f>
        <v>52477</v>
      </c>
      <c r="I11" s="45">
        <f>[26]Kesä!D13</f>
        <v>50536</v>
      </c>
      <c r="J11" s="45">
        <f>[26]Heinä!D13</f>
        <v>65742</v>
      </c>
      <c r="K11" s="45">
        <f>[26]Elo!D13</f>
        <v>50009</v>
      </c>
      <c r="L11" s="45">
        <f>[26]Syys!D13</f>
        <v>61096</v>
      </c>
      <c r="M11" s="45">
        <f>[26]Loka!D13</f>
        <v>73246</v>
      </c>
      <c r="N11" s="45">
        <f>[26]Marras!D13</f>
        <v>72749</v>
      </c>
      <c r="O11" s="45">
        <f>[26]Joulu!D13</f>
        <v>50256</v>
      </c>
    </row>
    <row r="12" spans="2:15" x14ac:dyDescent="0.2">
      <c r="B12" s="1" t="s">
        <v>23</v>
      </c>
      <c r="C12" s="44">
        <f>[26]Tammijoulu!P13</f>
        <v>74804</v>
      </c>
      <c r="D12" s="44">
        <f>[26]Tammi!P13</f>
        <v>4981</v>
      </c>
      <c r="E12" s="44">
        <f>[26]Helmi!P13</f>
        <v>4470</v>
      </c>
      <c r="F12" s="44">
        <f>[26]Maalis!P13</f>
        <v>5400</v>
      </c>
      <c r="G12" s="44">
        <f>[26]Huhti!P13</f>
        <v>5788</v>
      </c>
      <c r="H12" s="44">
        <f>[26]Touko!P13</f>
        <v>7003</v>
      </c>
      <c r="I12" s="44">
        <f>[26]Kesä!P13</f>
        <v>8079</v>
      </c>
      <c r="J12" s="44">
        <f>[26]Heinä!P13</f>
        <v>6724</v>
      </c>
      <c r="K12" s="44">
        <f>[26]Elo!P13</f>
        <v>9228</v>
      </c>
      <c r="L12" s="44">
        <f>[26]Syys!P13</f>
        <v>7587</v>
      </c>
      <c r="M12" s="44">
        <f>[26]Loka!P13</f>
        <v>5921</v>
      </c>
      <c r="N12" s="44">
        <f>[26]Marras!P13</f>
        <v>5276</v>
      </c>
      <c r="O12" s="44">
        <f>[26]Joulu!P13</f>
        <v>4347</v>
      </c>
    </row>
    <row r="13" spans="2:15" s="14" customFormat="1" x14ac:dyDescent="0.2">
      <c r="B13" s="16" t="s">
        <v>24</v>
      </c>
      <c r="C13" s="45">
        <f>[26]Tammijoulu!AK13</f>
        <v>67877</v>
      </c>
      <c r="D13" s="45">
        <f>[26]Tammi!AK13</f>
        <v>9243</v>
      </c>
      <c r="E13" s="45">
        <f>[26]Helmi!AK13</f>
        <v>4832</v>
      </c>
      <c r="F13" s="45">
        <f>[26]Maalis!AK13</f>
        <v>4557</v>
      </c>
      <c r="G13" s="45">
        <f>[26]Huhti!AK13</f>
        <v>5354</v>
      </c>
      <c r="H13" s="45">
        <f>[26]Touko!AK13</f>
        <v>4293</v>
      </c>
      <c r="I13" s="45">
        <f>[26]Kesä!AK13</f>
        <v>4272</v>
      </c>
      <c r="J13" s="45">
        <f>[26]Heinä!AK13</f>
        <v>5813</v>
      </c>
      <c r="K13" s="45">
        <f>[26]Elo!AK13</f>
        <v>5704</v>
      </c>
      <c r="L13" s="45">
        <f>[26]Syys!AK13</f>
        <v>4902</v>
      </c>
      <c r="M13" s="45">
        <f>[26]Loka!AK13</f>
        <v>5030</v>
      </c>
      <c r="N13" s="45">
        <f>[26]Marras!AK13</f>
        <v>6074</v>
      </c>
      <c r="O13" s="45">
        <f>[26]Joulu!AK13</f>
        <v>7803</v>
      </c>
    </row>
    <row r="14" spans="2:15" x14ac:dyDescent="0.2">
      <c r="B14" s="1" t="s">
        <v>25</v>
      </c>
      <c r="C14" s="44">
        <f>[26]Tammijoulu!F13</f>
        <v>80322</v>
      </c>
      <c r="D14" s="44">
        <f>[26]Tammi!F13</f>
        <v>4961</v>
      </c>
      <c r="E14" s="44">
        <f>[26]Helmi!F13</f>
        <v>5275</v>
      </c>
      <c r="F14" s="44">
        <f>[26]Maalis!F13</f>
        <v>5822</v>
      </c>
      <c r="G14" s="44">
        <f>[26]Huhti!F13</f>
        <v>6339</v>
      </c>
      <c r="H14" s="44">
        <f>[26]Touko!F13</f>
        <v>7899</v>
      </c>
      <c r="I14" s="44">
        <f>[26]Kesä!F13</f>
        <v>6723</v>
      </c>
      <c r="J14" s="44">
        <f>[26]Heinä!F13</f>
        <v>7143</v>
      </c>
      <c r="K14" s="44">
        <f>[26]Elo!F13</f>
        <v>8478</v>
      </c>
      <c r="L14" s="44">
        <f>[26]Syys!F13</f>
        <v>7849</v>
      </c>
      <c r="M14" s="44">
        <f>[26]Loka!F13</f>
        <v>7710</v>
      </c>
      <c r="N14" s="44">
        <f>[26]Marras!F13</f>
        <v>7100</v>
      </c>
      <c r="O14" s="44">
        <f>[26]Joulu!F13</f>
        <v>5023</v>
      </c>
    </row>
    <row r="15" spans="2:15" s="14" customFormat="1" x14ac:dyDescent="0.2">
      <c r="B15" s="16" t="s">
        <v>1</v>
      </c>
      <c r="C15" s="45">
        <f>[26]Tammijoulu!AP13</f>
        <v>51435</v>
      </c>
      <c r="D15" s="45">
        <f>[26]Tammi!AP13</f>
        <v>2082</v>
      </c>
      <c r="E15" s="45">
        <f>[26]Helmi!AP13</f>
        <v>1956</v>
      </c>
      <c r="F15" s="45">
        <f>[26]Maalis!AP13</f>
        <v>2317</v>
      </c>
      <c r="G15" s="45">
        <f>[26]Huhti!AP13</f>
        <v>2888</v>
      </c>
      <c r="H15" s="45">
        <f>[26]Touko!AP13</f>
        <v>5185</v>
      </c>
      <c r="I15" s="45">
        <f>[26]Kesä!AP13</f>
        <v>7780</v>
      </c>
      <c r="J15" s="45">
        <f>[26]Heinä!AP13</f>
        <v>7801</v>
      </c>
      <c r="K15" s="45">
        <f>[26]Elo!AP13</f>
        <v>7292</v>
      </c>
      <c r="L15" s="45">
        <f>[26]Syys!AP13</f>
        <v>6260</v>
      </c>
      <c r="M15" s="45">
        <f>[26]Loka!AP13</f>
        <v>3383</v>
      </c>
      <c r="N15" s="45">
        <f>[26]Marras!AP13</f>
        <v>2550</v>
      </c>
      <c r="O15" s="45">
        <f>[26]Joulu!AP13</f>
        <v>1941</v>
      </c>
    </row>
    <row r="16" spans="2:15" x14ac:dyDescent="0.2">
      <c r="B16" s="1" t="s">
        <v>26</v>
      </c>
      <c r="C16" s="44">
        <f>[26]Tammijoulu!J13</f>
        <v>72542</v>
      </c>
      <c r="D16" s="44">
        <f>[26]Tammi!J13</f>
        <v>3367</v>
      </c>
      <c r="E16" s="44">
        <f>[26]Helmi!J13</f>
        <v>4029</v>
      </c>
      <c r="F16" s="44">
        <f>[26]Maalis!J13</f>
        <v>4874</v>
      </c>
      <c r="G16" s="44">
        <f>[26]Huhti!J13</f>
        <v>4432</v>
      </c>
      <c r="H16" s="44">
        <f>[26]Touko!J13</f>
        <v>6131</v>
      </c>
      <c r="I16" s="44">
        <f>[26]Kesä!J13</f>
        <v>9952</v>
      </c>
      <c r="J16" s="44">
        <f>[26]Heinä!J13</f>
        <v>10448</v>
      </c>
      <c r="K16" s="44">
        <f>[26]Elo!J13</f>
        <v>9292</v>
      </c>
      <c r="L16" s="44">
        <f>[26]Syys!J13</f>
        <v>6337</v>
      </c>
      <c r="M16" s="44">
        <f>[26]Loka!J13</f>
        <v>5307</v>
      </c>
      <c r="N16" s="44">
        <f>[26]Marras!J13</f>
        <v>4202</v>
      </c>
      <c r="O16" s="44">
        <f>[26]Joulu!J13</f>
        <v>4171</v>
      </c>
    </row>
    <row r="17" spans="2:15" s="14" customFormat="1" x14ac:dyDescent="0.2">
      <c r="B17" s="16" t="s">
        <v>27</v>
      </c>
      <c r="C17" s="45">
        <f>[26]Tammijoulu!AV13</f>
        <v>41795</v>
      </c>
      <c r="D17" s="45">
        <f>[26]Tammi!AV13</f>
        <v>1757</v>
      </c>
      <c r="E17" s="45">
        <f>[26]Helmi!AV13</f>
        <v>1789</v>
      </c>
      <c r="F17" s="45">
        <f>[26]Maalis!AV13</f>
        <v>2006</v>
      </c>
      <c r="G17" s="45">
        <f>[26]Huhti!AV13</f>
        <v>1992</v>
      </c>
      <c r="H17" s="45">
        <f>[26]Touko!AV13</f>
        <v>4754</v>
      </c>
      <c r="I17" s="45">
        <f>[26]Kesä!AV13</f>
        <v>6117</v>
      </c>
      <c r="J17" s="45">
        <f>[26]Heinä!AV13</f>
        <v>6225</v>
      </c>
      <c r="K17" s="45">
        <f>[26]Elo!AV13</f>
        <v>5645</v>
      </c>
      <c r="L17" s="45">
        <f>[26]Syys!AV13</f>
        <v>4685</v>
      </c>
      <c r="M17" s="45">
        <f>[26]Loka!AV13</f>
        <v>2699</v>
      </c>
      <c r="N17" s="45">
        <f>[26]Marras!AV13</f>
        <v>1853</v>
      </c>
      <c r="O17" s="45">
        <f>[26]Joulu!AV13</f>
        <v>2273</v>
      </c>
    </row>
    <row r="18" spans="2:15" x14ac:dyDescent="0.2">
      <c r="B18" s="1" t="s">
        <v>28</v>
      </c>
      <c r="C18" s="44">
        <f>[26]Tammijoulu!S13</f>
        <v>26303</v>
      </c>
      <c r="D18" s="44">
        <f>[26]Tammi!S13</f>
        <v>1203</v>
      </c>
      <c r="E18" s="44">
        <f>[26]Helmi!S13</f>
        <v>923</v>
      </c>
      <c r="F18" s="44">
        <f>[26]Maalis!S13</f>
        <v>1186</v>
      </c>
      <c r="G18" s="44">
        <f>[26]Huhti!S13</f>
        <v>1366</v>
      </c>
      <c r="H18" s="44">
        <f>[26]Touko!S13</f>
        <v>1292</v>
      </c>
      <c r="I18" s="44">
        <f>[26]Kesä!S13</f>
        <v>3091</v>
      </c>
      <c r="J18" s="44">
        <f>[26]Heinä!S13</f>
        <v>4359</v>
      </c>
      <c r="K18" s="44">
        <f>[26]Elo!S13</f>
        <v>6878</v>
      </c>
      <c r="L18" s="44">
        <f>[26]Syys!S13</f>
        <v>1794</v>
      </c>
      <c r="M18" s="44">
        <f>[26]Loka!S13</f>
        <v>1306</v>
      </c>
      <c r="N18" s="44">
        <f>[26]Marras!S13</f>
        <v>1144</v>
      </c>
      <c r="O18" s="44">
        <f>[26]Joulu!S13</f>
        <v>1761</v>
      </c>
    </row>
    <row r="19" spans="2:15" s="14" customFormat="1" x14ac:dyDescent="0.2">
      <c r="B19" s="16" t="s">
        <v>29</v>
      </c>
      <c r="C19" s="45">
        <f>[26]Tammijoulu!R13</f>
        <v>24489</v>
      </c>
      <c r="D19" s="45">
        <f>[26]Tammi!R13</f>
        <v>1366</v>
      </c>
      <c r="E19" s="45">
        <f>[26]Helmi!R13</f>
        <v>1170</v>
      </c>
      <c r="F19" s="45">
        <f>[26]Maalis!R13</f>
        <v>1653</v>
      </c>
      <c r="G19" s="45">
        <f>[26]Huhti!R13</f>
        <v>1847</v>
      </c>
      <c r="H19" s="45">
        <f>[26]Touko!R13</f>
        <v>2449</v>
      </c>
      <c r="I19" s="45">
        <f>[26]Kesä!R13</f>
        <v>3070</v>
      </c>
      <c r="J19" s="45">
        <f>[26]Heinä!R13</f>
        <v>2787</v>
      </c>
      <c r="K19" s="45">
        <f>[26]Elo!R13</f>
        <v>3117</v>
      </c>
      <c r="L19" s="45">
        <f>[26]Syys!R13</f>
        <v>1938</v>
      </c>
      <c r="M19" s="45">
        <f>[26]Loka!R13</f>
        <v>1978</v>
      </c>
      <c r="N19" s="45">
        <f>[26]Marras!R13</f>
        <v>1578</v>
      </c>
      <c r="O19" s="45">
        <f>[26]Joulu!R13</f>
        <v>1536</v>
      </c>
    </row>
    <row r="20" spans="2:15" x14ac:dyDescent="0.2">
      <c r="B20" s="1" t="s">
        <v>30</v>
      </c>
      <c r="C20" s="44">
        <f>[26]Tammijoulu!M13</f>
        <v>26051</v>
      </c>
      <c r="D20" s="44">
        <f>[26]Tammi!M13</f>
        <v>1398</v>
      </c>
      <c r="E20" s="44">
        <f>[26]Helmi!M13</f>
        <v>1580</v>
      </c>
      <c r="F20" s="44">
        <f>[26]Maalis!M13</f>
        <v>1796</v>
      </c>
      <c r="G20" s="44">
        <f>[26]Huhti!M13</f>
        <v>1875</v>
      </c>
      <c r="H20" s="44">
        <f>[26]Touko!M13</f>
        <v>2623</v>
      </c>
      <c r="I20" s="44">
        <f>[26]Kesä!M13</f>
        <v>4034</v>
      </c>
      <c r="J20" s="44">
        <f>[26]Heinä!M13</f>
        <v>2775</v>
      </c>
      <c r="K20" s="44">
        <f>[26]Elo!M13</f>
        <v>2630</v>
      </c>
      <c r="L20" s="44">
        <f>[26]Syys!M13</f>
        <v>2316</v>
      </c>
      <c r="M20" s="44">
        <f>[26]Loka!M13</f>
        <v>1902</v>
      </c>
      <c r="N20" s="44">
        <f>[26]Marras!M13</f>
        <v>1712</v>
      </c>
      <c r="O20" s="44">
        <f>[26]Joulu!M13</f>
        <v>1410</v>
      </c>
    </row>
    <row r="21" spans="2:15" s="14" customFormat="1" x14ac:dyDescent="0.2">
      <c r="B21" s="16" t="s">
        <v>31</v>
      </c>
      <c r="C21" s="45">
        <f>[26]Tammijoulu!G13</f>
        <v>26710</v>
      </c>
      <c r="D21" s="45">
        <f>[26]Tammi!G13</f>
        <v>1478</v>
      </c>
      <c r="E21" s="45">
        <f>[26]Helmi!G13</f>
        <v>1501</v>
      </c>
      <c r="F21" s="45">
        <f>[26]Maalis!G13</f>
        <v>1503</v>
      </c>
      <c r="G21" s="45">
        <f>[26]Huhti!G13</f>
        <v>2382</v>
      </c>
      <c r="H21" s="45">
        <f>[26]Touko!G13</f>
        <v>2688</v>
      </c>
      <c r="I21" s="45">
        <f>[26]Kesä!G13</f>
        <v>3081</v>
      </c>
      <c r="J21" s="45">
        <f>[26]Heinä!G13</f>
        <v>3139</v>
      </c>
      <c r="K21" s="45">
        <f>[26]Elo!G13</f>
        <v>2243</v>
      </c>
      <c r="L21" s="45">
        <f>[26]Syys!G13</f>
        <v>2606</v>
      </c>
      <c r="M21" s="45">
        <f>[26]Loka!G13</f>
        <v>2466</v>
      </c>
      <c r="N21" s="45">
        <f>[26]Marras!G13</f>
        <v>2160</v>
      </c>
      <c r="O21" s="45">
        <f>[26]Joulu!G13</f>
        <v>1463</v>
      </c>
    </row>
    <row r="22" spans="2:15" x14ac:dyDescent="0.2">
      <c r="B22" s="1" t="s">
        <v>32</v>
      </c>
      <c r="C22" s="44">
        <f>[26]Tammijoulu!H13</f>
        <v>24298</v>
      </c>
      <c r="D22" s="44">
        <f>[26]Tammi!H13</f>
        <v>1398</v>
      </c>
      <c r="E22" s="44">
        <f>[26]Helmi!H13</f>
        <v>1563</v>
      </c>
      <c r="F22" s="44">
        <f>[26]Maalis!H13</f>
        <v>1742</v>
      </c>
      <c r="G22" s="44">
        <f>[26]Huhti!H13</f>
        <v>1885</v>
      </c>
      <c r="H22" s="44">
        <f>[26]Touko!H13</f>
        <v>2322</v>
      </c>
      <c r="I22" s="44">
        <f>[26]Kesä!H13</f>
        <v>3127</v>
      </c>
      <c r="J22" s="44">
        <f>[26]Heinä!H13</f>
        <v>1862</v>
      </c>
      <c r="K22" s="44">
        <f>[26]Elo!H13</f>
        <v>2041</v>
      </c>
      <c r="L22" s="44">
        <f>[26]Syys!H13</f>
        <v>2559</v>
      </c>
      <c r="M22" s="44">
        <f>[26]Loka!H13</f>
        <v>2220</v>
      </c>
      <c r="N22" s="44">
        <f>[26]Marras!H13</f>
        <v>2057</v>
      </c>
      <c r="O22" s="44">
        <f>[26]Joulu!H13</f>
        <v>1522</v>
      </c>
    </row>
    <row r="23" spans="2:15" s="14" customFormat="1" x14ac:dyDescent="0.2">
      <c r="B23" s="16" t="s">
        <v>33</v>
      </c>
      <c r="C23" s="45">
        <f>[26]Tammijoulu!T13</f>
        <v>26314</v>
      </c>
      <c r="D23" s="45">
        <f>[26]Tammi!T13</f>
        <v>605</v>
      </c>
      <c r="E23" s="45">
        <f>[26]Helmi!T13</f>
        <v>852</v>
      </c>
      <c r="F23" s="45">
        <f>[26]Maalis!T13</f>
        <v>1524</v>
      </c>
      <c r="G23" s="45">
        <f>[26]Huhti!T13</f>
        <v>1028</v>
      </c>
      <c r="H23" s="45">
        <f>[26]Touko!T13</f>
        <v>1755</v>
      </c>
      <c r="I23" s="45">
        <f>[26]Kesä!T13</f>
        <v>3012</v>
      </c>
      <c r="J23" s="45">
        <f>[26]Heinä!T13</f>
        <v>5046</v>
      </c>
      <c r="K23" s="45">
        <f>[26]Elo!T13</f>
        <v>6185</v>
      </c>
      <c r="L23" s="45">
        <f>[26]Syys!T13</f>
        <v>2841</v>
      </c>
      <c r="M23" s="45">
        <f>[26]Loka!T13</f>
        <v>1534</v>
      </c>
      <c r="N23" s="45">
        <f>[26]Marras!T13</f>
        <v>718</v>
      </c>
      <c r="O23" s="45">
        <f>[26]Joulu!T13</f>
        <v>1214</v>
      </c>
    </row>
    <row r="24" spans="2:15" x14ac:dyDescent="0.2">
      <c r="B24" s="1" t="s">
        <v>34</v>
      </c>
      <c r="C24" s="44">
        <f>[26]Tammijoulu!AH13</f>
        <v>19345</v>
      </c>
      <c r="D24" s="44">
        <f>[26]Tammi!AH13</f>
        <v>1555</v>
      </c>
      <c r="E24" s="44">
        <f>[26]Helmi!AH13</f>
        <v>1120</v>
      </c>
      <c r="F24" s="44">
        <f>[26]Maalis!AH13</f>
        <v>1330</v>
      </c>
      <c r="G24" s="44">
        <f>[26]Huhti!AH13</f>
        <v>1430</v>
      </c>
      <c r="H24" s="44">
        <f>[26]Touko!AH13</f>
        <v>1445</v>
      </c>
      <c r="I24" s="44">
        <f>[26]Kesä!AH13</f>
        <v>1300</v>
      </c>
      <c r="J24" s="44">
        <f>[26]Heinä!AH13</f>
        <v>1418</v>
      </c>
      <c r="K24" s="44">
        <f>[26]Elo!AH13</f>
        <v>1835</v>
      </c>
      <c r="L24" s="44">
        <f>[26]Syys!AH13</f>
        <v>1927</v>
      </c>
      <c r="M24" s="44">
        <f>[26]Loka!AH13</f>
        <v>1997</v>
      </c>
      <c r="N24" s="44">
        <f>[26]Marras!AH13</f>
        <v>2269</v>
      </c>
      <c r="O24" s="44">
        <f>[26]Joulu!AH13</f>
        <v>1719</v>
      </c>
    </row>
    <row r="25" spans="2:15" s="14" customFormat="1" x14ac:dyDescent="0.2">
      <c r="B25" s="16" t="s">
        <v>35</v>
      </c>
      <c r="C25" s="45">
        <f>[26]Tammijoulu!L13</f>
        <v>13919</v>
      </c>
      <c r="D25" s="45">
        <f>[26]Tammi!L13</f>
        <v>554</v>
      </c>
      <c r="E25" s="45">
        <f>[26]Helmi!L13</f>
        <v>559</v>
      </c>
      <c r="F25" s="45">
        <f>[26]Maalis!L13</f>
        <v>687</v>
      </c>
      <c r="G25" s="45">
        <f>[26]Huhti!L13</f>
        <v>727</v>
      </c>
      <c r="H25" s="45">
        <f>[26]Touko!L13</f>
        <v>1439</v>
      </c>
      <c r="I25" s="45">
        <f>[26]Kesä!L13</f>
        <v>1725</v>
      </c>
      <c r="J25" s="45">
        <f>[26]Heinä!L13</f>
        <v>3181</v>
      </c>
      <c r="K25" s="45">
        <f>[26]Elo!L13</f>
        <v>1800</v>
      </c>
      <c r="L25" s="45">
        <f>[26]Syys!L13</f>
        <v>1164</v>
      </c>
      <c r="M25" s="45">
        <f>[26]Loka!L13</f>
        <v>710</v>
      </c>
      <c r="N25" s="45">
        <f>[26]Marras!L13</f>
        <v>638</v>
      </c>
      <c r="O25" s="45">
        <f>[26]Joulu!L13</f>
        <v>735</v>
      </c>
    </row>
    <row r="26" spans="2:15" x14ac:dyDescent="0.2">
      <c r="B26" s="1" t="s">
        <v>36</v>
      </c>
      <c r="C26" s="44">
        <f>[26]Tammijoulu!N13</f>
        <v>8795</v>
      </c>
      <c r="D26" s="44">
        <f>[26]Tammi!N13</f>
        <v>500</v>
      </c>
      <c r="E26" s="44">
        <f>[26]Helmi!N13</f>
        <v>663</v>
      </c>
      <c r="F26" s="44">
        <f>[26]Maalis!N13</f>
        <v>791</v>
      </c>
      <c r="G26" s="44">
        <f>[26]Huhti!N13</f>
        <v>727</v>
      </c>
      <c r="H26" s="44">
        <f>[26]Touko!N13</f>
        <v>861</v>
      </c>
      <c r="I26" s="44">
        <f>[26]Kesä!N13</f>
        <v>918</v>
      </c>
      <c r="J26" s="44">
        <f>[26]Heinä!N13</f>
        <v>886</v>
      </c>
      <c r="K26" s="44">
        <f>[26]Elo!N13</f>
        <v>770</v>
      </c>
      <c r="L26" s="44">
        <f>[26]Syys!N13</f>
        <v>699</v>
      </c>
      <c r="M26" s="44">
        <f>[26]Loka!N13</f>
        <v>796</v>
      </c>
      <c r="N26" s="44">
        <f>[26]Marras!N13</f>
        <v>686</v>
      </c>
      <c r="O26" s="44">
        <f>[26]Joulu!N13</f>
        <v>498</v>
      </c>
    </row>
    <row r="27" spans="2:15" s="14" customFormat="1" x14ac:dyDescent="0.2">
      <c r="B27" s="16" t="s">
        <v>37</v>
      </c>
      <c r="C27" s="45">
        <f>[26]Tammijoulu!BK13</f>
        <v>24644</v>
      </c>
      <c r="D27" s="45">
        <f>[26]Tammi!BK13</f>
        <v>718</v>
      </c>
      <c r="E27" s="45">
        <f>[26]Helmi!BK13</f>
        <v>574</v>
      </c>
      <c r="F27" s="45">
        <f>[26]Maalis!BK13</f>
        <v>1011</v>
      </c>
      <c r="G27" s="45">
        <f>[26]Huhti!BK13</f>
        <v>1261</v>
      </c>
      <c r="H27" s="45">
        <f>[26]Touko!BK13</f>
        <v>1423</v>
      </c>
      <c r="I27" s="45">
        <f>[26]Kesä!BK13</f>
        <v>2456</v>
      </c>
      <c r="J27" s="45">
        <f>[26]Heinä!BK13</f>
        <v>3550</v>
      </c>
      <c r="K27" s="45">
        <f>[26]Elo!BK13</f>
        <v>2793</v>
      </c>
      <c r="L27" s="45">
        <f>[26]Syys!BK13</f>
        <v>3587</v>
      </c>
      <c r="M27" s="45">
        <f>[26]Loka!BK13</f>
        <v>2886</v>
      </c>
      <c r="N27" s="45">
        <f>[26]Marras!BK13</f>
        <v>2619</v>
      </c>
      <c r="O27" s="45">
        <f>[26]Joulu!BK13</f>
        <v>1766</v>
      </c>
    </row>
    <row r="28" spans="2:15" x14ac:dyDescent="0.2">
      <c r="B28" s="1" t="s">
        <v>38</v>
      </c>
      <c r="C28" s="44">
        <f>[26]Tammijoulu!AF13</f>
        <v>4149</v>
      </c>
      <c r="D28" s="44">
        <f>[26]Tammi!AF13</f>
        <v>231</v>
      </c>
      <c r="E28" s="44">
        <f>[26]Helmi!AF13</f>
        <v>103</v>
      </c>
      <c r="F28" s="44">
        <f>[26]Maalis!AF13</f>
        <v>169</v>
      </c>
      <c r="G28" s="44">
        <f>[26]Huhti!AF13</f>
        <v>294</v>
      </c>
      <c r="H28" s="44">
        <f>[26]Touko!AF13</f>
        <v>177</v>
      </c>
      <c r="I28" s="44">
        <f>[26]Kesä!AF13</f>
        <v>275</v>
      </c>
      <c r="J28" s="44">
        <f>[26]Heinä!AF13</f>
        <v>863</v>
      </c>
      <c r="K28" s="44">
        <f>[26]Elo!AF13</f>
        <v>834</v>
      </c>
      <c r="L28" s="44">
        <f>[26]Syys!AF13</f>
        <v>308</v>
      </c>
      <c r="M28" s="44">
        <f>[26]Loka!AF13</f>
        <v>226</v>
      </c>
      <c r="N28" s="44">
        <f>[26]Marras!AF13</f>
        <v>168</v>
      </c>
      <c r="O28" s="44">
        <f>[26]Joulu!AF13</f>
        <v>501</v>
      </c>
    </row>
    <row r="29" spans="2:15" s="14" customFormat="1" x14ac:dyDescent="0.2">
      <c r="B29" s="16" t="s">
        <v>39</v>
      </c>
      <c r="C29" s="45">
        <f>[26]Tammijoulu!AQ13</f>
        <v>5142</v>
      </c>
      <c r="D29" s="45">
        <f>[26]Tammi!AQ13</f>
        <v>232</v>
      </c>
      <c r="E29" s="45">
        <f>[26]Helmi!AQ13</f>
        <v>227</v>
      </c>
      <c r="F29" s="45">
        <f>[26]Maalis!AQ13</f>
        <v>218</v>
      </c>
      <c r="G29" s="45">
        <f>[26]Huhti!AQ13</f>
        <v>299</v>
      </c>
      <c r="H29" s="45">
        <f>[26]Touko!AQ13</f>
        <v>595</v>
      </c>
      <c r="I29" s="45">
        <f>[26]Kesä!AQ13</f>
        <v>693</v>
      </c>
      <c r="J29" s="45">
        <f>[26]Heinä!AQ13</f>
        <v>715</v>
      </c>
      <c r="K29" s="45">
        <f>[26]Elo!AQ13</f>
        <v>725</v>
      </c>
      <c r="L29" s="45">
        <f>[26]Syys!AQ13</f>
        <v>486</v>
      </c>
      <c r="M29" s="45">
        <f>[26]Loka!AQ13</f>
        <v>393</v>
      </c>
      <c r="N29" s="45">
        <f>[26]Marras!AQ13</f>
        <v>343</v>
      </c>
      <c r="O29" s="45">
        <f>[26]Joulu!AQ13</f>
        <v>216</v>
      </c>
    </row>
    <row r="30" spans="2:15" x14ac:dyDescent="0.2">
      <c r="B30" s="1" t="s">
        <v>40</v>
      </c>
      <c r="C30" s="44">
        <f>[26]Tammijoulu!K13</f>
        <v>6778</v>
      </c>
      <c r="D30" s="44">
        <f>[26]Tammi!K13</f>
        <v>260</v>
      </c>
      <c r="E30" s="44">
        <f>[26]Helmi!K13</f>
        <v>261</v>
      </c>
      <c r="F30" s="44">
        <f>[26]Maalis!K13</f>
        <v>338</v>
      </c>
      <c r="G30" s="44">
        <f>[26]Huhti!K13</f>
        <v>399</v>
      </c>
      <c r="H30" s="44">
        <f>[26]Touko!K13</f>
        <v>773</v>
      </c>
      <c r="I30" s="44">
        <f>[26]Kesä!K13</f>
        <v>1143</v>
      </c>
      <c r="J30" s="44">
        <f>[26]Heinä!K13</f>
        <v>1186</v>
      </c>
      <c r="K30" s="44">
        <f>[26]Elo!K13</f>
        <v>703</v>
      </c>
      <c r="L30" s="44">
        <f>[26]Syys!K13</f>
        <v>572</v>
      </c>
      <c r="M30" s="44">
        <f>[26]Loka!K13</f>
        <v>527</v>
      </c>
      <c r="N30" s="44">
        <f>[26]Marras!K13</f>
        <v>361</v>
      </c>
      <c r="O30" s="44">
        <f>[26]Joulu!K13</f>
        <v>255</v>
      </c>
    </row>
    <row r="31" spans="2:15" s="14" customFormat="1" x14ac:dyDescent="0.2">
      <c r="B31" s="16" t="s">
        <v>2</v>
      </c>
      <c r="C31" s="45">
        <f>[26]Tammijoulu!BG13</f>
        <v>8810</v>
      </c>
      <c r="D31" s="45">
        <f>[26]Tammi!BG13</f>
        <v>406</v>
      </c>
      <c r="E31" s="45">
        <f>[26]Helmi!BG13</f>
        <v>131</v>
      </c>
      <c r="F31" s="45">
        <f>[26]Maalis!BG13</f>
        <v>214</v>
      </c>
      <c r="G31" s="45">
        <f>[26]Huhti!BG13</f>
        <v>321</v>
      </c>
      <c r="H31" s="45">
        <f>[26]Touko!BG13</f>
        <v>613</v>
      </c>
      <c r="I31" s="45">
        <f>[26]Kesä!BG13</f>
        <v>1328</v>
      </c>
      <c r="J31" s="45">
        <f>[26]Heinä!BG13</f>
        <v>1546</v>
      </c>
      <c r="K31" s="45">
        <f>[26]Elo!BG13</f>
        <v>1520</v>
      </c>
      <c r="L31" s="45">
        <f>[26]Syys!BG13</f>
        <v>1133</v>
      </c>
      <c r="M31" s="45">
        <f>[26]Loka!BG13</f>
        <v>622</v>
      </c>
      <c r="N31" s="45">
        <f>[26]Marras!BG13</f>
        <v>288</v>
      </c>
      <c r="O31" s="45">
        <f>[26]Joulu!BG13</f>
        <v>688</v>
      </c>
    </row>
    <row r="32" spans="2:15" x14ac:dyDescent="0.2">
      <c r="B32" s="1" t="s">
        <v>41</v>
      </c>
      <c r="C32" s="44">
        <f>[26]Tammijoulu!V13</f>
        <v>5258</v>
      </c>
      <c r="D32" s="44">
        <f>[26]Tammi!V13</f>
        <v>296</v>
      </c>
      <c r="E32" s="44">
        <f>[26]Helmi!V13</f>
        <v>295</v>
      </c>
      <c r="F32" s="44">
        <f>[26]Maalis!V13</f>
        <v>376</v>
      </c>
      <c r="G32" s="44">
        <f>[26]Huhti!V13</f>
        <v>421</v>
      </c>
      <c r="H32" s="44">
        <f>[26]Touko!V13</f>
        <v>483</v>
      </c>
      <c r="I32" s="44">
        <f>[26]Kesä!V13</f>
        <v>597</v>
      </c>
      <c r="J32" s="44">
        <f>[26]Heinä!V13</f>
        <v>500</v>
      </c>
      <c r="K32" s="44">
        <f>[26]Elo!V13</f>
        <v>723</v>
      </c>
      <c r="L32" s="44">
        <f>[26]Syys!V13</f>
        <v>504</v>
      </c>
      <c r="M32" s="44">
        <f>[26]Loka!V13</f>
        <v>420</v>
      </c>
      <c r="N32" s="44">
        <f>[26]Marras!V13</f>
        <v>399</v>
      </c>
      <c r="O32" s="44">
        <f>[26]Joulu!V13</f>
        <v>244</v>
      </c>
    </row>
    <row r="33" spans="2:15" s="14" customFormat="1" x14ac:dyDescent="0.2">
      <c r="B33" s="16" t="s">
        <v>42</v>
      </c>
      <c r="C33" s="45">
        <f>[26]Tammijoulu!Y13</f>
        <v>3496</v>
      </c>
      <c r="D33" s="45">
        <f>[26]Tammi!Y13</f>
        <v>173</v>
      </c>
      <c r="E33" s="45">
        <f>[26]Helmi!Y13</f>
        <v>205</v>
      </c>
      <c r="F33" s="45">
        <f>[26]Maalis!Y13</f>
        <v>296</v>
      </c>
      <c r="G33" s="45">
        <f>[26]Huhti!Y13</f>
        <v>329</v>
      </c>
      <c r="H33" s="45">
        <f>[26]Touko!Y13</f>
        <v>267</v>
      </c>
      <c r="I33" s="45">
        <f>[26]Kesä!Y13</f>
        <v>459</v>
      </c>
      <c r="J33" s="45">
        <f>[26]Heinä!Y13</f>
        <v>324</v>
      </c>
      <c r="K33" s="45">
        <f>[26]Elo!Y13</f>
        <v>339</v>
      </c>
      <c r="L33" s="45">
        <f>[26]Syys!Y13</f>
        <v>314</v>
      </c>
      <c r="M33" s="45">
        <f>[26]Loka!Y13</f>
        <v>325</v>
      </c>
      <c r="N33" s="45">
        <f>[26]Marras!Y13</f>
        <v>299</v>
      </c>
      <c r="O33" s="45">
        <f>[26]Joulu!Y13</f>
        <v>166</v>
      </c>
    </row>
    <row r="34" spans="2:15" x14ac:dyDescent="0.2">
      <c r="B34" s="1" t="s">
        <v>3</v>
      </c>
      <c r="C34" s="44">
        <f>[26]Tammijoulu!AI13</f>
        <v>3789</v>
      </c>
      <c r="D34" s="44">
        <f>[26]Tammi!AI13</f>
        <v>302</v>
      </c>
      <c r="E34" s="44">
        <f>[26]Helmi!AI13</f>
        <v>234</v>
      </c>
      <c r="F34" s="44">
        <f>[26]Maalis!AI13</f>
        <v>318</v>
      </c>
      <c r="G34" s="44">
        <f>[26]Huhti!AI13</f>
        <v>241</v>
      </c>
      <c r="H34" s="44">
        <f>[26]Touko!AI13</f>
        <v>329</v>
      </c>
      <c r="I34" s="44">
        <f>[26]Kesä!AI13</f>
        <v>335</v>
      </c>
      <c r="J34" s="44">
        <f>[26]Heinä!AI13</f>
        <v>228</v>
      </c>
      <c r="K34" s="44">
        <f>[26]Elo!AI13</f>
        <v>346</v>
      </c>
      <c r="L34" s="44">
        <f>[26]Syys!AI13</f>
        <v>383</v>
      </c>
      <c r="M34" s="44">
        <f>[26]Loka!AI13</f>
        <v>382</v>
      </c>
      <c r="N34" s="44">
        <f>[26]Marras!AI13</f>
        <v>339</v>
      </c>
      <c r="O34" s="44">
        <f>[26]Joulu!AI13</f>
        <v>352</v>
      </c>
    </row>
    <row r="35" spans="2:15" s="14" customFormat="1" x14ac:dyDescent="0.2">
      <c r="B35" s="16" t="s">
        <v>43</v>
      </c>
      <c r="C35" s="45">
        <f>[26]Tammijoulu!U13</f>
        <v>3167</v>
      </c>
      <c r="D35" s="45">
        <f>[26]Tammi!U13</f>
        <v>123</v>
      </c>
      <c r="E35" s="45">
        <f>[26]Helmi!U13</f>
        <v>112</v>
      </c>
      <c r="F35" s="45">
        <f>[26]Maalis!U13</f>
        <v>229</v>
      </c>
      <c r="G35" s="45">
        <f>[26]Huhti!U13</f>
        <v>143</v>
      </c>
      <c r="H35" s="45">
        <f>[26]Touko!U13</f>
        <v>326</v>
      </c>
      <c r="I35" s="45">
        <f>[26]Kesä!U13</f>
        <v>375</v>
      </c>
      <c r="J35" s="45">
        <f>[26]Heinä!U13</f>
        <v>488</v>
      </c>
      <c r="K35" s="45">
        <f>[26]Elo!U13</f>
        <v>751</v>
      </c>
      <c r="L35" s="45">
        <f>[26]Syys!U13</f>
        <v>185</v>
      </c>
      <c r="M35" s="45">
        <f>[26]Loka!U13</f>
        <v>144</v>
      </c>
      <c r="N35" s="45">
        <f>[26]Marras!U13</f>
        <v>69</v>
      </c>
      <c r="O35" s="45">
        <f>[26]Joulu!U13</f>
        <v>222</v>
      </c>
    </row>
    <row r="36" spans="2:15" x14ac:dyDescent="0.2">
      <c r="B36" s="1" t="s">
        <v>44</v>
      </c>
      <c r="C36" s="44">
        <f>[26]Tammijoulu!Q13</f>
        <v>3329</v>
      </c>
      <c r="D36" s="44">
        <f>[26]Tammi!Q13</f>
        <v>153</v>
      </c>
      <c r="E36" s="44">
        <f>[26]Helmi!Q13</f>
        <v>212</v>
      </c>
      <c r="F36" s="44">
        <f>[26]Maalis!Q13</f>
        <v>229</v>
      </c>
      <c r="G36" s="44">
        <f>[26]Huhti!Q13</f>
        <v>254</v>
      </c>
      <c r="H36" s="44">
        <f>[26]Touko!Q13</f>
        <v>317</v>
      </c>
      <c r="I36" s="44">
        <f>[26]Kesä!Q13</f>
        <v>289</v>
      </c>
      <c r="J36" s="44">
        <f>[26]Heinä!Q13</f>
        <v>528</v>
      </c>
      <c r="K36" s="44">
        <f>[26]Elo!Q13</f>
        <v>419</v>
      </c>
      <c r="L36" s="44">
        <f>[26]Syys!Q13</f>
        <v>275</v>
      </c>
      <c r="M36" s="44">
        <f>[26]Loka!Q13</f>
        <v>264</v>
      </c>
      <c r="N36" s="44">
        <f>[26]Marras!Q13</f>
        <v>201</v>
      </c>
      <c r="O36" s="44">
        <f>[26]Joulu!Q13</f>
        <v>188</v>
      </c>
    </row>
    <row r="37" spans="2:15" s="14" customFormat="1" x14ac:dyDescent="0.2">
      <c r="B37" s="16" t="s">
        <v>4</v>
      </c>
      <c r="C37" s="45">
        <f>[26]Tammijoulu!AN13</f>
        <v>2250</v>
      </c>
      <c r="D37" s="45">
        <f>[26]Tammi!AN13</f>
        <v>107</v>
      </c>
      <c r="E37" s="45">
        <f>[26]Helmi!AN13</f>
        <v>121</v>
      </c>
      <c r="F37" s="45">
        <f>[26]Maalis!AN13</f>
        <v>189</v>
      </c>
      <c r="G37" s="45">
        <f>[26]Huhti!AN13</f>
        <v>112</v>
      </c>
      <c r="H37" s="45">
        <f>[26]Touko!AN13</f>
        <v>180</v>
      </c>
      <c r="I37" s="45">
        <f>[26]Kesä!AN13</f>
        <v>272</v>
      </c>
      <c r="J37" s="45">
        <f>[26]Heinä!AN13</f>
        <v>397</v>
      </c>
      <c r="K37" s="45">
        <f>[26]Elo!AN13</f>
        <v>283</v>
      </c>
      <c r="L37" s="45">
        <f>[26]Syys!AN13</f>
        <v>199</v>
      </c>
      <c r="M37" s="45">
        <f>[26]Loka!AN13</f>
        <v>126</v>
      </c>
      <c r="N37" s="45">
        <f>[26]Marras!AN13</f>
        <v>118</v>
      </c>
      <c r="O37" s="45">
        <f>[26]Joulu!AN13</f>
        <v>146</v>
      </c>
    </row>
    <row r="38" spans="2:15" x14ac:dyDescent="0.2">
      <c r="B38" s="1" t="s">
        <v>45</v>
      </c>
      <c r="C38" s="44">
        <f>[26]Tammijoulu!BA13</f>
        <v>3723</v>
      </c>
      <c r="D38" s="44">
        <f>[26]Tammi!BA13</f>
        <v>190</v>
      </c>
      <c r="E38" s="44">
        <f>[26]Helmi!BA13</f>
        <v>135</v>
      </c>
      <c r="F38" s="44">
        <f>[26]Maalis!BA13</f>
        <v>194</v>
      </c>
      <c r="G38" s="44">
        <f>[26]Huhti!BA13</f>
        <v>128</v>
      </c>
      <c r="H38" s="44">
        <f>[26]Touko!BA13</f>
        <v>396</v>
      </c>
      <c r="I38" s="44">
        <f>[26]Kesä!BA13</f>
        <v>618</v>
      </c>
      <c r="J38" s="44">
        <f>[26]Heinä!BA13</f>
        <v>490</v>
      </c>
      <c r="K38" s="44">
        <f>[26]Elo!BA13</f>
        <v>609</v>
      </c>
      <c r="L38" s="44">
        <f>[26]Syys!BA13</f>
        <v>319</v>
      </c>
      <c r="M38" s="44">
        <f>[26]Loka!BA13</f>
        <v>243</v>
      </c>
      <c r="N38" s="44">
        <f>[26]Marras!BA13</f>
        <v>269</v>
      </c>
      <c r="O38" s="44">
        <f>[26]Joulu!BA13</f>
        <v>132</v>
      </c>
    </row>
    <row r="39" spans="2:15" s="14" customFormat="1" x14ac:dyDescent="0.2">
      <c r="B39" s="16" t="s">
        <v>46</v>
      </c>
      <c r="C39" s="45">
        <f>[26]Tammijoulu!W13</f>
        <v>3178</v>
      </c>
      <c r="D39" s="45">
        <f>[26]Tammi!W13</f>
        <v>136</v>
      </c>
      <c r="E39" s="45">
        <f>[26]Helmi!W13</f>
        <v>123</v>
      </c>
      <c r="F39" s="45">
        <f>[26]Maalis!W13</f>
        <v>194</v>
      </c>
      <c r="G39" s="45">
        <f>[26]Huhti!W13</f>
        <v>206</v>
      </c>
      <c r="H39" s="45">
        <f>[26]Touko!W13</f>
        <v>275</v>
      </c>
      <c r="I39" s="45">
        <f>[26]Kesä!W13</f>
        <v>369</v>
      </c>
      <c r="J39" s="45">
        <f>[26]Heinä!W13</f>
        <v>449</v>
      </c>
      <c r="K39" s="45">
        <f>[26]Elo!W13</f>
        <v>314</v>
      </c>
      <c r="L39" s="45">
        <f>[26]Syys!W13</f>
        <v>243</v>
      </c>
      <c r="M39" s="45">
        <f>[26]Loka!W13</f>
        <v>458</v>
      </c>
      <c r="N39" s="45">
        <f>[26]Marras!W13</f>
        <v>271</v>
      </c>
      <c r="O39" s="45">
        <f>[26]Joulu!W13</f>
        <v>140</v>
      </c>
    </row>
    <row r="40" spans="2:15" x14ac:dyDescent="0.2">
      <c r="B40" s="1" t="s">
        <v>47</v>
      </c>
      <c r="C40" s="44">
        <f>[26]Tammijoulu!AJ13</f>
        <v>2793</v>
      </c>
      <c r="D40" s="44">
        <f>[26]Tammi!AJ13</f>
        <v>241</v>
      </c>
      <c r="E40" s="44">
        <f>[26]Helmi!AJ13</f>
        <v>178</v>
      </c>
      <c r="F40" s="44">
        <f>[26]Maalis!AJ13</f>
        <v>226</v>
      </c>
      <c r="G40" s="44">
        <f>[26]Huhti!AJ13</f>
        <v>263</v>
      </c>
      <c r="H40" s="44">
        <f>[26]Touko!AJ13</f>
        <v>249</v>
      </c>
      <c r="I40" s="44">
        <f>[26]Kesä!AJ13</f>
        <v>257</v>
      </c>
      <c r="J40" s="44">
        <f>[26]Heinä!AJ13</f>
        <v>172</v>
      </c>
      <c r="K40" s="44">
        <f>[26]Elo!AJ13</f>
        <v>190</v>
      </c>
      <c r="L40" s="44">
        <f>[26]Syys!AJ13</f>
        <v>246</v>
      </c>
      <c r="M40" s="44">
        <f>[26]Loka!AJ13</f>
        <v>216</v>
      </c>
      <c r="N40" s="44">
        <f>[26]Marras!AJ13</f>
        <v>290</v>
      </c>
      <c r="O40" s="44">
        <f>[26]Joulu!AJ13</f>
        <v>265</v>
      </c>
    </row>
    <row r="41" spans="2:15" s="14" customFormat="1" x14ac:dyDescent="0.2">
      <c r="B41" s="16" t="s">
        <v>48</v>
      </c>
      <c r="C41" s="45">
        <f>[26]Tammijoulu!AG13</f>
        <v>1788</v>
      </c>
      <c r="D41" s="45">
        <f>[26]Tammi!AG13</f>
        <v>115</v>
      </c>
      <c r="E41" s="45">
        <f>[26]Helmi!AG13</f>
        <v>106</v>
      </c>
      <c r="F41" s="45">
        <f>[26]Maalis!AG13</f>
        <v>89</v>
      </c>
      <c r="G41" s="45">
        <f>[26]Huhti!AG13</f>
        <v>92</v>
      </c>
      <c r="H41" s="45">
        <f>[26]Touko!AG13</f>
        <v>110</v>
      </c>
      <c r="I41" s="45">
        <f>[26]Kesä!AG13</f>
        <v>237</v>
      </c>
      <c r="J41" s="45">
        <f>[26]Heinä!AG13</f>
        <v>304</v>
      </c>
      <c r="K41" s="45">
        <f>[26]Elo!AG13</f>
        <v>194</v>
      </c>
      <c r="L41" s="45">
        <f>[26]Syys!AG13</f>
        <v>136</v>
      </c>
      <c r="M41" s="45">
        <f>[26]Loka!AG13</f>
        <v>163</v>
      </c>
      <c r="N41" s="45">
        <f>[26]Marras!AG13</f>
        <v>103</v>
      </c>
      <c r="O41" s="45">
        <f>[26]Joulu!AG13</f>
        <v>139</v>
      </c>
    </row>
    <row r="42" spans="2:15" x14ac:dyDescent="0.2">
      <c r="B42" s="1" t="s">
        <v>49</v>
      </c>
      <c r="C42" s="44">
        <f>[26]Tammijoulu!AW13</f>
        <v>2726</v>
      </c>
      <c r="D42" s="44">
        <f>[26]Tammi!AW13</f>
        <v>129</v>
      </c>
      <c r="E42" s="44">
        <f>[26]Helmi!AW13</f>
        <v>129</v>
      </c>
      <c r="F42" s="44">
        <f>[26]Maalis!AW13</f>
        <v>128</v>
      </c>
      <c r="G42" s="44">
        <f>[26]Huhti!AW13</f>
        <v>224</v>
      </c>
      <c r="H42" s="44">
        <f>[26]Touko!AW13</f>
        <v>341</v>
      </c>
      <c r="I42" s="44">
        <f>[26]Kesä!AW13</f>
        <v>407</v>
      </c>
      <c r="J42" s="44">
        <f>[26]Heinä!AW13</f>
        <v>175</v>
      </c>
      <c r="K42" s="44">
        <f>[26]Elo!AW13</f>
        <v>300</v>
      </c>
      <c r="L42" s="44">
        <f>[26]Syys!AW13</f>
        <v>309</v>
      </c>
      <c r="M42" s="44">
        <f>[26]Loka!AW13</f>
        <v>233</v>
      </c>
      <c r="N42" s="44">
        <f>[26]Marras!AW13</f>
        <v>238</v>
      </c>
      <c r="O42" s="44">
        <f>[26]Joulu!AW13</f>
        <v>113</v>
      </c>
    </row>
    <row r="43" spans="2:15" s="14" customFormat="1" x14ac:dyDescent="0.2">
      <c r="B43" s="16" t="s">
        <v>5</v>
      </c>
      <c r="C43" s="45">
        <f>[26]Tammijoulu!BC13</f>
        <v>2076</v>
      </c>
      <c r="D43" s="45">
        <f>[26]Tammi!BC13</f>
        <v>25</v>
      </c>
      <c r="E43" s="45">
        <f>[26]Helmi!BC13</f>
        <v>49</v>
      </c>
      <c r="F43" s="45">
        <f>[26]Maalis!BC13</f>
        <v>60</v>
      </c>
      <c r="G43" s="45">
        <f>[26]Huhti!BC13</f>
        <v>125</v>
      </c>
      <c r="H43" s="45">
        <f>[26]Touko!BC13</f>
        <v>195</v>
      </c>
      <c r="I43" s="45">
        <f>[26]Kesä!BC13</f>
        <v>629</v>
      </c>
      <c r="J43" s="45">
        <f>[26]Heinä!BC13</f>
        <v>490</v>
      </c>
      <c r="K43" s="45">
        <f>[26]Elo!BC13</f>
        <v>214</v>
      </c>
      <c r="L43" s="45">
        <f>[26]Syys!BC13</f>
        <v>113</v>
      </c>
      <c r="M43" s="45">
        <f>[26]Loka!BC13</f>
        <v>64</v>
      </c>
      <c r="N43" s="45">
        <f>[26]Marras!BC13</f>
        <v>60</v>
      </c>
      <c r="O43" s="45">
        <f>[26]Joulu!BC13</f>
        <v>52</v>
      </c>
    </row>
    <row r="44" spans="2:15" x14ac:dyDescent="0.2">
      <c r="B44" s="1" t="s">
        <v>6</v>
      </c>
      <c r="C44" s="44">
        <f>[26]Tammijoulu!AS13</f>
        <v>2040</v>
      </c>
      <c r="D44" s="44">
        <f>[26]Tammi!AS13</f>
        <v>47</v>
      </c>
      <c r="E44" s="44">
        <f>[26]Helmi!AS13</f>
        <v>48</v>
      </c>
      <c r="F44" s="44">
        <f>[26]Maalis!AS13</f>
        <v>84</v>
      </c>
      <c r="G44" s="44">
        <f>[26]Huhti!AS13</f>
        <v>103</v>
      </c>
      <c r="H44" s="44">
        <f>[26]Touko!AS13</f>
        <v>426</v>
      </c>
      <c r="I44" s="44">
        <f>[26]Kesä!AS13</f>
        <v>277</v>
      </c>
      <c r="J44" s="44">
        <f>[26]Heinä!AS13</f>
        <v>298</v>
      </c>
      <c r="K44" s="44">
        <f>[26]Elo!AS13</f>
        <v>269</v>
      </c>
      <c r="L44" s="44">
        <f>[26]Syys!AS13</f>
        <v>189</v>
      </c>
      <c r="M44" s="44">
        <f>[26]Loka!AS13</f>
        <v>163</v>
      </c>
      <c r="N44" s="44">
        <f>[26]Marras!AS13</f>
        <v>80</v>
      </c>
      <c r="O44" s="44">
        <f>[26]Joulu!AS13</f>
        <v>56</v>
      </c>
    </row>
    <row r="45" spans="2:15" s="14" customFormat="1" x14ac:dyDescent="0.2">
      <c r="B45" s="16" t="s">
        <v>50</v>
      </c>
      <c r="C45" s="45">
        <f>[26]Tammijoulu!I13</f>
        <v>1963</v>
      </c>
      <c r="D45" s="45">
        <f>[26]Tammi!I13</f>
        <v>101</v>
      </c>
      <c r="E45" s="45">
        <f>[26]Helmi!I13</f>
        <v>91</v>
      </c>
      <c r="F45" s="45">
        <f>[26]Maalis!I13</f>
        <v>128</v>
      </c>
      <c r="G45" s="45">
        <f>[26]Huhti!I13</f>
        <v>142</v>
      </c>
      <c r="H45" s="45">
        <f>[26]Touko!I13</f>
        <v>238</v>
      </c>
      <c r="I45" s="45">
        <f>[26]Kesä!I13</f>
        <v>197</v>
      </c>
      <c r="J45" s="45">
        <f>[26]Heinä!I13</f>
        <v>115</v>
      </c>
      <c r="K45" s="45">
        <f>[26]Elo!I13</f>
        <v>305</v>
      </c>
      <c r="L45" s="45">
        <f>[26]Syys!I13</f>
        <v>187</v>
      </c>
      <c r="M45" s="45">
        <f>[26]Loka!I13</f>
        <v>252</v>
      </c>
      <c r="N45" s="45">
        <f>[26]Marras!I13</f>
        <v>144</v>
      </c>
      <c r="O45" s="45">
        <f>[26]Joulu!I13</f>
        <v>63</v>
      </c>
    </row>
    <row r="46" spans="2:15" x14ac:dyDescent="0.2">
      <c r="B46" s="1" t="s">
        <v>51</v>
      </c>
      <c r="C46" s="44">
        <f>[26]Tammijoulu!BH13</f>
        <v>964</v>
      </c>
      <c r="D46" s="44">
        <f>[26]Tammi!BH13</f>
        <v>21</v>
      </c>
      <c r="E46" s="44">
        <f>[26]Helmi!BH13</f>
        <v>22</v>
      </c>
      <c r="F46" s="44">
        <f>[26]Maalis!BH13</f>
        <v>24</v>
      </c>
      <c r="G46" s="44">
        <f>[26]Huhti!BH13</f>
        <v>33</v>
      </c>
      <c r="H46" s="44">
        <f>[26]Touko!BH13</f>
        <v>105</v>
      </c>
      <c r="I46" s="44">
        <f>[26]Kesä!BH13</f>
        <v>187</v>
      </c>
      <c r="J46" s="44">
        <f>[26]Heinä!BH13</f>
        <v>172</v>
      </c>
      <c r="K46" s="44">
        <f>[26]Elo!BH13</f>
        <v>167</v>
      </c>
      <c r="L46" s="44">
        <f>[26]Syys!BH13</f>
        <v>95</v>
      </c>
      <c r="M46" s="44">
        <f>[26]Loka!BH13</f>
        <v>75</v>
      </c>
      <c r="N46" s="44">
        <f>[26]Marras!BH13</f>
        <v>22</v>
      </c>
      <c r="O46" s="44">
        <f>[26]Joulu!BH13</f>
        <v>41</v>
      </c>
    </row>
    <row r="47" spans="2:15" s="14" customFormat="1" x14ac:dyDescent="0.2"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5" x14ac:dyDescent="0.2">
      <c r="B48" s="1" t="s">
        <v>91</v>
      </c>
      <c r="C48" s="8">
        <f t="shared" ref="C48:O48" si="0">C10-SUM(C12:C46)</f>
        <v>63332</v>
      </c>
      <c r="D48" s="8">
        <f t="shared" si="0"/>
        <v>4159</v>
      </c>
      <c r="E48" s="8">
        <f t="shared" si="0"/>
        <v>2745</v>
      </c>
      <c r="F48" s="8">
        <f t="shared" si="0"/>
        <v>3519</v>
      </c>
      <c r="G48" s="8">
        <f t="shared" si="0"/>
        <v>4101</v>
      </c>
      <c r="H48" s="8">
        <f t="shared" si="0"/>
        <v>6073</v>
      </c>
      <c r="I48" s="8">
        <f t="shared" si="0"/>
        <v>6851</v>
      </c>
      <c r="J48" s="8">
        <f t="shared" si="0"/>
        <v>6418</v>
      </c>
      <c r="K48" s="8">
        <f t="shared" si="0"/>
        <v>7648</v>
      </c>
      <c r="L48" s="8">
        <f t="shared" si="0"/>
        <v>6513</v>
      </c>
      <c r="M48" s="8">
        <f t="shared" si="0"/>
        <v>7061</v>
      </c>
      <c r="N48" s="8">
        <f t="shared" si="0"/>
        <v>4306</v>
      </c>
      <c r="O48" s="8">
        <f t="shared" si="0"/>
        <v>3938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8:O65536 C1:O6">
    <cfRule type="cellIs" dxfId="52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1" sqref="B1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92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93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[27]Tammijoulu!C13</f>
        <v>1408246</v>
      </c>
      <c r="D9" s="43">
        <f>[27]Tammi!C13</f>
        <v>96791</v>
      </c>
      <c r="E9" s="43">
        <f>[27]Helmi!C13</f>
        <v>86149</v>
      </c>
      <c r="F9" s="43">
        <f>[27]Maalis!C13</f>
        <v>102443</v>
      </c>
      <c r="G9" s="43">
        <f>[27]Huhti!C13</f>
        <v>93107</v>
      </c>
      <c r="H9" s="43">
        <f>[27]Touko!C13</f>
        <v>125528</v>
      </c>
      <c r="I9" s="43">
        <f>[27]Kesä!C13</f>
        <v>135757</v>
      </c>
      <c r="J9" s="43">
        <f>[27]Heinä!C13</f>
        <v>162140</v>
      </c>
      <c r="K9" s="43">
        <f>[27]Elo!C13</f>
        <v>161671</v>
      </c>
      <c r="L9" s="43">
        <f>[27]Syys!C13</f>
        <v>126721</v>
      </c>
      <c r="M9" s="43">
        <f>[27]Loka!C13</f>
        <v>116137</v>
      </c>
      <c r="N9" s="43">
        <f>[27]Marras!C13</f>
        <v>113860</v>
      </c>
      <c r="O9" s="43">
        <f>[27]Joulu!C13</f>
        <v>87942</v>
      </c>
    </row>
    <row r="10" spans="2:15" x14ac:dyDescent="0.2">
      <c r="B10" s="10" t="s">
        <v>21</v>
      </c>
      <c r="C10" s="44">
        <f>[27]Tammijoulu!E13</f>
        <v>759505</v>
      </c>
      <c r="D10" s="44">
        <f>[27]Tammi!E13</f>
        <v>44287</v>
      </c>
      <c r="E10" s="44">
        <f>[27]Helmi!E13</f>
        <v>39955</v>
      </c>
      <c r="F10" s="44">
        <f>[27]Maalis!E13</f>
        <v>49711</v>
      </c>
      <c r="G10" s="44">
        <f>[27]Huhti!E13</f>
        <v>46662</v>
      </c>
      <c r="H10" s="44">
        <f>[27]Touko!E13</f>
        <v>66652</v>
      </c>
      <c r="I10" s="44">
        <f>[27]Kesä!E13</f>
        <v>88772</v>
      </c>
      <c r="J10" s="44">
        <f>[27]Heinä!E13</f>
        <v>96702</v>
      </c>
      <c r="K10" s="44">
        <f>[27]Elo!E13</f>
        <v>110214</v>
      </c>
      <c r="L10" s="44">
        <f>[27]Syys!E13</f>
        <v>73183</v>
      </c>
      <c r="M10" s="44">
        <f>[27]Loka!E13</f>
        <v>53006</v>
      </c>
      <c r="N10" s="44">
        <f>[27]Marras!E13</f>
        <v>48192</v>
      </c>
      <c r="O10" s="44">
        <f>[27]Joulu!E13</f>
        <v>42169</v>
      </c>
    </row>
    <row r="11" spans="2:15" s="14" customFormat="1" x14ac:dyDescent="0.2">
      <c r="B11" s="15" t="s">
        <v>22</v>
      </c>
      <c r="C11" s="45">
        <f>[27]Tammijoulu!D13</f>
        <v>648741</v>
      </c>
      <c r="D11" s="45">
        <f>[27]Tammi!D13</f>
        <v>52504</v>
      </c>
      <c r="E11" s="45">
        <f>[27]Helmi!D13</f>
        <v>46194</v>
      </c>
      <c r="F11" s="45">
        <f>[27]Maalis!D13</f>
        <v>52732</v>
      </c>
      <c r="G11" s="45">
        <f>[27]Huhti!D13</f>
        <v>46445</v>
      </c>
      <c r="H11" s="45">
        <f>[27]Touko!D13</f>
        <v>58876</v>
      </c>
      <c r="I11" s="45">
        <f>[27]Kesä!D13</f>
        <v>46985</v>
      </c>
      <c r="J11" s="45">
        <f>[27]Heinä!D13</f>
        <v>65438</v>
      </c>
      <c r="K11" s="45">
        <f>[27]Elo!D13</f>
        <v>51457</v>
      </c>
      <c r="L11" s="45">
        <f>[27]Syys!D13</f>
        <v>53538</v>
      </c>
      <c r="M11" s="45">
        <f>[27]Loka!D13</f>
        <v>63131</v>
      </c>
      <c r="N11" s="45">
        <f>[27]Marras!D13</f>
        <v>65668</v>
      </c>
      <c r="O11" s="45">
        <f>[27]Joulu!D13</f>
        <v>45773</v>
      </c>
    </row>
    <row r="12" spans="2:15" x14ac:dyDescent="0.2">
      <c r="B12" s="1" t="s">
        <v>23</v>
      </c>
      <c r="C12" s="44">
        <f>[27]Tammijoulu!P13</f>
        <v>77912</v>
      </c>
      <c r="D12" s="44">
        <f>[27]Tammi!P13</f>
        <v>4406</v>
      </c>
      <c r="E12" s="44">
        <f>[27]Helmi!P13</f>
        <v>4662</v>
      </c>
      <c r="F12" s="44">
        <f>[27]Maalis!P13</f>
        <v>5787</v>
      </c>
      <c r="G12" s="44">
        <f>[27]Huhti!P13</f>
        <v>5339</v>
      </c>
      <c r="H12" s="44">
        <f>[27]Touko!P13</f>
        <v>7239</v>
      </c>
      <c r="I12" s="44">
        <f>[27]Kesä!P13</f>
        <v>9522</v>
      </c>
      <c r="J12" s="44">
        <f>[27]Heinä!P13</f>
        <v>8054</v>
      </c>
      <c r="K12" s="44">
        <f>[27]Elo!P13</f>
        <v>9817</v>
      </c>
      <c r="L12" s="44">
        <f>[27]Syys!P13</f>
        <v>7859</v>
      </c>
      <c r="M12" s="44">
        <f>[27]Loka!P13</f>
        <v>5596</v>
      </c>
      <c r="N12" s="44">
        <f>[27]Marras!P13</f>
        <v>5332</v>
      </c>
      <c r="O12" s="44">
        <f>[27]Joulu!P13</f>
        <v>4299</v>
      </c>
    </row>
    <row r="13" spans="2:15" s="14" customFormat="1" x14ac:dyDescent="0.2">
      <c r="B13" s="16" t="s">
        <v>24</v>
      </c>
      <c r="C13" s="45">
        <f>[27]Tammijoulu!AK13</f>
        <v>60400</v>
      </c>
      <c r="D13" s="45">
        <f>[27]Tammi!AK13</f>
        <v>8434</v>
      </c>
      <c r="E13" s="45">
        <f>[27]Helmi!AK13</f>
        <v>3992</v>
      </c>
      <c r="F13" s="45">
        <f>[27]Maalis!AK13</f>
        <v>4973</v>
      </c>
      <c r="G13" s="45">
        <f>[27]Huhti!AK13</f>
        <v>3925</v>
      </c>
      <c r="H13" s="45">
        <f>[27]Touko!AK13</f>
        <v>4179</v>
      </c>
      <c r="I13" s="45">
        <f>[27]Kesä!AK13</f>
        <v>3915</v>
      </c>
      <c r="J13" s="45">
        <f>[27]Heinä!AK13</f>
        <v>5119</v>
      </c>
      <c r="K13" s="45">
        <f>[27]Elo!AK13</f>
        <v>5637</v>
      </c>
      <c r="L13" s="45">
        <f>[27]Syys!AK13</f>
        <v>4075</v>
      </c>
      <c r="M13" s="45">
        <f>[27]Loka!AK13</f>
        <v>4394</v>
      </c>
      <c r="N13" s="45">
        <f>[27]Marras!AK13</f>
        <v>5422</v>
      </c>
      <c r="O13" s="45">
        <f>[27]Joulu!AK13</f>
        <v>6335</v>
      </c>
    </row>
    <row r="14" spans="2:15" x14ac:dyDescent="0.2">
      <c r="B14" s="1" t="s">
        <v>25</v>
      </c>
      <c r="C14" s="44">
        <f>[27]Tammijoulu!F13</f>
        <v>80437</v>
      </c>
      <c r="D14" s="44">
        <f>[27]Tammi!F13</f>
        <v>4970</v>
      </c>
      <c r="E14" s="44">
        <f>[27]Helmi!F13</f>
        <v>5552</v>
      </c>
      <c r="F14" s="44">
        <f>[27]Maalis!F13</f>
        <v>6574</v>
      </c>
      <c r="G14" s="44">
        <f>[27]Huhti!F13</f>
        <v>5970</v>
      </c>
      <c r="H14" s="44">
        <f>[27]Touko!F13</f>
        <v>8130</v>
      </c>
      <c r="I14" s="44">
        <f>[27]Kesä!F13</f>
        <v>7238</v>
      </c>
      <c r="J14" s="44">
        <f>[27]Heinä!F13</f>
        <v>7731</v>
      </c>
      <c r="K14" s="44">
        <f>[27]Elo!F13</f>
        <v>7480</v>
      </c>
      <c r="L14" s="44">
        <f>[27]Syys!F13</f>
        <v>8541</v>
      </c>
      <c r="M14" s="44">
        <f>[27]Loka!F13</f>
        <v>6905</v>
      </c>
      <c r="N14" s="44">
        <f>[27]Marras!F13</f>
        <v>6755</v>
      </c>
      <c r="O14" s="44">
        <f>[27]Joulu!F13</f>
        <v>4591</v>
      </c>
    </row>
    <row r="15" spans="2:15" s="14" customFormat="1" x14ac:dyDescent="0.2">
      <c r="B15" s="16" t="s">
        <v>1</v>
      </c>
      <c r="C15" s="45">
        <f>[27]Tammijoulu!AP13</f>
        <v>57091</v>
      </c>
      <c r="D15" s="45">
        <f>[27]Tammi!AP13</f>
        <v>2355</v>
      </c>
      <c r="E15" s="45">
        <f>[27]Helmi!AP13</f>
        <v>2089</v>
      </c>
      <c r="F15" s="45">
        <f>[27]Maalis!AP13</f>
        <v>2678</v>
      </c>
      <c r="G15" s="45">
        <f>[27]Huhti!AP13</f>
        <v>2456</v>
      </c>
      <c r="H15" s="45">
        <f>[27]Touko!AP13</f>
        <v>5742</v>
      </c>
      <c r="I15" s="45">
        <f>[27]Kesä!AP13</f>
        <v>9011</v>
      </c>
      <c r="J15" s="45">
        <f>[27]Heinä!AP13</f>
        <v>9003</v>
      </c>
      <c r="K15" s="45">
        <f>[27]Elo!AP13</f>
        <v>9096</v>
      </c>
      <c r="L15" s="45">
        <f>[27]Syys!AP13</f>
        <v>6901</v>
      </c>
      <c r="M15" s="45">
        <f>[27]Loka!AP13</f>
        <v>3556</v>
      </c>
      <c r="N15" s="45">
        <f>[27]Marras!AP13</f>
        <v>2168</v>
      </c>
      <c r="O15" s="45">
        <f>[27]Joulu!AP13</f>
        <v>2036</v>
      </c>
    </row>
    <row r="16" spans="2:15" x14ac:dyDescent="0.2">
      <c r="B16" s="1" t="s">
        <v>26</v>
      </c>
      <c r="C16" s="44">
        <f>[27]Tammijoulu!J13</f>
        <v>72234</v>
      </c>
      <c r="D16" s="44">
        <f>[27]Tammi!J13</f>
        <v>3095</v>
      </c>
      <c r="E16" s="44">
        <f>[27]Helmi!J13</f>
        <v>3440</v>
      </c>
      <c r="F16" s="44">
        <f>[27]Maalis!J13</f>
        <v>4152</v>
      </c>
      <c r="G16" s="44">
        <f>[27]Huhti!J13</f>
        <v>4585</v>
      </c>
      <c r="H16" s="44">
        <f>[27]Touko!J13</f>
        <v>6420</v>
      </c>
      <c r="I16" s="44">
        <f>[27]Kesä!J13</f>
        <v>9575</v>
      </c>
      <c r="J16" s="44">
        <f>[27]Heinä!J13</f>
        <v>11304</v>
      </c>
      <c r="K16" s="44">
        <f>[27]Elo!J13</f>
        <v>11375</v>
      </c>
      <c r="L16" s="44">
        <f>[27]Syys!J13</f>
        <v>6516</v>
      </c>
      <c r="M16" s="44">
        <f>[27]Loka!J13</f>
        <v>4290</v>
      </c>
      <c r="N16" s="44">
        <f>[27]Marras!J13</f>
        <v>3868</v>
      </c>
      <c r="O16" s="44">
        <f>[27]Joulu!J13</f>
        <v>3614</v>
      </c>
    </row>
    <row r="17" spans="2:15" s="14" customFormat="1" x14ac:dyDescent="0.2">
      <c r="B17" s="16" t="s">
        <v>27</v>
      </c>
      <c r="C17" s="45">
        <f>[27]Tammijoulu!AV13</f>
        <v>41397</v>
      </c>
      <c r="D17" s="45">
        <f>[27]Tammi!AV13</f>
        <v>1672</v>
      </c>
      <c r="E17" s="45">
        <f>[27]Helmi!AV13</f>
        <v>2117</v>
      </c>
      <c r="F17" s="45">
        <f>[27]Maalis!AV13</f>
        <v>1883</v>
      </c>
      <c r="G17" s="45">
        <f>[27]Huhti!AV13</f>
        <v>1735</v>
      </c>
      <c r="H17" s="45">
        <f>[27]Touko!AV13</f>
        <v>3070</v>
      </c>
      <c r="I17" s="45">
        <f>[27]Kesä!AV13</f>
        <v>5877</v>
      </c>
      <c r="J17" s="45">
        <f>[27]Heinä!AV13</f>
        <v>6990</v>
      </c>
      <c r="K17" s="45">
        <f>[27]Elo!AV13</f>
        <v>7085</v>
      </c>
      <c r="L17" s="45">
        <f>[27]Syys!AV13</f>
        <v>4951</v>
      </c>
      <c r="M17" s="45">
        <f>[27]Loka!AV13</f>
        <v>2538</v>
      </c>
      <c r="N17" s="45">
        <f>[27]Marras!AV13</f>
        <v>1690</v>
      </c>
      <c r="O17" s="45">
        <f>[27]Joulu!AV13</f>
        <v>1789</v>
      </c>
    </row>
    <row r="18" spans="2:15" x14ac:dyDescent="0.2">
      <c r="B18" s="1" t="s">
        <v>28</v>
      </c>
      <c r="C18" s="44">
        <f>[27]Tammijoulu!S13</f>
        <v>31490</v>
      </c>
      <c r="D18" s="44">
        <f>[27]Tammi!S13</f>
        <v>1420</v>
      </c>
      <c r="E18" s="44">
        <f>[27]Helmi!S13</f>
        <v>1109</v>
      </c>
      <c r="F18" s="44">
        <f>[27]Maalis!S13</f>
        <v>1416</v>
      </c>
      <c r="G18" s="44">
        <f>[27]Huhti!S13</f>
        <v>1394</v>
      </c>
      <c r="H18" s="44">
        <f>[27]Touko!S13</f>
        <v>1858</v>
      </c>
      <c r="I18" s="44">
        <f>[27]Kesä!S13</f>
        <v>3061</v>
      </c>
      <c r="J18" s="44">
        <f>[27]Heinä!S13</f>
        <v>5166</v>
      </c>
      <c r="K18" s="44">
        <f>[27]Elo!S13</f>
        <v>10219</v>
      </c>
      <c r="L18" s="44">
        <f>[27]Syys!S13</f>
        <v>2272</v>
      </c>
      <c r="M18" s="44">
        <f>[27]Loka!S13</f>
        <v>1103</v>
      </c>
      <c r="N18" s="44">
        <f>[27]Marras!S13</f>
        <v>1103</v>
      </c>
      <c r="O18" s="44">
        <f>[27]Joulu!S13</f>
        <v>1369</v>
      </c>
    </row>
    <row r="19" spans="2:15" s="14" customFormat="1" x14ac:dyDescent="0.2">
      <c r="B19" s="16" t="s">
        <v>29</v>
      </c>
      <c r="C19" s="45">
        <f>[27]Tammijoulu!R13</f>
        <v>24510</v>
      </c>
      <c r="D19" s="45">
        <f>[27]Tammi!R13</f>
        <v>1238</v>
      </c>
      <c r="E19" s="45">
        <f>[27]Helmi!R13</f>
        <v>1588</v>
      </c>
      <c r="F19" s="45">
        <f>[27]Maalis!R13</f>
        <v>1730</v>
      </c>
      <c r="G19" s="45">
        <f>[27]Huhti!R13</f>
        <v>1846</v>
      </c>
      <c r="H19" s="45">
        <f>[27]Touko!R13</f>
        <v>2153</v>
      </c>
      <c r="I19" s="45">
        <f>[27]Kesä!R13</f>
        <v>2969</v>
      </c>
      <c r="J19" s="45">
        <f>[27]Heinä!R13</f>
        <v>3126</v>
      </c>
      <c r="K19" s="45">
        <f>[27]Elo!R13</f>
        <v>3726</v>
      </c>
      <c r="L19" s="45">
        <f>[27]Syys!R13</f>
        <v>1923</v>
      </c>
      <c r="M19" s="45">
        <f>[27]Loka!R13</f>
        <v>1395</v>
      </c>
      <c r="N19" s="45">
        <f>[27]Marras!R13</f>
        <v>1577</v>
      </c>
      <c r="O19" s="45">
        <f>[27]Joulu!R13</f>
        <v>1239</v>
      </c>
    </row>
    <row r="20" spans="2:15" x14ac:dyDescent="0.2">
      <c r="B20" s="1" t="s">
        <v>30</v>
      </c>
      <c r="C20" s="44">
        <f>[27]Tammijoulu!M13</f>
        <v>28563</v>
      </c>
      <c r="D20" s="44">
        <f>[27]Tammi!M13</f>
        <v>1466</v>
      </c>
      <c r="E20" s="44">
        <f>[27]Helmi!M13</f>
        <v>1667</v>
      </c>
      <c r="F20" s="44">
        <f>[27]Maalis!M13</f>
        <v>2085</v>
      </c>
      <c r="G20" s="44">
        <f>[27]Huhti!M13</f>
        <v>1700</v>
      </c>
      <c r="H20" s="44">
        <f>[27]Touko!M13</f>
        <v>2613</v>
      </c>
      <c r="I20" s="44">
        <f>[27]Kesä!M13</f>
        <v>3882</v>
      </c>
      <c r="J20" s="44">
        <f>[27]Heinä!M13</f>
        <v>3577</v>
      </c>
      <c r="K20" s="44">
        <f>[27]Elo!M13</f>
        <v>3925</v>
      </c>
      <c r="L20" s="44">
        <f>[27]Syys!M13</f>
        <v>2726</v>
      </c>
      <c r="M20" s="44">
        <f>[27]Loka!M13</f>
        <v>1806</v>
      </c>
      <c r="N20" s="44">
        <f>[27]Marras!M13</f>
        <v>1656</v>
      </c>
      <c r="O20" s="44">
        <f>[27]Joulu!M13</f>
        <v>1460</v>
      </c>
    </row>
    <row r="21" spans="2:15" s="14" customFormat="1" x14ac:dyDescent="0.2">
      <c r="B21" s="16" t="s">
        <v>31</v>
      </c>
      <c r="C21" s="45">
        <f>[27]Tammijoulu!G13</f>
        <v>27218</v>
      </c>
      <c r="D21" s="45">
        <f>[27]Tammi!G13</f>
        <v>1480</v>
      </c>
      <c r="E21" s="45">
        <f>[27]Helmi!G13</f>
        <v>1333</v>
      </c>
      <c r="F21" s="45">
        <f>[27]Maalis!G13</f>
        <v>1857</v>
      </c>
      <c r="G21" s="45">
        <f>[27]Huhti!G13</f>
        <v>1853</v>
      </c>
      <c r="H21" s="45">
        <f>[27]Touko!G13</f>
        <v>2817</v>
      </c>
      <c r="I21" s="45">
        <f>[27]Kesä!G13</f>
        <v>3250</v>
      </c>
      <c r="J21" s="45">
        <f>[27]Heinä!G13</f>
        <v>3219</v>
      </c>
      <c r="K21" s="45">
        <f>[27]Elo!G13</f>
        <v>2708</v>
      </c>
      <c r="L21" s="45">
        <f>[27]Syys!G13</f>
        <v>2831</v>
      </c>
      <c r="M21" s="45">
        <f>[27]Loka!G13</f>
        <v>2215</v>
      </c>
      <c r="N21" s="45">
        <f>[27]Marras!G13</f>
        <v>2181</v>
      </c>
      <c r="O21" s="45">
        <f>[27]Joulu!G13</f>
        <v>1474</v>
      </c>
    </row>
    <row r="22" spans="2:15" x14ac:dyDescent="0.2">
      <c r="B22" s="1" t="s">
        <v>32</v>
      </c>
      <c r="C22" s="44">
        <f>[27]Tammijoulu!H13</f>
        <v>23177</v>
      </c>
      <c r="D22" s="44">
        <f>[27]Tammi!H13</f>
        <v>1401</v>
      </c>
      <c r="E22" s="44">
        <f>[27]Helmi!H13</f>
        <v>1424</v>
      </c>
      <c r="F22" s="44">
        <f>[27]Maalis!H13</f>
        <v>1884</v>
      </c>
      <c r="G22" s="44">
        <f>[27]Huhti!H13</f>
        <v>1541</v>
      </c>
      <c r="H22" s="44">
        <f>[27]Touko!H13</f>
        <v>2218</v>
      </c>
      <c r="I22" s="44">
        <f>[27]Kesä!H13</f>
        <v>3244</v>
      </c>
      <c r="J22" s="44">
        <f>[27]Heinä!H13</f>
        <v>1929</v>
      </c>
      <c r="K22" s="44">
        <f>[27]Elo!H13</f>
        <v>2236</v>
      </c>
      <c r="L22" s="44">
        <f>[27]Syys!H13</f>
        <v>2292</v>
      </c>
      <c r="M22" s="44">
        <f>[27]Loka!H13</f>
        <v>1993</v>
      </c>
      <c r="N22" s="44">
        <f>[27]Marras!H13</f>
        <v>1822</v>
      </c>
      <c r="O22" s="44">
        <f>[27]Joulu!H13</f>
        <v>1193</v>
      </c>
    </row>
    <row r="23" spans="2:15" s="14" customFormat="1" x14ac:dyDescent="0.2">
      <c r="B23" s="16" t="s">
        <v>33</v>
      </c>
      <c r="C23" s="45">
        <f>[27]Tammijoulu!T13</f>
        <v>26879</v>
      </c>
      <c r="D23" s="45">
        <f>[27]Tammi!T13</f>
        <v>704</v>
      </c>
      <c r="E23" s="45">
        <f>[27]Helmi!T13</f>
        <v>996</v>
      </c>
      <c r="F23" s="45">
        <f>[27]Maalis!T13</f>
        <v>1158</v>
      </c>
      <c r="G23" s="45">
        <f>[27]Huhti!T13</f>
        <v>1326</v>
      </c>
      <c r="H23" s="45">
        <f>[27]Touko!T13</f>
        <v>1575</v>
      </c>
      <c r="I23" s="45">
        <f>[27]Kesä!T13</f>
        <v>2963</v>
      </c>
      <c r="J23" s="45">
        <f>[27]Heinä!T13</f>
        <v>4860</v>
      </c>
      <c r="K23" s="45">
        <f>[27]Elo!T13</f>
        <v>8717</v>
      </c>
      <c r="L23" s="45">
        <f>[27]Syys!T13</f>
        <v>2257</v>
      </c>
      <c r="M23" s="45">
        <f>[27]Loka!T13</f>
        <v>955</v>
      </c>
      <c r="N23" s="45">
        <f>[27]Marras!T13</f>
        <v>583</v>
      </c>
      <c r="O23" s="45">
        <f>[27]Joulu!T13</f>
        <v>785</v>
      </c>
    </row>
    <row r="24" spans="2:15" x14ac:dyDescent="0.2">
      <c r="B24" s="1" t="s">
        <v>34</v>
      </c>
      <c r="C24" s="44">
        <f>[27]Tammijoulu!AH13</f>
        <v>17240</v>
      </c>
      <c r="D24" s="44">
        <f>[27]Tammi!AH13</f>
        <v>1389</v>
      </c>
      <c r="E24" s="44">
        <f>[27]Helmi!AH13</f>
        <v>1128</v>
      </c>
      <c r="F24" s="44">
        <f>[27]Maalis!AH13</f>
        <v>1192</v>
      </c>
      <c r="G24" s="44">
        <f>[27]Huhti!AH13</f>
        <v>1294</v>
      </c>
      <c r="H24" s="44">
        <f>[27]Touko!AH13</f>
        <v>1701</v>
      </c>
      <c r="I24" s="44">
        <f>[27]Kesä!AH13</f>
        <v>1287</v>
      </c>
      <c r="J24" s="44">
        <f>[27]Heinä!AH13</f>
        <v>1057</v>
      </c>
      <c r="K24" s="44">
        <f>[27]Elo!AH13</f>
        <v>1533</v>
      </c>
      <c r="L24" s="44">
        <f>[27]Syys!AH13</f>
        <v>1587</v>
      </c>
      <c r="M24" s="44">
        <f>[27]Loka!AH13</f>
        <v>1867</v>
      </c>
      <c r="N24" s="44">
        <f>[27]Marras!AH13</f>
        <v>1617</v>
      </c>
      <c r="O24" s="44">
        <f>[27]Joulu!AH13</f>
        <v>1588</v>
      </c>
    </row>
    <row r="25" spans="2:15" s="14" customFormat="1" x14ac:dyDescent="0.2">
      <c r="B25" s="16" t="s">
        <v>35</v>
      </c>
      <c r="C25" s="45">
        <f>[27]Tammijoulu!L13</f>
        <v>13517</v>
      </c>
      <c r="D25" s="45">
        <f>[27]Tammi!L13</f>
        <v>694</v>
      </c>
      <c r="E25" s="45">
        <f>[27]Helmi!L13</f>
        <v>513</v>
      </c>
      <c r="F25" s="45">
        <f>[27]Maalis!L13</f>
        <v>635</v>
      </c>
      <c r="G25" s="45">
        <f>[27]Huhti!L13</f>
        <v>667</v>
      </c>
      <c r="H25" s="45">
        <f>[27]Touko!L13</f>
        <v>1092</v>
      </c>
      <c r="I25" s="45">
        <f>[27]Kesä!L13</f>
        <v>1616</v>
      </c>
      <c r="J25" s="45">
        <f>[27]Heinä!L13</f>
        <v>3269</v>
      </c>
      <c r="K25" s="45">
        <f>[27]Elo!L13</f>
        <v>2133</v>
      </c>
      <c r="L25" s="45">
        <f>[27]Syys!L13</f>
        <v>980</v>
      </c>
      <c r="M25" s="45">
        <f>[27]Loka!L13</f>
        <v>673</v>
      </c>
      <c r="N25" s="45">
        <f>[27]Marras!L13</f>
        <v>535</v>
      </c>
      <c r="O25" s="45">
        <f>[27]Joulu!L13</f>
        <v>710</v>
      </c>
    </row>
    <row r="26" spans="2:15" x14ac:dyDescent="0.2">
      <c r="B26" s="1" t="s">
        <v>36</v>
      </c>
      <c r="C26" s="44">
        <f>[27]Tammijoulu!N13</f>
        <v>8378</v>
      </c>
      <c r="D26" s="44">
        <f>[27]Tammi!N13</f>
        <v>474</v>
      </c>
      <c r="E26" s="44">
        <f>[27]Helmi!N13</f>
        <v>720</v>
      </c>
      <c r="F26" s="44">
        <f>[27]Maalis!N13</f>
        <v>688</v>
      </c>
      <c r="G26" s="44">
        <f>[27]Huhti!N13</f>
        <v>645</v>
      </c>
      <c r="H26" s="44">
        <f>[27]Touko!N13</f>
        <v>885</v>
      </c>
      <c r="I26" s="44">
        <f>[27]Kesä!N13</f>
        <v>800</v>
      </c>
      <c r="J26" s="44">
        <f>[27]Heinä!N13</f>
        <v>771</v>
      </c>
      <c r="K26" s="44">
        <f>[27]Elo!N13</f>
        <v>963</v>
      </c>
      <c r="L26" s="44">
        <f>[27]Syys!N13</f>
        <v>724</v>
      </c>
      <c r="M26" s="44">
        <f>[27]Loka!N13</f>
        <v>623</v>
      </c>
      <c r="N26" s="44">
        <f>[27]Marras!N13</f>
        <v>632</v>
      </c>
      <c r="O26" s="44">
        <f>[27]Joulu!N13</f>
        <v>453</v>
      </c>
    </row>
    <row r="27" spans="2:15" s="14" customFormat="1" x14ac:dyDescent="0.2">
      <c r="B27" s="16" t="s">
        <v>37</v>
      </c>
      <c r="C27" s="45">
        <f>[27]Tammijoulu!BK13</f>
        <v>37605</v>
      </c>
      <c r="D27" s="45">
        <f>[27]Tammi!BK13</f>
        <v>2019</v>
      </c>
      <c r="E27" s="45">
        <f>[27]Helmi!BK13</f>
        <v>1142</v>
      </c>
      <c r="F27" s="45">
        <f>[27]Maalis!BK13</f>
        <v>1867</v>
      </c>
      <c r="G27" s="45">
        <f>[27]Huhti!BK13</f>
        <v>2449</v>
      </c>
      <c r="H27" s="45">
        <f>[27]Touko!BK13</f>
        <v>3086</v>
      </c>
      <c r="I27" s="45">
        <f>[27]Kesä!BK13</f>
        <v>3592</v>
      </c>
      <c r="J27" s="45">
        <f>[27]Heinä!BK13</f>
        <v>4181</v>
      </c>
      <c r="K27" s="45">
        <f>[27]Elo!BK13</f>
        <v>5023</v>
      </c>
      <c r="L27" s="45">
        <f>[27]Syys!BK13</f>
        <v>4814</v>
      </c>
      <c r="M27" s="45">
        <f>[27]Loka!BK13</f>
        <v>4405</v>
      </c>
      <c r="N27" s="45">
        <f>[27]Marras!BK13</f>
        <v>3261</v>
      </c>
      <c r="O27" s="45">
        <f>[27]Joulu!BK13</f>
        <v>1766</v>
      </c>
    </row>
    <row r="28" spans="2:15" x14ac:dyDescent="0.2">
      <c r="B28" s="1" t="s">
        <v>38</v>
      </c>
      <c r="C28" s="44">
        <f>[27]Tammijoulu!AF13</f>
        <v>3905</v>
      </c>
      <c r="D28" s="44">
        <f>[27]Tammi!AF13</f>
        <v>211</v>
      </c>
      <c r="E28" s="44">
        <f>[27]Helmi!AF13</f>
        <v>93</v>
      </c>
      <c r="F28" s="44">
        <f>[27]Maalis!AF13</f>
        <v>252</v>
      </c>
      <c r="G28" s="44">
        <f>[27]Huhti!AF13</f>
        <v>463</v>
      </c>
      <c r="H28" s="44">
        <f>[27]Touko!AF13</f>
        <v>303</v>
      </c>
      <c r="I28" s="44">
        <f>[27]Kesä!AF13</f>
        <v>316</v>
      </c>
      <c r="J28" s="44">
        <f>[27]Heinä!AF13</f>
        <v>745</v>
      </c>
      <c r="K28" s="44">
        <f>[27]Elo!AF13</f>
        <v>609</v>
      </c>
      <c r="L28" s="44">
        <f>[27]Syys!AF13</f>
        <v>336</v>
      </c>
      <c r="M28" s="44">
        <f>[27]Loka!AF13</f>
        <v>195</v>
      </c>
      <c r="N28" s="44">
        <f>[27]Marras!AF13</f>
        <v>187</v>
      </c>
      <c r="O28" s="44">
        <f>[27]Joulu!AF13</f>
        <v>195</v>
      </c>
    </row>
    <row r="29" spans="2:15" s="14" customFormat="1" x14ac:dyDescent="0.2">
      <c r="B29" s="16" t="s">
        <v>39</v>
      </c>
      <c r="C29" s="45">
        <f>[27]Tammijoulu!AQ13</f>
        <v>5206</v>
      </c>
      <c r="D29" s="45">
        <f>[27]Tammi!AQ13</f>
        <v>298</v>
      </c>
      <c r="E29" s="45">
        <f>[27]Helmi!AQ13</f>
        <v>236</v>
      </c>
      <c r="F29" s="45">
        <f>[27]Maalis!AQ13</f>
        <v>284</v>
      </c>
      <c r="G29" s="45">
        <f>[27]Huhti!AQ13</f>
        <v>233</v>
      </c>
      <c r="H29" s="45">
        <f>[27]Touko!AQ13</f>
        <v>510</v>
      </c>
      <c r="I29" s="45">
        <f>[27]Kesä!AQ13</f>
        <v>774</v>
      </c>
      <c r="J29" s="45">
        <f>[27]Heinä!AQ13</f>
        <v>848</v>
      </c>
      <c r="K29" s="45">
        <f>[27]Elo!AQ13</f>
        <v>767</v>
      </c>
      <c r="L29" s="45">
        <f>[27]Syys!AQ13</f>
        <v>441</v>
      </c>
      <c r="M29" s="45">
        <f>[27]Loka!AQ13</f>
        <v>306</v>
      </c>
      <c r="N29" s="45">
        <f>[27]Marras!AQ13</f>
        <v>279</v>
      </c>
      <c r="O29" s="45">
        <f>[27]Joulu!AQ13</f>
        <v>230</v>
      </c>
    </row>
    <row r="30" spans="2:15" x14ac:dyDescent="0.2">
      <c r="B30" s="1" t="s">
        <v>40</v>
      </c>
      <c r="C30" s="44">
        <f>[27]Tammijoulu!K13</f>
        <v>6814</v>
      </c>
      <c r="D30" s="44">
        <f>[27]Tammi!K13</f>
        <v>286</v>
      </c>
      <c r="E30" s="44">
        <f>[27]Helmi!K13</f>
        <v>275</v>
      </c>
      <c r="F30" s="44">
        <f>[27]Maalis!K13</f>
        <v>380</v>
      </c>
      <c r="G30" s="44">
        <f>[27]Huhti!K13</f>
        <v>446</v>
      </c>
      <c r="H30" s="44">
        <f>[27]Touko!K13</f>
        <v>938</v>
      </c>
      <c r="I30" s="44">
        <f>[27]Kesä!K13</f>
        <v>935</v>
      </c>
      <c r="J30" s="44">
        <f>[27]Heinä!K13</f>
        <v>1055</v>
      </c>
      <c r="K30" s="44">
        <f>[27]Elo!K13</f>
        <v>946</v>
      </c>
      <c r="L30" s="44">
        <f>[27]Syys!K13</f>
        <v>617</v>
      </c>
      <c r="M30" s="44">
        <f>[27]Loka!K13</f>
        <v>403</v>
      </c>
      <c r="N30" s="44">
        <f>[27]Marras!K13</f>
        <v>283</v>
      </c>
      <c r="O30" s="44">
        <f>[27]Joulu!K13</f>
        <v>250</v>
      </c>
    </row>
    <row r="31" spans="2:15" s="14" customFormat="1" x14ac:dyDescent="0.2">
      <c r="B31" s="16" t="s">
        <v>2</v>
      </c>
      <c r="C31" s="45">
        <f>[27]Tammijoulu!BG13</f>
        <v>7077</v>
      </c>
      <c r="D31" s="45">
        <f>[27]Tammi!BG13</f>
        <v>302</v>
      </c>
      <c r="E31" s="45">
        <f>[27]Helmi!BG13</f>
        <v>146</v>
      </c>
      <c r="F31" s="45">
        <f>[27]Maalis!BG13</f>
        <v>224</v>
      </c>
      <c r="G31" s="45">
        <f>[27]Huhti!BG13</f>
        <v>350</v>
      </c>
      <c r="H31" s="45">
        <f>[27]Touko!BG13</f>
        <v>694</v>
      </c>
      <c r="I31" s="45">
        <f>[27]Kesä!BG13</f>
        <v>1037</v>
      </c>
      <c r="J31" s="45">
        <f>[27]Heinä!BG13</f>
        <v>1195</v>
      </c>
      <c r="K31" s="45">
        <f>[27]Elo!BG13</f>
        <v>1285</v>
      </c>
      <c r="L31" s="45">
        <f>[27]Syys!BG13</f>
        <v>818</v>
      </c>
      <c r="M31" s="45">
        <f>[27]Loka!BG13</f>
        <v>449</v>
      </c>
      <c r="N31" s="45">
        <f>[27]Marras!BG13</f>
        <v>233</v>
      </c>
      <c r="O31" s="45">
        <f>[27]Joulu!BG13</f>
        <v>344</v>
      </c>
    </row>
    <row r="32" spans="2:15" x14ac:dyDescent="0.2">
      <c r="B32" s="1" t="s">
        <v>41</v>
      </c>
      <c r="C32" s="44">
        <f>[27]Tammijoulu!V13</f>
        <v>4945</v>
      </c>
      <c r="D32" s="44">
        <f>[27]Tammi!V13</f>
        <v>267</v>
      </c>
      <c r="E32" s="44">
        <f>[27]Helmi!V13</f>
        <v>182</v>
      </c>
      <c r="F32" s="44">
        <f>[27]Maalis!V13</f>
        <v>402</v>
      </c>
      <c r="G32" s="44">
        <f>[27]Huhti!V13</f>
        <v>340</v>
      </c>
      <c r="H32" s="44">
        <f>[27]Touko!V13</f>
        <v>440</v>
      </c>
      <c r="I32" s="44">
        <f>[27]Kesä!V13</f>
        <v>725</v>
      </c>
      <c r="J32" s="44">
        <f>[27]Heinä!V13</f>
        <v>526</v>
      </c>
      <c r="K32" s="44">
        <f>[27]Elo!V13</f>
        <v>563</v>
      </c>
      <c r="L32" s="44">
        <f>[27]Syys!V13</f>
        <v>527</v>
      </c>
      <c r="M32" s="44">
        <f>[27]Loka!V13</f>
        <v>359</v>
      </c>
      <c r="N32" s="44">
        <f>[27]Marras!V13</f>
        <v>314</v>
      </c>
      <c r="O32" s="44">
        <f>[27]Joulu!V13</f>
        <v>300</v>
      </c>
    </row>
    <row r="33" spans="2:15" s="14" customFormat="1" x14ac:dyDescent="0.2">
      <c r="B33" s="16" t="s">
        <v>42</v>
      </c>
      <c r="C33" s="45">
        <f>[27]Tammijoulu!Y13</f>
        <v>3455</v>
      </c>
      <c r="D33" s="45">
        <f>[27]Tammi!Y13</f>
        <v>165</v>
      </c>
      <c r="E33" s="45">
        <f>[27]Helmi!Y13</f>
        <v>218</v>
      </c>
      <c r="F33" s="45">
        <f>[27]Maalis!Y13</f>
        <v>200</v>
      </c>
      <c r="G33" s="45">
        <f>[27]Huhti!Y13</f>
        <v>260</v>
      </c>
      <c r="H33" s="45">
        <f>[27]Touko!Y13</f>
        <v>270</v>
      </c>
      <c r="I33" s="45">
        <f>[27]Kesä!Y13</f>
        <v>391</v>
      </c>
      <c r="J33" s="45">
        <f>[27]Heinä!Y13</f>
        <v>500</v>
      </c>
      <c r="K33" s="45">
        <f>[27]Elo!Y13</f>
        <v>409</v>
      </c>
      <c r="L33" s="45">
        <f>[27]Syys!Y13</f>
        <v>386</v>
      </c>
      <c r="M33" s="45">
        <f>[27]Loka!Y13</f>
        <v>281</v>
      </c>
      <c r="N33" s="45">
        <f>[27]Marras!Y13</f>
        <v>211</v>
      </c>
      <c r="O33" s="45">
        <f>[27]Joulu!Y13</f>
        <v>164</v>
      </c>
    </row>
    <row r="34" spans="2:15" x14ac:dyDescent="0.2">
      <c r="B34" s="1" t="s">
        <v>3</v>
      </c>
      <c r="C34" s="44">
        <f>[27]Tammijoulu!AI13</f>
        <v>3524</v>
      </c>
      <c r="D34" s="44">
        <f>[27]Tammi!AI13</f>
        <v>307</v>
      </c>
      <c r="E34" s="44">
        <f>[27]Helmi!AI13</f>
        <v>193</v>
      </c>
      <c r="F34" s="44">
        <f>[27]Maalis!AI13</f>
        <v>357</v>
      </c>
      <c r="G34" s="44">
        <f>[27]Huhti!AI13</f>
        <v>253</v>
      </c>
      <c r="H34" s="44">
        <f>[27]Touko!AI13</f>
        <v>360</v>
      </c>
      <c r="I34" s="44">
        <f>[27]Kesä!AI13</f>
        <v>293</v>
      </c>
      <c r="J34" s="44">
        <f>[27]Heinä!AI13</f>
        <v>259</v>
      </c>
      <c r="K34" s="44">
        <f>[27]Elo!AI13</f>
        <v>348</v>
      </c>
      <c r="L34" s="44">
        <f>[27]Syys!AI13</f>
        <v>346</v>
      </c>
      <c r="M34" s="44">
        <f>[27]Loka!AI13</f>
        <v>267</v>
      </c>
      <c r="N34" s="44">
        <f>[27]Marras!AI13</f>
        <v>305</v>
      </c>
      <c r="O34" s="44">
        <f>[27]Joulu!AI13</f>
        <v>236</v>
      </c>
    </row>
    <row r="35" spans="2:15" s="14" customFormat="1" x14ac:dyDescent="0.2">
      <c r="B35" s="16" t="s">
        <v>43</v>
      </c>
      <c r="C35" s="45">
        <f>[27]Tammijoulu!U13</f>
        <v>3254</v>
      </c>
      <c r="D35" s="45">
        <f>[27]Tammi!U13</f>
        <v>84</v>
      </c>
      <c r="E35" s="45">
        <f>[27]Helmi!U13</f>
        <v>136</v>
      </c>
      <c r="F35" s="45">
        <f>[27]Maalis!U13</f>
        <v>89</v>
      </c>
      <c r="G35" s="45">
        <f>[27]Huhti!U13</f>
        <v>101</v>
      </c>
      <c r="H35" s="45">
        <f>[27]Touko!U13</f>
        <v>278</v>
      </c>
      <c r="I35" s="45">
        <f>[27]Kesä!U13</f>
        <v>218</v>
      </c>
      <c r="J35" s="45">
        <f>[27]Heinä!U13</f>
        <v>712</v>
      </c>
      <c r="K35" s="45">
        <f>[27]Elo!U13</f>
        <v>1075</v>
      </c>
      <c r="L35" s="45">
        <f>[27]Syys!U13</f>
        <v>275</v>
      </c>
      <c r="M35" s="45">
        <f>[27]Loka!U13</f>
        <v>80</v>
      </c>
      <c r="N35" s="45">
        <f>[27]Marras!U13</f>
        <v>111</v>
      </c>
      <c r="O35" s="45">
        <f>[27]Joulu!U13</f>
        <v>95</v>
      </c>
    </row>
    <row r="36" spans="2:15" x14ac:dyDescent="0.2">
      <c r="B36" s="1" t="s">
        <v>44</v>
      </c>
      <c r="C36" s="44">
        <f>[27]Tammijoulu!Q13</f>
        <v>3306</v>
      </c>
      <c r="D36" s="44">
        <f>[27]Tammi!Q13</f>
        <v>149</v>
      </c>
      <c r="E36" s="44">
        <f>[27]Helmi!Q13</f>
        <v>163</v>
      </c>
      <c r="F36" s="44">
        <f>[27]Maalis!Q13</f>
        <v>205</v>
      </c>
      <c r="G36" s="44">
        <f>[27]Huhti!Q13</f>
        <v>282</v>
      </c>
      <c r="H36" s="44">
        <f>[27]Touko!Q13</f>
        <v>215</v>
      </c>
      <c r="I36" s="44">
        <f>[27]Kesä!Q13</f>
        <v>303</v>
      </c>
      <c r="J36" s="44">
        <f>[27]Heinä!Q13</f>
        <v>549</v>
      </c>
      <c r="K36" s="44">
        <f>[27]Elo!Q13</f>
        <v>502</v>
      </c>
      <c r="L36" s="44">
        <f>[27]Syys!Q13</f>
        <v>326</v>
      </c>
      <c r="M36" s="44">
        <f>[27]Loka!Q13</f>
        <v>288</v>
      </c>
      <c r="N36" s="44">
        <f>[27]Marras!Q13</f>
        <v>133</v>
      </c>
      <c r="O36" s="44">
        <f>[27]Joulu!Q13</f>
        <v>191</v>
      </c>
    </row>
    <row r="37" spans="2:15" s="14" customFormat="1" x14ac:dyDescent="0.2">
      <c r="B37" s="16" t="s">
        <v>4</v>
      </c>
      <c r="C37" s="45">
        <f>[27]Tammijoulu!AN13</f>
        <v>1740</v>
      </c>
      <c r="D37" s="45">
        <f>[27]Tammi!AN13</f>
        <v>58</v>
      </c>
      <c r="E37" s="45">
        <f>[27]Helmi!AN13</f>
        <v>81</v>
      </c>
      <c r="F37" s="45">
        <f>[27]Maalis!AN13</f>
        <v>90</v>
      </c>
      <c r="G37" s="45">
        <f>[27]Huhti!AN13</f>
        <v>84</v>
      </c>
      <c r="H37" s="45">
        <f>[27]Touko!AN13</f>
        <v>116</v>
      </c>
      <c r="I37" s="45">
        <f>[27]Kesä!AN13</f>
        <v>253</v>
      </c>
      <c r="J37" s="45">
        <f>[27]Heinä!AN13</f>
        <v>278</v>
      </c>
      <c r="K37" s="45">
        <f>[27]Elo!AN13</f>
        <v>298</v>
      </c>
      <c r="L37" s="45">
        <f>[27]Syys!AN13</f>
        <v>139</v>
      </c>
      <c r="M37" s="45">
        <f>[27]Loka!AN13</f>
        <v>130</v>
      </c>
      <c r="N37" s="45">
        <f>[27]Marras!AN13</f>
        <v>115</v>
      </c>
      <c r="O37" s="45">
        <f>[27]Joulu!AN13</f>
        <v>98</v>
      </c>
    </row>
    <row r="38" spans="2:15" x14ac:dyDescent="0.2">
      <c r="B38" s="1" t="s">
        <v>45</v>
      </c>
      <c r="C38" s="44">
        <f>[27]Tammijoulu!BA13</f>
        <v>5849</v>
      </c>
      <c r="D38" s="44">
        <f>[27]Tammi!BA13</f>
        <v>139</v>
      </c>
      <c r="E38" s="44">
        <f>[27]Helmi!BA13</f>
        <v>126</v>
      </c>
      <c r="F38" s="44">
        <f>[27]Maalis!BA13</f>
        <v>160</v>
      </c>
      <c r="G38" s="44">
        <f>[27]Huhti!BA13</f>
        <v>218</v>
      </c>
      <c r="H38" s="44">
        <f>[27]Touko!BA13</f>
        <v>671</v>
      </c>
      <c r="I38" s="44">
        <f>[27]Kesä!BA13</f>
        <v>1184</v>
      </c>
      <c r="J38" s="44">
        <f>[27]Heinä!BA13</f>
        <v>1085</v>
      </c>
      <c r="K38" s="44">
        <f>[27]Elo!BA13</f>
        <v>1323</v>
      </c>
      <c r="L38" s="44">
        <f>[27]Syys!BA13</f>
        <v>252</v>
      </c>
      <c r="M38" s="44">
        <f>[27]Loka!BA13</f>
        <v>341</v>
      </c>
      <c r="N38" s="44">
        <f>[27]Marras!BA13</f>
        <v>173</v>
      </c>
      <c r="O38" s="44">
        <f>[27]Joulu!BA13</f>
        <v>177</v>
      </c>
    </row>
    <row r="39" spans="2:15" s="14" customFormat="1" x14ac:dyDescent="0.2">
      <c r="B39" s="16" t="s">
        <v>46</v>
      </c>
      <c r="C39" s="45">
        <f>[27]Tammijoulu!W13</f>
        <v>2488</v>
      </c>
      <c r="D39" s="45">
        <f>[27]Tammi!W13</f>
        <v>108</v>
      </c>
      <c r="E39" s="45">
        <f>[27]Helmi!W13</f>
        <v>133</v>
      </c>
      <c r="F39" s="45">
        <f>[27]Maalis!W13</f>
        <v>243</v>
      </c>
      <c r="G39" s="45">
        <f>[27]Huhti!W13</f>
        <v>190</v>
      </c>
      <c r="H39" s="45">
        <f>[27]Touko!W13</f>
        <v>185</v>
      </c>
      <c r="I39" s="45">
        <f>[27]Kesä!W13</f>
        <v>271</v>
      </c>
      <c r="J39" s="45">
        <f>[27]Heinä!W13</f>
        <v>362</v>
      </c>
      <c r="K39" s="45">
        <f>[27]Elo!W13</f>
        <v>328</v>
      </c>
      <c r="L39" s="45">
        <f>[27]Syys!W13</f>
        <v>240</v>
      </c>
      <c r="M39" s="45">
        <f>[27]Loka!W13</f>
        <v>191</v>
      </c>
      <c r="N39" s="45">
        <f>[27]Marras!W13</f>
        <v>170</v>
      </c>
      <c r="O39" s="45">
        <f>[27]Joulu!W13</f>
        <v>67</v>
      </c>
    </row>
    <row r="40" spans="2:15" x14ac:dyDescent="0.2">
      <c r="B40" s="1" t="s">
        <v>47</v>
      </c>
      <c r="C40" s="44">
        <f>[27]Tammijoulu!AJ13</f>
        <v>2643</v>
      </c>
      <c r="D40" s="44">
        <f>[27]Tammi!AJ13</f>
        <v>232</v>
      </c>
      <c r="E40" s="44">
        <f>[27]Helmi!AJ13</f>
        <v>195</v>
      </c>
      <c r="F40" s="44">
        <f>[27]Maalis!AJ13</f>
        <v>228</v>
      </c>
      <c r="G40" s="44">
        <f>[27]Huhti!AJ13</f>
        <v>145</v>
      </c>
      <c r="H40" s="44">
        <f>[27]Touko!AJ13</f>
        <v>182</v>
      </c>
      <c r="I40" s="44">
        <f>[27]Kesä!AJ13</f>
        <v>175</v>
      </c>
      <c r="J40" s="44">
        <f>[27]Heinä!AJ13</f>
        <v>234</v>
      </c>
      <c r="K40" s="44">
        <f>[27]Elo!AJ13</f>
        <v>339</v>
      </c>
      <c r="L40" s="44">
        <f>[27]Syys!AJ13</f>
        <v>231</v>
      </c>
      <c r="M40" s="44">
        <f>[27]Loka!AJ13</f>
        <v>200</v>
      </c>
      <c r="N40" s="44">
        <f>[27]Marras!AJ13</f>
        <v>325</v>
      </c>
      <c r="O40" s="44">
        <f>[27]Joulu!AJ13</f>
        <v>157</v>
      </c>
    </row>
    <row r="41" spans="2:15" s="14" customFormat="1" x14ac:dyDescent="0.2">
      <c r="B41" s="16" t="s">
        <v>48</v>
      </c>
      <c r="C41" s="45">
        <f>[27]Tammijoulu!AG13</f>
        <v>1731</v>
      </c>
      <c r="D41" s="45">
        <f>[27]Tammi!AG13</f>
        <v>173</v>
      </c>
      <c r="E41" s="45">
        <f>[27]Helmi!AG13</f>
        <v>72</v>
      </c>
      <c r="F41" s="45">
        <f>[27]Maalis!AG13</f>
        <v>89</v>
      </c>
      <c r="G41" s="45">
        <f>[27]Huhti!AG13</f>
        <v>72</v>
      </c>
      <c r="H41" s="45">
        <f>[27]Touko!AG13</f>
        <v>176</v>
      </c>
      <c r="I41" s="45">
        <f>[27]Kesä!AG13</f>
        <v>234</v>
      </c>
      <c r="J41" s="45">
        <f>[27]Heinä!AG13</f>
        <v>240</v>
      </c>
      <c r="K41" s="45">
        <f>[27]Elo!AG13</f>
        <v>216</v>
      </c>
      <c r="L41" s="45">
        <f>[27]Syys!AG13</f>
        <v>154</v>
      </c>
      <c r="M41" s="45">
        <f>[27]Loka!AG13</f>
        <v>88</v>
      </c>
      <c r="N41" s="45">
        <f>[27]Marras!AG13</f>
        <v>121</v>
      </c>
      <c r="O41" s="45">
        <f>[27]Joulu!AG13</f>
        <v>96</v>
      </c>
    </row>
    <row r="42" spans="2:15" x14ac:dyDescent="0.2">
      <c r="B42" s="1" t="s">
        <v>49</v>
      </c>
      <c r="C42" s="44">
        <f>[27]Tammijoulu!AW13</f>
        <v>2187</v>
      </c>
      <c r="D42" s="44">
        <f>[27]Tammi!AW13</f>
        <v>119</v>
      </c>
      <c r="E42" s="44">
        <f>[27]Helmi!AW13</f>
        <v>109</v>
      </c>
      <c r="F42" s="44">
        <f>[27]Maalis!AW13</f>
        <v>114</v>
      </c>
      <c r="G42" s="44">
        <f>[27]Huhti!AW13</f>
        <v>123</v>
      </c>
      <c r="H42" s="44">
        <f>[27]Touko!AW13</f>
        <v>239</v>
      </c>
      <c r="I42" s="44">
        <f>[27]Kesä!AW13</f>
        <v>317</v>
      </c>
      <c r="J42" s="44">
        <f>[27]Heinä!AW13</f>
        <v>237</v>
      </c>
      <c r="K42" s="44">
        <f>[27]Elo!AW13</f>
        <v>203</v>
      </c>
      <c r="L42" s="44">
        <f>[27]Syys!AW13</f>
        <v>220</v>
      </c>
      <c r="M42" s="44">
        <f>[27]Loka!AW13</f>
        <v>235</v>
      </c>
      <c r="N42" s="44">
        <f>[27]Marras!AW13</f>
        <v>164</v>
      </c>
      <c r="O42" s="44">
        <f>[27]Joulu!AW13</f>
        <v>107</v>
      </c>
    </row>
    <row r="43" spans="2:15" s="14" customFormat="1" x14ac:dyDescent="0.2">
      <c r="B43" s="16" t="s">
        <v>5</v>
      </c>
      <c r="C43" s="45">
        <f>[27]Tammijoulu!BC13</f>
        <v>1416</v>
      </c>
      <c r="D43" s="45">
        <f>[27]Tammi!BC13</f>
        <v>25</v>
      </c>
      <c r="E43" s="45">
        <f>[27]Helmi!BC13</f>
        <v>32</v>
      </c>
      <c r="F43" s="45">
        <f>[27]Maalis!BC13</f>
        <v>51</v>
      </c>
      <c r="G43" s="45">
        <f>[27]Huhti!BC13</f>
        <v>40</v>
      </c>
      <c r="H43" s="45">
        <f>[27]Touko!BC13</f>
        <v>52</v>
      </c>
      <c r="I43" s="45">
        <f>[27]Kesä!BC13</f>
        <v>372</v>
      </c>
      <c r="J43" s="45">
        <f>[27]Heinä!BC13</f>
        <v>363</v>
      </c>
      <c r="K43" s="45">
        <f>[27]Elo!BC13</f>
        <v>235</v>
      </c>
      <c r="L43" s="45">
        <f>[27]Syys!BC13</f>
        <v>134</v>
      </c>
      <c r="M43" s="45">
        <f>[27]Loka!BC13</f>
        <v>49</v>
      </c>
      <c r="N43" s="45">
        <f>[27]Marras!BC13</f>
        <v>44</v>
      </c>
      <c r="O43" s="45">
        <f>[27]Joulu!BC13</f>
        <v>19</v>
      </c>
    </row>
    <row r="44" spans="2:15" x14ac:dyDescent="0.2">
      <c r="B44" s="1" t="s">
        <v>6</v>
      </c>
      <c r="C44" s="44">
        <f>[27]Tammijoulu!AS13</f>
        <v>1379</v>
      </c>
      <c r="D44" s="44">
        <f>[27]Tammi!AS13</f>
        <v>41</v>
      </c>
      <c r="E44" s="44">
        <f>[27]Helmi!AS13</f>
        <v>51</v>
      </c>
      <c r="F44" s="44">
        <f>[27]Maalis!AS13</f>
        <v>78</v>
      </c>
      <c r="G44" s="44">
        <f>[27]Huhti!AS13</f>
        <v>56</v>
      </c>
      <c r="H44" s="44">
        <f>[27]Touko!AS13</f>
        <v>127</v>
      </c>
      <c r="I44" s="44">
        <f>[27]Kesä!AS13</f>
        <v>209</v>
      </c>
      <c r="J44" s="44">
        <f>[27]Heinä!AS13</f>
        <v>212</v>
      </c>
      <c r="K44" s="44">
        <f>[27]Elo!AS13</f>
        <v>187</v>
      </c>
      <c r="L44" s="44">
        <f>[27]Syys!AS13</f>
        <v>167</v>
      </c>
      <c r="M44" s="44">
        <f>[27]Loka!AS13</f>
        <v>100</v>
      </c>
      <c r="N44" s="44">
        <f>[27]Marras!AS13</f>
        <v>91</v>
      </c>
      <c r="O44" s="44">
        <f>[27]Joulu!AS13</f>
        <v>60</v>
      </c>
    </row>
    <row r="45" spans="2:15" s="14" customFormat="1" x14ac:dyDescent="0.2">
      <c r="B45" s="16" t="s">
        <v>50</v>
      </c>
      <c r="C45" s="45">
        <f>[27]Tammijoulu!I13</f>
        <v>1572</v>
      </c>
      <c r="D45" s="45">
        <f>[27]Tammi!I13</f>
        <v>57</v>
      </c>
      <c r="E45" s="45">
        <f>[27]Helmi!I13</f>
        <v>66</v>
      </c>
      <c r="F45" s="45">
        <f>[27]Maalis!I13</f>
        <v>133</v>
      </c>
      <c r="G45" s="45">
        <f>[27]Huhti!I13</f>
        <v>101</v>
      </c>
      <c r="H45" s="45">
        <f>[27]Touko!I13</f>
        <v>177</v>
      </c>
      <c r="I45" s="45">
        <f>[27]Kesä!I13</f>
        <v>403</v>
      </c>
      <c r="J45" s="45">
        <f>[27]Heinä!I13</f>
        <v>63</v>
      </c>
      <c r="K45" s="45">
        <f>[27]Elo!I13</f>
        <v>160</v>
      </c>
      <c r="L45" s="45">
        <f>[27]Syys!I13</f>
        <v>157</v>
      </c>
      <c r="M45" s="45">
        <f>[27]Loka!I13</f>
        <v>121</v>
      </c>
      <c r="N45" s="45">
        <f>[27]Marras!I13</f>
        <v>84</v>
      </c>
      <c r="O45" s="45">
        <f>[27]Joulu!I13</f>
        <v>50</v>
      </c>
    </row>
    <row r="46" spans="2:15" x14ac:dyDescent="0.2">
      <c r="B46" s="1" t="s">
        <v>51</v>
      </c>
      <c r="C46" s="44">
        <f>[27]Tammijoulu!BH13</f>
        <v>943</v>
      </c>
      <c r="D46" s="44">
        <f>[27]Tammi!BH13</f>
        <v>34</v>
      </c>
      <c r="E46" s="44">
        <f>[27]Helmi!BH13</f>
        <v>35</v>
      </c>
      <c r="F46" s="44">
        <f>[27]Maalis!BH13</f>
        <v>21</v>
      </c>
      <c r="G46" s="44">
        <f>[27]Huhti!BH13</f>
        <v>48</v>
      </c>
      <c r="H46" s="44">
        <f>[27]Touko!BH13</f>
        <v>75</v>
      </c>
      <c r="I46" s="44">
        <f>[27]Kesä!BH13</f>
        <v>161</v>
      </c>
      <c r="J46" s="44">
        <f>[27]Heinä!BH13</f>
        <v>167</v>
      </c>
      <c r="K46" s="44">
        <f>[27]Elo!BH13</f>
        <v>180</v>
      </c>
      <c r="L46" s="44">
        <f>[27]Syys!BH13</f>
        <v>100</v>
      </c>
      <c r="M46" s="44">
        <f>[27]Loka!BH13</f>
        <v>58</v>
      </c>
      <c r="N46" s="44">
        <f>[27]Marras!BH13</f>
        <v>26</v>
      </c>
      <c r="O46" s="44">
        <f>[27]Joulu!BH13</f>
        <v>38</v>
      </c>
    </row>
    <row r="47" spans="2:15" s="14" customFormat="1" x14ac:dyDescent="0.2"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5" x14ac:dyDescent="0.2">
      <c r="B48" s="1" t="s">
        <v>91</v>
      </c>
      <c r="C48" s="8">
        <f t="shared" ref="C48:O48" si="0">C10-SUM(C12:C46)</f>
        <v>68023</v>
      </c>
      <c r="D48" s="8">
        <f t="shared" si="0"/>
        <v>4015</v>
      </c>
      <c r="E48" s="8">
        <f t="shared" si="0"/>
        <v>3941</v>
      </c>
      <c r="F48" s="8">
        <f t="shared" si="0"/>
        <v>5552</v>
      </c>
      <c r="G48" s="8">
        <f t="shared" si="0"/>
        <v>4132</v>
      </c>
      <c r="H48" s="8">
        <f t="shared" si="0"/>
        <v>5866</v>
      </c>
      <c r="I48" s="8">
        <f t="shared" si="0"/>
        <v>8399</v>
      </c>
      <c r="J48" s="8">
        <f t="shared" si="0"/>
        <v>7716</v>
      </c>
      <c r="K48" s="8">
        <f t="shared" si="0"/>
        <v>8568</v>
      </c>
      <c r="L48" s="8">
        <f t="shared" si="0"/>
        <v>6068</v>
      </c>
      <c r="M48" s="8">
        <f t="shared" si="0"/>
        <v>4551</v>
      </c>
      <c r="N48" s="8">
        <f t="shared" si="0"/>
        <v>4621</v>
      </c>
      <c r="O48" s="8">
        <f t="shared" si="0"/>
        <v>4594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8:O65536 C1:O6">
    <cfRule type="cellIs" dxfId="51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C3" sqref="C3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99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[28]Tammijoulu!C13</f>
        <v>2757769</v>
      </c>
      <c r="D9" s="43">
        <f>[28]Tammi!C13</f>
        <v>178120</v>
      </c>
      <c r="E9" s="43">
        <f>[28]Helmi!C13</f>
        <v>160394</v>
      </c>
      <c r="F9" s="43">
        <f>[28]Maalis!C13</f>
        <v>192009</v>
      </c>
      <c r="G9" s="43">
        <f>[28]Huhti!C13</f>
        <v>180077</v>
      </c>
      <c r="H9" s="43">
        <f>[28]Touko!C13</f>
        <v>236753</v>
      </c>
      <c r="I9" s="43">
        <f>[28]Kesä!C13</f>
        <v>268973</v>
      </c>
      <c r="J9" s="43">
        <f>[28]Heinä!C13</f>
        <v>305687</v>
      </c>
      <c r="K9" s="43">
        <f>[28]Elo!C13</f>
        <v>335860</v>
      </c>
      <c r="L9" s="43">
        <f>[28]Syys!C13</f>
        <v>252823</v>
      </c>
      <c r="M9" s="43">
        <f>[28]Loka!C13</f>
        <v>235937</v>
      </c>
      <c r="N9" s="43">
        <f>[28]Marras!C13</f>
        <v>234837</v>
      </c>
      <c r="O9" s="43">
        <f>[28]Joulu!C13</f>
        <v>176299</v>
      </c>
    </row>
    <row r="10" spans="2:15" x14ac:dyDescent="0.2">
      <c r="B10" s="10" t="s">
        <v>21</v>
      </c>
      <c r="C10" s="44">
        <f>[28]Tammijoulu!E13</f>
        <v>1707829</v>
      </c>
      <c r="D10" s="44">
        <f>[28]Tammi!E13</f>
        <v>104497</v>
      </c>
      <c r="E10" s="44">
        <f>[28]Helmi!E13</f>
        <v>85492</v>
      </c>
      <c r="F10" s="44">
        <f>[28]Maalis!E13</f>
        <v>106844</v>
      </c>
      <c r="G10" s="44">
        <f>[28]Huhti!E13</f>
        <v>103537</v>
      </c>
      <c r="H10" s="44">
        <f>[28]Touko!E13</f>
        <v>142148</v>
      </c>
      <c r="I10" s="44">
        <f>[28]Kesä!E13</f>
        <v>191916</v>
      </c>
      <c r="J10" s="44">
        <f>[28]Heinä!E13</f>
        <v>196054</v>
      </c>
      <c r="K10" s="44">
        <f>[28]Elo!E13</f>
        <v>237688</v>
      </c>
      <c r="L10" s="44">
        <f>[28]Syys!E13</f>
        <v>170399</v>
      </c>
      <c r="M10" s="44">
        <f>[28]Loka!E13</f>
        <v>134569</v>
      </c>
      <c r="N10" s="44">
        <f>[28]Marras!E13</f>
        <v>128912</v>
      </c>
      <c r="O10" s="44">
        <f>[28]Joulu!E13</f>
        <v>105773</v>
      </c>
    </row>
    <row r="11" spans="2:15" s="14" customFormat="1" x14ac:dyDescent="0.2">
      <c r="B11" s="15" t="s">
        <v>22</v>
      </c>
      <c r="C11" s="45">
        <f>[28]Tammijoulu!D13</f>
        <v>1049940</v>
      </c>
      <c r="D11" s="45">
        <f>[28]Tammi!D13</f>
        <v>73623</v>
      </c>
      <c r="E11" s="45">
        <f>[28]Helmi!D13</f>
        <v>74902</v>
      </c>
      <c r="F11" s="45">
        <f>[28]Maalis!D13</f>
        <v>85165</v>
      </c>
      <c r="G11" s="45">
        <f>[28]Huhti!D13</f>
        <v>76540</v>
      </c>
      <c r="H11" s="45">
        <f>[28]Touko!D13</f>
        <v>94605</v>
      </c>
      <c r="I11" s="45">
        <f>[28]Kesä!D13</f>
        <v>77057</v>
      </c>
      <c r="J11" s="45">
        <f>[28]Heinä!D13</f>
        <v>109633</v>
      </c>
      <c r="K11" s="45">
        <f>[28]Elo!D13</f>
        <v>98172</v>
      </c>
      <c r="L11" s="45">
        <f>[28]Syys!D13</f>
        <v>82424</v>
      </c>
      <c r="M11" s="45">
        <f>[28]Loka!D13</f>
        <v>101368</v>
      </c>
      <c r="N11" s="45">
        <f>[28]Marras!D13</f>
        <v>105925</v>
      </c>
      <c r="O11" s="45">
        <f>[28]Joulu!D13</f>
        <v>70526</v>
      </c>
    </row>
    <row r="12" spans="2:15" x14ac:dyDescent="0.2">
      <c r="B12" s="1" t="s">
        <v>23</v>
      </c>
      <c r="C12" s="44">
        <f>[28]Tammijoulu!P13</f>
        <v>165708</v>
      </c>
      <c r="D12" s="44">
        <f>[28]Tammi!P13</f>
        <v>9158</v>
      </c>
      <c r="E12" s="44">
        <f>[28]Helmi!P13</f>
        <v>9145</v>
      </c>
      <c r="F12" s="44">
        <f>[28]Maalis!P13</f>
        <v>11782</v>
      </c>
      <c r="G12" s="44">
        <f>[28]Huhti!P13</f>
        <v>9932</v>
      </c>
      <c r="H12" s="44">
        <f>[28]Touko!P13</f>
        <v>13521</v>
      </c>
      <c r="I12" s="44">
        <f>[28]Kesä!P13</f>
        <v>19518</v>
      </c>
      <c r="J12" s="44">
        <f>[28]Heinä!P13</f>
        <v>18058</v>
      </c>
      <c r="K12" s="44">
        <f>[28]Elo!P13</f>
        <v>21319</v>
      </c>
      <c r="L12" s="44">
        <f>[28]Syys!P13</f>
        <v>17054</v>
      </c>
      <c r="M12" s="44">
        <f>[28]Loka!P13</f>
        <v>13541</v>
      </c>
      <c r="N12" s="44">
        <f>[28]Marras!P13</f>
        <v>12957</v>
      </c>
      <c r="O12" s="44">
        <f>[28]Joulu!P13</f>
        <v>9723</v>
      </c>
    </row>
    <row r="13" spans="2:15" s="14" customFormat="1" x14ac:dyDescent="0.2">
      <c r="B13" s="16" t="s">
        <v>24</v>
      </c>
      <c r="C13" s="45">
        <f>[28]Tammijoulu!AK13</f>
        <v>161620</v>
      </c>
      <c r="D13" s="45">
        <f>[28]Tammi!AK13</f>
        <v>24785</v>
      </c>
      <c r="E13" s="45">
        <f>[28]Helmi!AK13</f>
        <v>9964</v>
      </c>
      <c r="F13" s="45">
        <f>[28]Maalis!AK13</f>
        <v>9564</v>
      </c>
      <c r="G13" s="45">
        <f>[28]Huhti!AK13</f>
        <v>11524</v>
      </c>
      <c r="H13" s="45">
        <f>[28]Touko!AK13</f>
        <v>9245</v>
      </c>
      <c r="I13" s="45">
        <f>[28]Kesä!AK13</f>
        <v>11166</v>
      </c>
      <c r="J13" s="45">
        <f>[28]Heinä!AK13</f>
        <v>11898</v>
      </c>
      <c r="K13" s="45">
        <f>[28]Elo!AK13</f>
        <v>14351</v>
      </c>
      <c r="L13" s="45">
        <f>[28]Syys!AK13</f>
        <v>10987</v>
      </c>
      <c r="M13" s="45">
        <f>[28]Loka!AK13</f>
        <v>13316</v>
      </c>
      <c r="N13" s="45">
        <f>[28]Marras!AK13</f>
        <v>16421</v>
      </c>
      <c r="O13" s="45">
        <f>[28]Joulu!AK13</f>
        <v>18399</v>
      </c>
    </row>
    <row r="14" spans="2:15" x14ac:dyDescent="0.2">
      <c r="B14" s="1" t="s">
        <v>25</v>
      </c>
      <c r="C14" s="44">
        <f>[28]Tammijoulu!F13</f>
        <v>128816</v>
      </c>
      <c r="D14" s="44">
        <f>[28]Tammi!F13</f>
        <v>7769</v>
      </c>
      <c r="E14" s="44">
        <f>[28]Helmi!F13</f>
        <v>8372</v>
      </c>
      <c r="F14" s="44">
        <f>[28]Maalis!F13</f>
        <v>10134</v>
      </c>
      <c r="G14" s="44">
        <f>[28]Huhti!F13</f>
        <v>9283</v>
      </c>
      <c r="H14" s="44">
        <f>[28]Touko!F13</f>
        <v>13799</v>
      </c>
      <c r="I14" s="44">
        <f>[28]Kesä!F13</f>
        <v>10961</v>
      </c>
      <c r="J14" s="44">
        <f>[28]Heinä!F13</f>
        <v>11230</v>
      </c>
      <c r="K14" s="44">
        <f>[28]Elo!F13</f>
        <v>15529</v>
      </c>
      <c r="L14" s="44">
        <f>[28]Syys!F13</f>
        <v>11662</v>
      </c>
      <c r="M14" s="44">
        <f>[28]Loka!F13</f>
        <v>11986</v>
      </c>
      <c r="N14" s="44">
        <f>[28]Marras!F13</f>
        <v>10870</v>
      </c>
      <c r="O14" s="44">
        <f>[28]Joulu!F13</f>
        <v>7221</v>
      </c>
    </row>
    <row r="15" spans="2:15" s="14" customFormat="1" x14ac:dyDescent="0.2">
      <c r="B15" s="16" t="s">
        <v>1</v>
      </c>
      <c r="C15" s="45">
        <f>[28]Tammijoulu!AP13</f>
        <v>125509</v>
      </c>
      <c r="D15" s="45">
        <f>[28]Tammi!AP13</f>
        <v>6781</v>
      </c>
      <c r="E15" s="45">
        <f>[28]Helmi!AP13</f>
        <v>5473</v>
      </c>
      <c r="F15" s="45">
        <f>[28]Maalis!AP13</f>
        <v>8053</v>
      </c>
      <c r="G15" s="45">
        <f>[28]Huhti!AP13</f>
        <v>7088</v>
      </c>
      <c r="H15" s="45">
        <f>[28]Touko!AP13</f>
        <v>12425</v>
      </c>
      <c r="I15" s="45">
        <f>[28]Kesä!AP13</f>
        <v>19378</v>
      </c>
      <c r="J15" s="45">
        <f>[28]Heinä!AP13</f>
        <v>15366</v>
      </c>
      <c r="K15" s="45">
        <f>[28]Elo!AP13</f>
        <v>17378</v>
      </c>
      <c r="L15" s="45">
        <f>[28]Syys!AP13</f>
        <v>14151</v>
      </c>
      <c r="M15" s="45">
        <f>[28]Loka!AP13</f>
        <v>8228</v>
      </c>
      <c r="N15" s="45">
        <f>[28]Marras!AP13</f>
        <v>6311</v>
      </c>
      <c r="O15" s="45">
        <f>[28]Joulu!AP13</f>
        <v>4877</v>
      </c>
    </row>
    <row r="16" spans="2:15" x14ac:dyDescent="0.2">
      <c r="B16" s="1" t="s">
        <v>26</v>
      </c>
      <c r="C16" s="44">
        <f>[28]Tammijoulu!J13</f>
        <v>168344</v>
      </c>
      <c r="D16" s="44">
        <f>[28]Tammi!J13</f>
        <v>8345</v>
      </c>
      <c r="E16" s="44">
        <f>[28]Helmi!J13</f>
        <v>8416</v>
      </c>
      <c r="F16" s="44">
        <f>[28]Maalis!J13</f>
        <v>10658</v>
      </c>
      <c r="G16" s="44">
        <f>[28]Huhti!J13</f>
        <v>9780</v>
      </c>
      <c r="H16" s="44">
        <f>[28]Touko!J13</f>
        <v>13785</v>
      </c>
      <c r="I16" s="44">
        <f>[28]Kesä!J13</f>
        <v>19460</v>
      </c>
      <c r="J16" s="44">
        <f>[28]Heinä!J13</f>
        <v>21867</v>
      </c>
      <c r="K16" s="44">
        <f>[28]Elo!J13</f>
        <v>25738</v>
      </c>
      <c r="L16" s="44">
        <f>[28]Syys!J13</f>
        <v>15491</v>
      </c>
      <c r="M16" s="44">
        <f>[28]Loka!J13</f>
        <v>12532</v>
      </c>
      <c r="N16" s="44">
        <f>[28]Marras!J13</f>
        <v>11544</v>
      </c>
      <c r="O16" s="44">
        <f>[28]Joulu!J13</f>
        <v>10728</v>
      </c>
    </row>
    <row r="17" spans="2:15" s="14" customFormat="1" x14ac:dyDescent="0.2">
      <c r="B17" s="16" t="s">
        <v>27</v>
      </c>
      <c r="C17" s="45">
        <f>[28]Tammijoulu!AV13</f>
        <v>84287</v>
      </c>
      <c r="D17" s="45">
        <f>[28]Tammi!AV13</f>
        <v>2966</v>
      </c>
      <c r="E17" s="45">
        <f>[28]Helmi!AV13</f>
        <v>2931</v>
      </c>
      <c r="F17" s="45">
        <f>[28]Maalis!AV13</f>
        <v>3832</v>
      </c>
      <c r="G17" s="45">
        <f>[28]Huhti!AV13</f>
        <v>3608</v>
      </c>
      <c r="H17" s="45">
        <f>[28]Touko!AV13</f>
        <v>7166</v>
      </c>
      <c r="I17" s="45">
        <f>[28]Kesä!AV13</f>
        <v>10762</v>
      </c>
      <c r="J17" s="45">
        <f>[28]Heinä!AV13</f>
        <v>11009</v>
      </c>
      <c r="K17" s="45">
        <f>[28]Elo!AV13</f>
        <v>14223</v>
      </c>
      <c r="L17" s="45">
        <f>[28]Syys!AV13</f>
        <v>13140</v>
      </c>
      <c r="M17" s="45">
        <f>[28]Loka!AV13</f>
        <v>6590</v>
      </c>
      <c r="N17" s="45">
        <f>[28]Marras!AV13</f>
        <v>3907</v>
      </c>
      <c r="O17" s="45">
        <f>[28]Joulu!AV13</f>
        <v>4153</v>
      </c>
    </row>
    <row r="18" spans="2:15" x14ac:dyDescent="0.2">
      <c r="B18" s="1" t="s">
        <v>28</v>
      </c>
      <c r="C18" s="44">
        <f>[28]Tammijoulu!S13</f>
        <v>69423</v>
      </c>
      <c r="D18" s="44">
        <f>[28]Tammi!S13</f>
        <v>2999</v>
      </c>
      <c r="E18" s="44">
        <f>[28]Helmi!S13</f>
        <v>2001</v>
      </c>
      <c r="F18" s="44">
        <f>[28]Maalis!S13</f>
        <v>3035</v>
      </c>
      <c r="G18" s="44">
        <f>[28]Huhti!S13</f>
        <v>2879</v>
      </c>
      <c r="H18" s="44">
        <f>[28]Touko!S13</f>
        <v>3250</v>
      </c>
      <c r="I18" s="44">
        <f>[28]Kesä!S13</f>
        <v>8173</v>
      </c>
      <c r="J18" s="44">
        <f>[28]Heinä!S13</f>
        <v>9456</v>
      </c>
      <c r="K18" s="44">
        <f>[28]Elo!S13</f>
        <v>20222</v>
      </c>
      <c r="L18" s="44">
        <f>[28]Syys!S13</f>
        <v>5058</v>
      </c>
      <c r="M18" s="44">
        <f>[28]Loka!S13</f>
        <v>3617</v>
      </c>
      <c r="N18" s="44">
        <f>[28]Marras!S13</f>
        <v>4363</v>
      </c>
      <c r="O18" s="44">
        <f>[28]Joulu!S13</f>
        <v>4370</v>
      </c>
    </row>
    <row r="19" spans="2:15" s="14" customFormat="1" x14ac:dyDescent="0.2">
      <c r="B19" s="16" t="s">
        <v>29</v>
      </c>
      <c r="C19" s="45">
        <f>[28]Tammijoulu!R13</f>
        <v>58850</v>
      </c>
      <c r="D19" s="45">
        <f>[28]Tammi!R13</f>
        <v>3214</v>
      </c>
      <c r="E19" s="45">
        <f>[28]Helmi!R13</f>
        <v>3114</v>
      </c>
      <c r="F19" s="45">
        <f>[28]Maalis!R13</f>
        <v>4462</v>
      </c>
      <c r="G19" s="45">
        <f>[28]Huhti!R13</f>
        <v>4490</v>
      </c>
      <c r="H19" s="45">
        <f>[28]Touko!R13</f>
        <v>4444</v>
      </c>
      <c r="I19" s="45">
        <f>[28]Kesä!R13</f>
        <v>7274</v>
      </c>
      <c r="J19" s="45">
        <f>[28]Heinä!R13</f>
        <v>6314</v>
      </c>
      <c r="K19" s="45">
        <f>[28]Elo!R13</f>
        <v>8047</v>
      </c>
      <c r="L19" s="45">
        <f>[28]Syys!R13</f>
        <v>4816</v>
      </c>
      <c r="M19" s="45">
        <f>[28]Loka!R13</f>
        <v>4542</v>
      </c>
      <c r="N19" s="45">
        <f>[28]Marras!R13</f>
        <v>4961</v>
      </c>
      <c r="O19" s="45">
        <f>[28]Joulu!R13</f>
        <v>3172</v>
      </c>
    </row>
    <row r="20" spans="2:15" x14ac:dyDescent="0.2">
      <c r="B20" s="1" t="s">
        <v>30</v>
      </c>
      <c r="C20" s="44">
        <f>[28]Tammijoulu!M13</f>
        <v>54993</v>
      </c>
      <c r="D20" s="44">
        <f>[28]Tammi!M13</f>
        <v>2638</v>
      </c>
      <c r="E20" s="44">
        <f>[28]Helmi!M13</f>
        <v>3050</v>
      </c>
      <c r="F20" s="44">
        <f>[28]Maalis!M13</f>
        <v>4673</v>
      </c>
      <c r="G20" s="44">
        <f>[28]Huhti!M13</f>
        <v>2961</v>
      </c>
      <c r="H20" s="44">
        <f>[28]Touko!M13</f>
        <v>4858</v>
      </c>
      <c r="I20" s="44">
        <f>[28]Kesä!M13</f>
        <v>6264</v>
      </c>
      <c r="J20" s="44">
        <f>[28]Heinä!M13</f>
        <v>7110</v>
      </c>
      <c r="K20" s="44">
        <f>[28]Elo!M13</f>
        <v>7051</v>
      </c>
      <c r="L20" s="44">
        <f>[28]Syys!M13</f>
        <v>4569</v>
      </c>
      <c r="M20" s="44">
        <f>[28]Loka!M13</f>
        <v>4192</v>
      </c>
      <c r="N20" s="44">
        <f>[28]Marras!M13</f>
        <v>4419</v>
      </c>
      <c r="O20" s="44">
        <f>[28]Joulu!M13</f>
        <v>3208</v>
      </c>
    </row>
    <row r="21" spans="2:15" s="14" customFormat="1" x14ac:dyDescent="0.2">
      <c r="B21" s="16" t="s">
        <v>31</v>
      </c>
      <c r="C21" s="45">
        <f>[28]Tammijoulu!G13</f>
        <v>48812</v>
      </c>
      <c r="D21" s="45">
        <f>[28]Tammi!G13</f>
        <v>2345</v>
      </c>
      <c r="E21" s="45">
        <f>[28]Helmi!G13</f>
        <v>2911</v>
      </c>
      <c r="F21" s="45">
        <f>[28]Maalis!G13</f>
        <v>3336</v>
      </c>
      <c r="G21" s="45">
        <f>[28]Huhti!G13</f>
        <v>4013</v>
      </c>
      <c r="H21" s="45">
        <f>[28]Touko!G13</f>
        <v>6155</v>
      </c>
      <c r="I21" s="45">
        <f>[28]Kesä!G13</f>
        <v>4416</v>
      </c>
      <c r="J21" s="45">
        <f>[28]Heinä!G13</f>
        <v>6039</v>
      </c>
      <c r="K21" s="45">
        <f>[28]Elo!G13</f>
        <v>4706</v>
      </c>
      <c r="L21" s="45">
        <f>[28]Syys!G13</f>
        <v>4407</v>
      </c>
      <c r="M21" s="45">
        <f>[28]Loka!G13</f>
        <v>4403</v>
      </c>
      <c r="N21" s="45">
        <f>[28]Marras!G13</f>
        <v>3779</v>
      </c>
      <c r="O21" s="45">
        <f>[28]Joulu!G13</f>
        <v>2302</v>
      </c>
    </row>
    <row r="22" spans="2:15" x14ac:dyDescent="0.2">
      <c r="B22" s="1" t="s">
        <v>32</v>
      </c>
      <c r="C22" s="44">
        <f>[28]Tammijoulu!H13</f>
        <v>45220</v>
      </c>
      <c r="D22" s="44">
        <f>[28]Tammi!H13</f>
        <v>2733</v>
      </c>
      <c r="E22" s="44">
        <f>[28]Helmi!H13</f>
        <v>2727</v>
      </c>
      <c r="F22" s="44">
        <f>[28]Maalis!H13</f>
        <v>3498</v>
      </c>
      <c r="G22" s="44">
        <f>[28]Huhti!H13</f>
        <v>2899</v>
      </c>
      <c r="H22" s="44">
        <f>[28]Touko!H13</f>
        <v>6171</v>
      </c>
      <c r="I22" s="44">
        <f>[28]Kesä!H13</f>
        <v>4260</v>
      </c>
      <c r="J22" s="44">
        <f>[28]Heinä!H13</f>
        <v>4281</v>
      </c>
      <c r="K22" s="44">
        <f>[28]Elo!H13</f>
        <v>4677</v>
      </c>
      <c r="L22" s="44">
        <f>[28]Syys!H13</f>
        <v>4138</v>
      </c>
      <c r="M22" s="44">
        <f>[28]Loka!H13</f>
        <v>4190</v>
      </c>
      <c r="N22" s="44">
        <f>[28]Marras!H13</f>
        <v>3478</v>
      </c>
      <c r="O22" s="44">
        <f>[28]Joulu!H13</f>
        <v>2168</v>
      </c>
    </row>
    <row r="23" spans="2:15" s="14" customFormat="1" x14ac:dyDescent="0.2">
      <c r="B23" s="16" t="s">
        <v>33</v>
      </c>
      <c r="C23" s="45">
        <f>[28]Tammijoulu!T13</f>
        <v>60706</v>
      </c>
      <c r="D23" s="45">
        <f>[28]Tammi!T13</f>
        <v>1828</v>
      </c>
      <c r="E23" s="45">
        <f>[28]Helmi!T13</f>
        <v>1620</v>
      </c>
      <c r="F23" s="45">
        <f>[28]Maalis!T13</f>
        <v>2433</v>
      </c>
      <c r="G23" s="45">
        <f>[28]Huhti!T13</f>
        <v>3698</v>
      </c>
      <c r="H23" s="45">
        <f>[28]Touko!T13</f>
        <v>3224</v>
      </c>
      <c r="I23" s="45">
        <f>[28]Kesä!T13</f>
        <v>7546</v>
      </c>
      <c r="J23" s="45">
        <f>[28]Heinä!T13</f>
        <v>10258</v>
      </c>
      <c r="K23" s="45">
        <f>[28]Elo!T13</f>
        <v>16129</v>
      </c>
      <c r="L23" s="45">
        <f>[28]Syys!T13</f>
        <v>5326</v>
      </c>
      <c r="M23" s="45">
        <f>[28]Loka!T13</f>
        <v>3148</v>
      </c>
      <c r="N23" s="45">
        <f>[28]Marras!T13</f>
        <v>3090</v>
      </c>
      <c r="O23" s="45">
        <f>[28]Joulu!T13</f>
        <v>2406</v>
      </c>
    </row>
    <row r="24" spans="2:15" x14ac:dyDescent="0.2">
      <c r="B24" s="1" t="s">
        <v>34</v>
      </c>
      <c r="C24" s="44">
        <f>[28]Tammijoulu!AH13</f>
        <v>50649</v>
      </c>
      <c r="D24" s="44">
        <f>[28]Tammi!AH13</f>
        <v>4319</v>
      </c>
      <c r="E24" s="44">
        <f>[28]Helmi!AH13</f>
        <v>3001</v>
      </c>
      <c r="F24" s="44">
        <f>[28]Maalis!AH13</f>
        <v>3541</v>
      </c>
      <c r="G24" s="44">
        <f>[28]Huhti!AH13</f>
        <v>3793</v>
      </c>
      <c r="H24" s="44">
        <f>[28]Touko!AH13</f>
        <v>4359</v>
      </c>
      <c r="I24" s="44">
        <f>[28]Kesä!AH13</f>
        <v>3984</v>
      </c>
      <c r="J24" s="44">
        <f>[28]Heinä!AH13</f>
        <v>4109</v>
      </c>
      <c r="K24" s="44">
        <f>[28]Elo!AH13</f>
        <v>4670</v>
      </c>
      <c r="L24" s="44">
        <f>[28]Syys!AH13</f>
        <v>4140</v>
      </c>
      <c r="M24" s="44">
        <f>[28]Loka!AH13</f>
        <v>4967</v>
      </c>
      <c r="N24" s="44">
        <f>[28]Marras!AH13</f>
        <v>5133</v>
      </c>
      <c r="O24" s="44">
        <f>[28]Joulu!AH13</f>
        <v>4633</v>
      </c>
    </row>
    <row r="25" spans="2:15" s="14" customFormat="1" x14ac:dyDescent="0.2">
      <c r="B25" s="16" t="s">
        <v>35</v>
      </c>
      <c r="C25" s="45">
        <f>[28]Tammijoulu!L13</f>
        <v>34628</v>
      </c>
      <c r="D25" s="45">
        <f>[28]Tammi!L13</f>
        <v>1415</v>
      </c>
      <c r="E25" s="45">
        <f>[28]Helmi!L13</f>
        <v>1380</v>
      </c>
      <c r="F25" s="45">
        <f>[28]Maalis!L13</f>
        <v>1677</v>
      </c>
      <c r="G25" s="45">
        <f>[28]Huhti!L13</f>
        <v>1780</v>
      </c>
      <c r="H25" s="45">
        <f>[28]Touko!L13</f>
        <v>2476</v>
      </c>
      <c r="I25" s="45">
        <f>[28]Kesä!L13</f>
        <v>3732</v>
      </c>
      <c r="J25" s="45">
        <f>[28]Heinä!L13</f>
        <v>7485</v>
      </c>
      <c r="K25" s="45">
        <f>[28]Elo!L13</f>
        <v>5778</v>
      </c>
      <c r="L25" s="45">
        <f>[28]Syys!L13</f>
        <v>2697</v>
      </c>
      <c r="M25" s="45">
        <f>[28]Loka!L13</f>
        <v>2315</v>
      </c>
      <c r="N25" s="45">
        <f>[28]Marras!L13</f>
        <v>1779</v>
      </c>
      <c r="O25" s="45">
        <f>[28]Joulu!L13</f>
        <v>2114</v>
      </c>
    </row>
    <row r="26" spans="2:15" x14ac:dyDescent="0.2">
      <c r="B26" s="1" t="s">
        <v>36</v>
      </c>
      <c r="C26" s="44">
        <f>[28]Tammijoulu!N13</f>
        <v>24533</v>
      </c>
      <c r="D26" s="44">
        <f>[28]Tammi!N13</f>
        <v>1455</v>
      </c>
      <c r="E26" s="44">
        <f>[28]Helmi!N13</f>
        <v>1414</v>
      </c>
      <c r="F26" s="44">
        <f>[28]Maalis!N13</f>
        <v>1360</v>
      </c>
      <c r="G26" s="44">
        <f>[28]Huhti!N13</f>
        <v>1482</v>
      </c>
      <c r="H26" s="44">
        <f>[28]Touko!N13</f>
        <v>1844</v>
      </c>
      <c r="I26" s="44">
        <f>[28]Kesä!N13</f>
        <v>2886</v>
      </c>
      <c r="J26" s="44">
        <f>[28]Heinä!N13</f>
        <v>2943</v>
      </c>
      <c r="K26" s="44">
        <f>[28]Elo!N13</f>
        <v>2719</v>
      </c>
      <c r="L26" s="44">
        <f>[28]Syys!N13</f>
        <v>2428</v>
      </c>
      <c r="M26" s="44">
        <f>[28]Loka!N13</f>
        <v>2117</v>
      </c>
      <c r="N26" s="44">
        <f>[28]Marras!N13</f>
        <v>2278</v>
      </c>
      <c r="O26" s="44">
        <f>[28]Joulu!N13</f>
        <v>1607</v>
      </c>
    </row>
    <row r="27" spans="2:15" s="14" customFormat="1" x14ac:dyDescent="0.2">
      <c r="B27" s="16" t="s">
        <v>37</v>
      </c>
      <c r="C27" s="45">
        <f>[28]Tammijoulu!BK13</f>
        <v>51340</v>
      </c>
      <c r="D27" s="45">
        <f>[28]Tammi!BK13</f>
        <v>1749</v>
      </c>
      <c r="E27" s="45">
        <f>[28]Helmi!BK13</f>
        <v>2213</v>
      </c>
      <c r="F27" s="45">
        <f>[28]Maalis!BK13</f>
        <v>2893</v>
      </c>
      <c r="G27" s="45">
        <f>[28]Huhti!BK13</f>
        <v>3102</v>
      </c>
      <c r="H27" s="45">
        <f>[28]Touko!BK13</f>
        <v>4186</v>
      </c>
      <c r="I27" s="45">
        <f>[28]Kesä!BK13</f>
        <v>5173</v>
      </c>
      <c r="J27" s="45">
        <f>[28]Heinä!BK13</f>
        <v>6231</v>
      </c>
      <c r="K27" s="45">
        <f>[28]Elo!BK13</f>
        <v>6834</v>
      </c>
      <c r="L27" s="45">
        <f>[28]Syys!BK13</f>
        <v>7975</v>
      </c>
      <c r="M27" s="45">
        <f>[28]Loka!BK13</f>
        <v>4155</v>
      </c>
      <c r="N27" s="45">
        <f>[28]Marras!BK13</f>
        <v>3982</v>
      </c>
      <c r="O27" s="45">
        <f>[28]Joulu!BK13</f>
        <v>2847</v>
      </c>
    </row>
    <row r="28" spans="2:15" x14ac:dyDescent="0.2">
      <c r="B28" s="1" t="s">
        <v>38</v>
      </c>
      <c r="C28" s="44">
        <f>[28]Tammijoulu!AF13</f>
        <v>14629</v>
      </c>
      <c r="D28" s="44">
        <f>[28]Tammi!AF13</f>
        <v>717</v>
      </c>
      <c r="E28" s="44">
        <f>[28]Helmi!AF13</f>
        <v>295</v>
      </c>
      <c r="F28" s="44">
        <f>[28]Maalis!AF13</f>
        <v>610</v>
      </c>
      <c r="G28" s="44">
        <f>[28]Huhti!AF13</f>
        <v>560</v>
      </c>
      <c r="H28" s="44">
        <f>[28]Touko!AF13</f>
        <v>652</v>
      </c>
      <c r="I28" s="44">
        <f>[28]Kesä!AF13</f>
        <v>2090</v>
      </c>
      <c r="J28" s="44">
        <f>[28]Heinä!AF13</f>
        <v>2807</v>
      </c>
      <c r="K28" s="44">
        <f>[28]Elo!AF13</f>
        <v>2553</v>
      </c>
      <c r="L28" s="44">
        <f>[28]Syys!AF13</f>
        <v>1078</v>
      </c>
      <c r="M28" s="44">
        <f>[28]Loka!AF13</f>
        <v>659</v>
      </c>
      <c r="N28" s="44">
        <f>[28]Marras!AF13</f>
        <v>1129</v>
      </c>
      <c r="O28" s="44">
        <f>[28]Joulu!AF13</f>
        <v>1479</v>
      </c>
    </row>
    <row r="29" spans="2:15" s="14" customFormat="1" x14ac:dyDescent="0.2">
      <c r="B29" s="16" t="s">
        <v>39</v>
      </c>
      <c r="C29" s="45">
        <f>[28]Tammijoulu!AQ13</f>
        <v>15108</v>
      </c>
      <c r="D29" s="45">
        <f>[28]Tammi!AQ13</f>
        <v>682</v>
      </c>
      <c r="E29" s="45">
        <f>[28]Helmi!AQ13</f>
        <v>755</v>
      </c>
      <c r="F29" s="45">
        <f>[28]Maalis!AQ13</f>
        <v>1143</v>
      </c>
      <c r="G29" s="45">
        <f>[28]Huhti!AQ13</f>
        <v>916</v>
      </c>
      <c r="H29" s="45">
        <f>[28]Touko!AQ13</f>
        <v>1243</v>
      </c>
      <c r="I29" s="45">
        <f>[28]Kesä!AQ13</f>
        <v>2202</v>
      </c>
      <c r="J29" s="45">
        <f>[28]Heinä!AQ13</f>
        <v>1883</v>
      </c>
      <c r="K29" s="45">
        <f>[28]Elo!AQ13</f>
        <v>2223</v>
      </c>
      <c r="L29" s="45">
        <f>[28]Syys!AQ13</f>
        <v>1345</v>
      </c>
      <c r="M29" s="45">
        <f>[28]Loka!AQ13</f>
        <v>1036</v>
      </c>
      <c r="N29" s="45">
        <f>[28]Marras!AQ13</f>
        <v>979</v>
      </c>
      <c r="O29" s="45">
        <f>[28]Joulu!AQ13</f>
        <v>701</v>
      </c>
    </row>
    <row r="30" spans="2:15" x14ac:dyDescent="0.2">
      <c r="B30" s="1" t="s">
        <v>40</v>
      </c>
      <c r="C30" s="44">
        <f>[28]Tammijoulu!K13</f>
        <v>16214</v>
      </c>
      <c r="D30" s="44">
        <f>[28]Tammi!K13</f>
        <v>580</v>
      </c>
      <c r="E30" s="44">
        <f>[28]Helmi!K13</f>
        <v>577</v>
      </c>
      <c r="F30" s="44">
        <f>[28]Maalis!K13</f>
        <v>892</v>
      </c>
      <c r="G30" s="44">
        <f>[28]Huhti!K13</f>
        <v>1212</v>
      </c>
      <c r="H30" s="44">
        <f>[28]Touko!K13</f>
        <v>1219</v>
      </c>
      <c r="I30" s="44">
        <f>[28]Kesä!K13</f>
        <v>1789</v>
      </c>
      <c r="J30" s="44">
        <f>[28]Heinä!K13</f>
        <v>2260</v>
      </c>
      <c r="K30" s="44">
        <f>[28]Elo!K13</f>
        <v>2719</v>
      </c>
      <c r="L30" s="44">
        <f>[28]Syys!K13</f>
        <v>1740</v>
      </c>
      <c r="M30" s="44">
        <f>[28]Loka!K13</f>
        <v>1355</v>
      </c>
      <c r="N30" s="44">
        <f>[28]Marras!K13</f>
        <v>1020</v>
      </c>
      <c r="O30" s="44">
        <f>[28]Joulu!K13</f>
        <v>851</v>
      </c>
    </row>
    <row r="31" spans="2:15" s="14" customFormat="1" x14ac:dyDescent="0.2">
      <c r="B31" s="16" t="s">
        <v>2</v>
      </c>
      <c r="C31" s="45">
        <f>[28]Tammijoulu!BG13</f>
        <v>22516</v>
      </c>
      <c r="D31" s="45">
        <f>[28]Tammi!BG13</f>
        <v>1448</v>
      </c>
      <c r="E31" s="45">
        <f>[28]Helmi!BG13</f>
        <v>690</v>
      </c>
      <c r="F31" s="45">
        <f>[28]Maalis!BG13</f>
        <v>1119</v>
      </c>
      <c r="G31" s="45">
        <f>[28]Huhti!BG13</f>
        <v>983</v>
      </c>
      <c r="H31" s="45">
        <f>[28]Touko!BG13</f>
        <v>1738</v>
      </c>
      <c r="I31" s="45">
        <f>[28]Kesä!BG13</f>
        <v>3314</v>
      </c>
      <c r="J31" s="45">
        <f>[28]Heinä!BG13</f>
        <v>3842</v>
      </c>
      <c r="K31" s="45">
        <f>[28]Elo!BG13</f>
        <v>3186</v>
      </c>
      <c r="L31" s="45">
        <f>[28]Syys!BG13</f>
        <v>2744</v>
      </c>
      <c r="M31" s="45">
        <f>[28]Loka!BG13</f>
        <v>1488</v>
      </c>
      <c r="N31" s="45">
        <f>[28]Marras!BG13</f>
        <v>812</v>
      </c>
      <c r="O31" s="45">
        <f>[28]Joulu!BG13</f>
        <v>1152</v>
      </c>
    </row>
    <row r="32" spans="2:15" x14ac:dyDescent="0.2">
      <c r="B32" s="1" t="s">
        <v>41</v>
      </c>
      <c r="C32" s="44">
        <f>[28]Tammijoulu!V13</f>
        <v>19711</v>
      </c>
      <c r="D32" s="44">
        <f>[28]Tammi!V13</f>
        <v>1483</v>
      </c>
      <c r="E32" s="44">
        <f>[28]Helmi!V13</f>
        <v>1330</v>
      </c>
      <c r="F32" s="44">
        <f>[28]Maalis!V13</f>
        <v>1235</v>
      </c>
      <c r="G32" s="44">
        <f>[28]Huhti!V13</f>
        <v>1301</v>
      </c>
      <c r="H32" s="44">
        <f>[28]Touko!V13</f>
        <v>1439</v>
      </c>
      <c r="I32" s="44">
        <f>[28]Kesä!V13</f>
        <v>1859</v>
      </c>
      <c r="J32" s="44">
        <f>[28]Heinä!V13</f>
        <v>1651</v>
      </c>
      <c r="K32" s="44">
        <f>[28]Elo!V13</f>
        <v>2024</v>
      </c>
      <c r="L32" s="44">
        <f>[28]Syys!V13</f>
        <v>1850</v>
      </c>
      <c r="M32" s="44">
        <f>[28]Loka!V13</f>
        <v>1922</v>
      </c>
      <c r="N32" s="44">
        <f>[28]Marras!V13</f>
        <v>2048</v>
      </c>
      <c r="O32" s="44">
        <f>[28]Joulu!V13</f>
        <v>1569</v>
      </c>
    </row>
    <row r="33" spans="2:15" s="14" customFormat="1" x14ac:dyDescent="0.2">
      <c r="B33" s="16" t="s">
        <v>42</v>
      </c>
      <c r="C33" s="45">
        <f>[28]Tammijoulu!Y13</f>
        <v>11273</v>
      </c>
      <c r="D33" s="45">
        <f>[28]Tammi!Y13</f>
        <v>456</v>
      </c>
      <c r="E33" s="45">
        <f>[28]Helmi!Y13</f>
        <v>624</v>
      </c>
      <c r="F33" s="45">
        <f>[28]Maalis!Y13</f>
        <v>895</v>
      </c>
      <c r="G33" s="45">
        <f>[28]Huhti!Y13</f>
        <v>921</v>
      </c>
      <c r="H33" s="45">
        <f>[28]Touko!Y13</f>
        <v>750</v>
      </c>
      <c r="I33" s="45">
        <f>[28]Kesä!Y13</f>
        <v>1803</v>
      </c>
      <c r="J33" s="45">
        <f>[28]Heinä!Y13</f>
        <v>1341</v>
      </c>
      <c r="K33" s="45">
        <f>[28]Elo!Y13</f>
        <v>1166</v>
      </c>
      <c r="L33" s="45">
        <f>[28]Syys!Y13</f>
        <v>906</v>
      </c>
      <c r="M33" s="45">
        <f>[28]Loka!Y13</f>
        <v>1043</v>
      </c>
      <c r="N33" s="45">
        <f>[28]Marras!Y13</f>
        <v>872</v>
      </c>
      <c r="O33" s="45">
        <f>[28]Joulu!Y13</f>
        <v>496</v>
      </c>
    </row>
    <row r="34" spans="2:15" x14ac:dyDescent="0.2">
      <c r="B34" s="1" t="s">
        <v>3</v>
      </c>
      <c r="C34" s="44">
        <f>[28]Tammijoulu!AI13</f>
        <v>8776</v>
      </c>
      <c r="D34" s="44">
        <f>[28]Tammi!AI13</f>
        <v>578</v>
      </c>
      <c r="E34" s="44">
        <f>[28]Helmi!AI13</f>
        <v>509</v>
      </c>
      <c r="F34" s="44">
        <f>[28]Maalis!AI13</f>
        <v>619</v>
      </c>
      <c r="G34" s="44">
        <f>[28]Huhti!AI13</f>
        <v>522</v>
      </c>
      <c r="H34" s="44">
        <f>[28]Touko!AI13</f>
        <v>560</v>
      </c>
      <c r="I34" s="44">
        <f>[28]Kesä!AI13</f>
        <v>918</v>
      </c>
      <c r="J34" s="44">
        <f>[28]Heinä!AI13</f>
        <v>727</v>
      </c>
      <c r="K34" s="44">
        <f>[28]Elo!AI13</f>
        <v>722</v>
      </c>
      <c r="L34" s="44">
        <f>[28]Syys!AI13</f>
        <v>997</v>
      </c>
      <c r="M34" s="44">
        <f>[28]Loka!AI13</f>
        <v>882</v>
      </c>
      <c r="N34" s="44">
        <f>[28]Marras!AI13</f>
        <v>1013</v>
      </c>
      <c r="O34" s="44">
        <f>[28]Joulu!AI13</f>
        <v>729</v>
      </c>
    </row>
    <row r="35" spans="2:15" s="14" customFormat="1" x14ac:dyDescent="0.2">
      <c r="B35" s="16" t="s">
        <v>43</v>
      </c>
      <c r="C35" s="45">
        <f>[28]Tammijoulu!U13</f>
        <v>8576</v>
      </c>
      <c r="D35" s="45">
        <f>[28]Tammi!U13</f>
        <v>348</v>
      </c>
      <c r="E35" s="45">
        <f>[28]Helmi!U13</f>
        <v>325</v>
      </c>
      <c r="F35" s="45">
        <f>[28]Maalis!U13</f>
        <v>319</v>
      </c>
      <c r="G35" s="45">
        <f>[28]Huhti!U13</f>
        <v>544</v>
      </c>
      <c r="H35" s="45">
        <f>[28]Touko!U13</f>
        <v>409</v>
      </c>
      <c r="I35" s="45">
        <f>[28]Kesä!U13</f>
        <v>1061</v>
      </c>
      <c r="J35" s="45">
        <f>[28]Heinä!U13</f>
        <v>1083</v>
      </c>
      <c r="K35" s="45">
        <f>[28]Elo!U13</f>
        <v>1664</v>
      </c>
      <c r="L35" s="45">
        <f>[28]Syys!U13</f>
        <v>1169</v>
      </c>
      <c r="M35" s="45">
        <f>[28]Loka!U13</f>
        <v>670</v>
      </c>
      <c r="N35" s="45">
        <f>[28]Marras!U13</f>
        <v>612</v>
      </c>
      <c r="O35" s="45">
        <f>[28]Joulu!U13</f>
        <v>372</v>
      </c>
    </row>
    <row r="36" spans="2:15" x14ac:dyDescent="0.2">
      <c r="B36" s="1" t="s">
        <v>44</v>
      </c>
      <c r="C36" s="44">
        <f>[28]Tammijoulu!Q13</f>
        <v>11250</v>
      </c>
      <c r="D36" s="44">
        <f>[28]Tammi!Q13</f>
        <v>423</v>
      </c>
      <c r="E36" s="44">
        <f>[28]Helmi!Q13</f>
        <v>499</v>
      </c>
      <c r="F36" s="44">
        <f>[28]Maalis!Q13</f>
        <v>619</v>
      </c>
      <c r="G36" s="44">
        <f>[28]Huhti!Q13</f>
        <v>734</v>
      </c>
      <c r="H36" s="44">
        <f>[28]Touko!Q13</f>
        <v>953</v>
      </c>
      <c r="I36" s="44">
        <f>[28]Kesä!Q13</f>
        <v>1483</v>
      </c>
      <c r="J36" s="44">
        <f>[28]Heinä!Q13</f>
        <v>1843</v>
      </c>
      <c r="K36" s="44">
        <f>[28]Elo!Q13</f>
        <v>1823</v>
      </c>
      <c r="L36" s="44">
        <f>[28]Syys!Q13</f>
        <v>1032</v>
      </c>
      <c r="M36" s="44">
        <f>[28]Loka!Q13</f>
        <v>760</v>
      </c>
      <c r="N36" s="44">
        <f>[28]Marras!Q13</f>
        <v>616</v>
      </c>
      <c r="O36" s="44">
        <f>[28]Joulu!Q13</f>
        <v>465</v>
      </c>
    </row>
    <row r="37" spans="2:15" s="14" customFormat="1" x14ac:dyDescent="0.2">
      <c r="B37" s="16" t="s">
        <v>4</v>
      </c>
      <c r="C37" s="45">
        <f>[28]Tammijoulu!AN13</f>
        <v>8410</v>
      </c>
      <c r="D37" s="45">
        <f>[28]Tammi!AN13</f>
        <v>420</v>
      </c>
      <c r="E37" s="45">
        <f>[28]Helmi!AN13</f>
        <v>569</v>
      </c>
      <c r="F37" s="45">
        <f>[28]Maalis!AN13</f>
        <v>779</v>
      </c>
      <c r="G37" s="45">
        <f>[28]Huhti!AN13</f>
        <v>412</v>
      </c>
      <c r="H37" s="45">
        <f>[28]Touko!AN13</f>
        <v>605</v>
      </c>
      <c r="I37" s="45">
        <f>[28]Kesä!AN13</f>
        <v>795</v>
      </c>
      <c r="J37" s="45">
        <f>[28]Heinä!AN13</f>
        <v>828</v>
      </c>
      <c r="K37" s="45">
        <f>[28]Elo!AN13</f>
        <v>976</v>
      </c>
      <c r="L37" s="45">
        <f>[28]Syys!AN13</f>
        <v>760</v>
      </c>
      <c r="M37" s="45">
        <f>[28]Loka!AN13</f>
        <v>872</v>
      </c>
      <c r="N37" s="45">
        <f>[28]Marras!AN13</f>
        <v>960</v>
      </c>
      <c r="O37" s="45">
        <f>[28]Joulu!AN13</f>
        <v>434</v>
      </c>
    </row>
    <row r="38" spans="2:15" x14ac:dyDescent="0.2">
      <c r="B38" s="1" t="s">
        <v>45</v>
      </c>
      <c r="C38" s="44">
        <f>[28]Tammijoulu!BA13</f>
        <v>9837</v>
      </c>
      <c r="D38" s="44">
        <f>[28]Tammi!BA13</f>
        <v>320</v>
      </c>
      <c r="E38" s="44">
        <f>[28]Helmi!BA13</f>
        <v>347</v>
      </c>
      <c r="F38" s="44">
        <f>[28]Maalis!BA13</f>
        <v>424</v>
      </c>
      <c r="G38" s="44">
        <f>[28]Huhti!BA13</f>
        <v>379</v>
      </c>
      <c r="H38" s="44">
        <f>[28]Touko!BA13</f>
        <v>1094</v>
      </c>
      <c r="I38" s="44">
        <f>[28]Kesä!BA13</f>
        <v>1137</v>
      </c>
      <c r="J38" s="44">
        <f>[28]Heinä!BA13</f>
        <v>1075</v>
      </c>
      <c r="K38" s="44">
        <f>[28]Elo!BA13</f>
        <v>1331</v>
      </c>
      <c r="L38" s="44">
        <f>[28]Syys!BA13</f>
        <v>2309</v>
      </c>
      <c r="M38" s="44">
        <f>[28]Loka!BA13</f>
        <v>536</v>
      </c>
      <c r="N38" s="44">
        <f>[28]Marras!BA13</f>
        <v>514</v>
      </c>
      <c r="O38" s="44">
        <f>[28]Joulu!BA13</f>
        <v>371</v>
      </c>
    </row>
    <row r="39" spans="2:15" s="14" customFormat="1" x14ac:dyDescent="0.2">
      <c r="B39" s="16" t="s">
        <v>46</v>
      </c>
      <c r="C39" s="45">
        <f>[28]Tammijoulu!W13</f>
        <v>8852</v>
      </c>
      <c r="D39" s="45">
        <f>[28]Tammi!W13</f>
        <v>319</v>
      </c>
      <c r="E39" s="45">
        <f>[28]Helmi!W13</f>
        <v>327</v>
      </c>
      <c r="F39" s="45">
        <f>[28]Maalis!W13</f>
        <v>489</v>
      </c>
      <c r="G39" s="45">
        <f>[28]Huhti!W13</f>
        <v>641</v>
      </c>
      <c r="H39" s="45">
        <f>[28]Touko!W13</f>
        <v>954</v>
      </c>
      <c r="I39" s="45">
        <f>[28]Kesä!W13</f>
        <v>853</v>
      </c>
      <c r="J39" s="45">
        <f>[28]Heinä!W13</f>
        <v>1108</v>
      </c>
      <c r="K39" s="45">
        <f>[28]Elo!W13</f>
        <v>801</v>
      </c>
      <c r="L39" s="45">
        <f>[28]Syys!W13</f>
        <v>1152</v>
      </c>
      <c r="M39" s="45">
        <f>[28]Loka!W13</f>
        <v>710</v>
      </c>
      <c r="N39" s="45">
        <f>[28]Marras!W13</f>
        <v>1093</v>
      </c>
      <c r="O39" s="45">
        <f>[28]Joulu!W13</f>
        <v>405</v>
      </c>
    </row>
    <row r="40" spans="2:15" x14ac:dyDescent="0.2">
      <c r="B40" s="1" t="s">
        <v>47</v>
      </c>
      <c r="C40" s="44">
        <f>[28]Tammijoulu!AJ13</f>
        <v>7554</v>
      </c>
      <c r="D40" s="44">
        <f>[28]Tammi!AJ13</f>
        <v>472</v>
      </c>
      <c r="E40" s="44">
        <f>[28]Helmi!AJ13</f>
        <v>503</v>
      </c>
      <c r="F40" s="44">
        <f>[28]Maalis!AJ13</f>
        <v>495</v>
      </c>
      <c r="G40" s="44">
        <f>[28]Huhti!AJ13</f>
        <v>416</v>
      </c>
      <c r="H40" s="44">
        <f>[28]Touko!AJ13</f>
        <v>636</v>
      </c>
      <c r="I40" s="44">
        <f>[28]Kesä!AJ13</f>
        <v>704</v>
      </c>
      <c r="J40" s="44">
        <f>[28]Heinä!AJ13</f>
        <v>495</v>
      </c>
      <c r="K40" s="44">
        <f>[28]Elo!AJ13</f>
        <v>748</v>
      </c>
      <c r="L40" s="44">
        <f>[28]Syys!AJ13</f>
        <v>722</v>
      </c>
      <c r="M40" s="44">
        <f>[28]Loka!AJ13</f>
        <v>981</v>
      </c>
      <c r="N40" s="44">
        <f>[28]Marras!AJ13</f>
        <v>682</v>
      </c>
      <c r="O40" s="44">
        <f>[28]Joulu!AJ13</f>
        <v>700</v>
      </c>
    </row>
    <row r="41" spans="2:15" s="14" customFormat="1" x14ac:dyDescent="0.2">
      <c r="B41" s="16" t="s">
        <v>48</v>
      </c>
      <c r="C41" s="45">
        <f>[28]Tammijoulu!AG13</f>
        <v>5901</v>
      </c>
      <c r="D41" s="45">
        <f>[28]Tammi!AG13</f>
        <v>481</v>
      </c>
      <c r="E41" s="45">
        <f>[28]Helmi!AG13</f>
        <v>237</v>
      </c>
      <c r="F41" s="45">
        <f>[28]Maalis!AG13</f>
        <v>290</v>
      </c>
      <c r="G41" s="45">
        <f>[28]Huhti!AG13</f>
        <v>365</v>
      </c>
      <c r="H41" s="45">
        <f>[28]Touko!AG13</f>
        <v>506</v>
      </c>
      <c r="I41" s="45">
        <f>[28]Kesä!AG13</f>
        <v>741</v>
      </c>
      <c r="J41" s="45">
        <f>[28]Heinä!AG13</f>
        <v>583</v>
      </c>
      <c r="K41" s="45">
        <f>[28]Elo!AG13</f>
        <v>759</v>
      </c>
      <c r="L41" s="45">
        <f>[28]Syys!AG13</f>
        <v>500</v>
      </c>
      <c r="M41" s="45">
        <f>[28]Loka!AG13</f>
        <v>457</v>
      </c>
      <c r="N41" s="45">
        <f>[28]Marras!AG13</f>
        <v>548</v>
      </c>
      <c r="O41" s="45">
        <f>[28]Joulu!AG13</f>
        <v>434</v>
      </c>
    </row>
    <row r="42" spans="2:15" x14ac:dyDescent="0.2">
      <c r="B42" s="1" t="s">
        <v>49</v>
      </c>
      <c r="C42" s="44">
        <f>[28]Tammijoulu!AW13</f>
        <v>21943</v>
      </c>
      <c r="D42" s="44">
        <f>[28]Tammi!AW13</f>
        <v>1157</v>
      </c>
      <c r="E42" s="44">
        <f>[28]Helmi!AW13</f>
        <v>1340</v>
      </c>
      <c r="F42" s="44">
        <f>[28]Maalis!AW13</f>
        <v>1687</v>
      </c>
      <c r="G42" s="44">
        <f>[28]Huhti!AW13</f>
        <v>1354</v>
      </c>
      <c r="H42" s="44">
        <f>[28]Touko!AW13</f>
        <v>2036</v>
      </c>
      <c r="I42" s="44">
        <f>[28]Kesä!AW13</f>
        <v>2035</v>
      </c>
      <c r="J42" s="44">
        <f>[28]Heinä!AW13</f>
        <v>1461</v>
      </c>
      <c r="K42" s="44">
        <f>[28]Elo!AW13</f>
        <v>1764</v>
      </c>
      <c r="L42" s="44">
        <f>[28]Syys!AW13</f>
        <v>2247</v>
      </c>
      <c r="M42" s="44">
        <f>[28]Loka!AW13</f>
        <v>3195</v>
      </c>
      <c r="N42" s="44">
        <f>[28]Marras!AW13</f>
        <v>1871</v>
      </c>
      <c r="O42" s="44">
        <f>[28]Joulu!AW13</f>
        <v>1796</v>
      </c>
    </row>
    <row r="43" spans="2:15" s="14" customFormat="1" x14ac:dyDescent="0.2">
      <c r="B43" s="16" t="s">
        <v>5</v>
      </c>
      <c r="C43" s="45">
        <f>[28]Tammijoulu!BC13</f>
        <v>3460</v>
      </c>
      <c r="D43" s="45">
        <f>[28]Tammi!BC13</f>
        <v>109</v>
      </c>
      <c r="E43" s="45">
        <f>[28]Helmi!BC13</f>
        <v>86</v>
      </c>
      <c r="F43" s="45">
        <f>[28]Maalis!BC13</f>
        <v>120</v>
      </c>
      <c r="G43" s="45">
        <f>[28]Huhti!BC13</f>
        <v>164</v>
      </c>
      <c r="H43" s="45">
        <f>[28]Touko!BC13</f>
        <v>541</v>
      </c>
      <c r="I43" s="45">
        <f>[28]Kesä!BC13</f>
        <v>454</v>
      </c>
      <c r="J43" s="45">
        <f>[28]Heinä!BC13</f>
        <v>526</v>
      </c>
      <c r="K43" s="45">
        <f>[28]Elo!BC13</f>
        <v>569</v>
      </c>
      <c r="L43" s="45">
        <f>[28]Syys!BC13</f>
        <v>367</v>
      </c>
      <c r="M43" s="45">
        <f>[28]Loka!BC13</f>
        <v>213</v>
      </c>
      <c r="N43" s="45">
        <f>[28]Marras!BC13</f>
        <v>189</v>
      </c>
      <c r="O43" s="45">
        <f>[28]Joulu!BC13</f>
        <v>122</v>
      </c>
    </row>
    <row r="44" spans="2:15" x14ac:dyDescent="0.2">
      <c r="B44" s="1" t="s">
        <v>6</v>
      </c>
      <c r="C44" s="44">
        <f>[28]Tammijoulu!AS13</f>
        <v>5236</v>
      </c>
      <c r="D44" s="44">
        <f>[28]Tammi!AS13</f>
        <v>267</v>
      </c>
      <c r="E44" s="44">
        <f>[28]Helmi!AS13</f>
        <v>181</v>
      </c>
      <c r="F44" s="44">
        <f>[28]Maalis!AS13</f>
        <v>194</v>
      </c>
      <c r="G44" s="44">
        <f>[28]Huhti!AS13</f>
        <v>263</v>
      </c>
      <c r="H44" s="44">
        <f>[28]Touko!AS13</f>
        <v>569</v>
      </c>
      <c r="I44" s="44">
        <f>[28]Kesä!AS13</f>
        <v>929</v>
      </c>
      <c r="J44" s="44">
        <f>[28]Heinä!AS13</f>
        <v>656</v>
      </c>
      <c r="K44" s="44">
        <f>[28]Elo!AS13</f>
        <v>645</v>
      </c>
      <c r="L44" s="44">
        <f>[28]Syys!AS13</f>
        <v>554</v>
      </c>
      <c r="M44" s="44">
        <f>[28]Loka!AS13</f>
        <v>422</v>
      </c>
      <c r="N44" s="44">
        <f>[28]Marras!AS13</f>
        <v>332</v>
      </c>
      <c r="O44" s="44">
        <f>[28]Joulu!AS13</f>
        <v>224</v>
      </c>
    </row>
    <row r="45" spans="2:15" s="14" customFormat="1" x14ac:dyDescent="0.2">
      <c r="B45" s="16" t="s">
        <v>50</v>
      </c>
      <c r="C45" s="45">
        <f>[28]Tammijoulu!I13</f>
        <v>6103</v>
      </c>
      <c r="D45" s="45">
        <f>[28]Tammi!I13</f>
        <v>293</v>
      </c>
      <c r="E45" s="45">
        <f>[28]Helmi!I13</f>
        <v>652</v>
      </c>
      <c r="F45" s="45">
        <f>[28]Maalis!I13</f>
        <v>681</v>
      </c>
      <c r="G45" s="45">
        <f>[28]Huhti!I13</f>
        <v>466</v>
      </c>
      <c r="H45" s="45">
        <f>[28]Touko!I13</f>
        <v>492</v>
      </c>
      <c r="I45" s="45">
        <f>[28]Kesä!I13</f>
        <v>698</v>
      </c>
      <c r="J45" s="45">
        <f>[28]Heinä!I13</f>
        <v>458</v>
      </c>
      <c r="K45" s="45">
        <f>[28]Elo!I13</f>
        <v>749</v>
      </c>
      <c r="L45" s="45">
        <f>[28]Syys!I13</f>
        <v>436</v>
      </c>
      <c r="M45" s="45">
        <f>[28]Loka!I13</f>
        <v>680</v>
      </c>
      <c r="N45" s="45">
        <f>[28]Marras!I13</f>
        <v>313</v>
      </c>
      <c r="O45" s="45">
        <f>[28]Joulu!I13</f>
        <v>185</v>
      </c>
    </row>
    <row r="46" spans="2:15" x14ac:dyDescent="0.2">
      <c r="B46" s="1" t="s">
        <v>51</v>
      </c>
      <c r="C46" s="44">
        <f>[28]Tammijoulu!BH13</f>
        <v>2391</v>
      </c>
      <c r="D46" s="44">
        <f>[28]Tammi!BH13</f>
        <v>82</v>
      </c>
      <c r="E46" s="44">
        <f>[28]Helmi!BH13</f>
        <v>89</v>
      </c>
      <c r="F46" s="44">
        <f>[28]Maalis!BH13</f>
        <v>93</v>
      </c>
      <c r="G46" s="44">
        <f>[28]Huhti!BH13</f>
        <v>80</v>
      </c>
      <c r="H46" s="44">
        <f>[28]Touko!BH13</f>
        <v>220</v>
      </c>
      <c r="I46" s="44">
        <f>[28]Kesä!BH13</f>
        <v>411</v>
      </c>
      <c r="J46" s="44">
        <f>[28]Heinä!BH13</f>
        <v>370</v>
      </c>
      <c r="K46" s="44">
        <f>[28]Elo!BH13</f>
        <v>314</v>
      </c>
      <c r="L46" s="44">
        <f>[28]Syys!BH13</f>
        <v>275</v>
      </c>
      <c r="M46" s="44">
        <f>[28]Loka!BH13</f>
        <v>193</v>
      </c>
      <c r="N46" s="44">
        <f>[28]Marras!BH13</f>
        <v>161</v>
      </c>
      <c r="O46" s="44">
        <f>[28]Joulu!BH13</f>
        <v>103</v>
      </c>
    </row>
    <row r="47" spans="2:15" s="14" customFormat="1" x14ac:dyDescent="0.2"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5" x14ac:dyDescent="0.2">
      <c r="B48" s="1" t="s">
        <v>91</v>
      </c>
      <c r="C48" s="8">
        <f t="shared" ref="C48:O48" si="0">C10-SUM(C12:C46)</f>
        <v>166651</v>
      </c>
      <c r="D48" s="8">
        <f t="shared" si="0"/>
        <v>9363</v>
      </c>
      <c r="E48" s="8">
        <f t="shared" si="0"/>
        <v>7825</v>
      </c>
      <c r="F48" s="8">
        <f t="shared" si="0"/>
        <v>9210</v>
      </c>
      <c r="G48" s="8">
        <f t="shared" si="0"/>
        <v>8992</v>
      </c>
      <c r="H48" s="8">
        <f t="shared" si="0"/>
        <v>14624</v>
      </c>
      <c r="I48" s="8">
        <f t="shared" si="0"/>
        <v>21687</v>
      </c>
      <c r="J48" s="8">
        <f t="shared" si="0"/>
        <v>17403</v>
      </c>
      <c r="K48" s="8">
        <f t="shared" si="0"/>
        <v>21581</v>
      </c>
      <c r="L48" s="8">
        <f t="shared" si="0"/>
        <v>20177</v>
      </c>
      <c r="M48" s="8">
        <f t="shared" si="0"/>
        <v>12656</v>
      </c>
      <c r="N48" s="8">
        <f t="shared" si="0"/>
        <v>13876</v>
      </c>
      <c r="O48" s="8">
        <f t="shared" si="0"/>
        <v>9257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8" type="noConversion"/>
  <conditionalFormatting sqref="P1:IV1048576 A1:B1048576 C8:O65536 C1:O6">
    <cfRule type="cellIs" dxfId="50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9" sqref="B9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96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[29]Tammijoulu!C13</f>
        <v>2555470</v>
      </c>
      <c r="D9" s="43">
        <f>[29]Tammi!C13</f>
        <v>165482</v>
      </c>
      <c r="E9" s="43">
        <f>[29]Helmi!C13</f>
        <v>150175</v>
      </c>
      <c r="F9" s="43">
        <f>[29]Maalis!C13</f>
        <v>168581</v>
      </c>
      <c r="G9" s="43">
        <f>[29]Huhti!C13</f>
        <v>180397</v>
      </c>
      <c r="H9" s="43">
        <f>[29]Touko!C13</f>
        <v>226271</v>
      </c>
      <c r="I9" s="43">
        <f>[29]Kesä!C13</f>
        <v>250971</v>
      </c>
      <c r="J9" s="43">
        <f>[29]Heinä!C13</f>
        <v>283302</v>
      </c>
      <c r="K9" s="43">
        <f>[29]Elo!C13</f>
        <v>307433</v>
      </c>
      <c r="L9" s="43">
        <f>[29]Syys!C13</f>
        <v>235863</v>
      </c>
      <c r="M9" s="43">
        <f>[29]Loka!C13</f>
        <v>221444</v>
      </c>
      <c r="N9" s="43">
        <f>[29]Marras!C13</f>
        <v>205612</v>
      </c>
      <c r="O9" s="43">
        <f>[29]Joulu!C13</f>
        <v>159939</v>
      </c>
    </row>
    <row r="10" spans="2:15" x14ac:dyDescent="0.2">
      <c r="B10" s="10" t="s">
        <v>21</v>
      </c>
      <c r="C10" s="44">
        <f>[29]Tammijoulu!E13</f>
        <v>1539057</v>
      </c>
      <c r="D10" s="44">
        <f>[29]Tammi!E13</f>
        <v>90418</v>
      </c>
      <c r="E10" s="44">
        <f>[29]Helmi!E13</f>
        <v>74919</v>
      </c>
      <c r="F10" s="44">
        <f>[29]Maalis!E13</f>
        <v>90394</v>
      </c>
      <c r="G10" s="44">
        <f>[29]Huhti!E13</f>
        <v>103319</v>
      </c>
      <c r="H10" s="44">
        <f>[29]Touko!E13</f>
        <v>146421</v>
      </c>
      <c r="I10" s="44">
        <f>[29]Kesä!E13</f>
        <v>172549</v>
      </c>
      <c r="J10" s="44">
        <f>[29]Heinä!E13</f>
        <v>174032</v>
      </c>
      <c r="K10" s="44">
        <f>[29]Elo!E13</f>
        <v>225161</v>
      </c>
      <c r="L10" s="44">
        <f>[29]Syys!E13</f>
        <v>145968</v>
      </c>
      <c r="M10" s="44">
        <f>[29]Loka!E13</f>
        <v>119827</v>
      </c>
      <c r="N10" s="44">
        <f>[29]Marras!E13</f>
        <v>104671</v>
      </c>
      <c r="O10" s="44">
        <f>[29]Joulu!E13</f>
        <v>91378</v>
      </c>
    </row>
    <row r="11" spans="2:15" s="14" customFormat="1" x14ac:dyDescent="0.2">
      <c r="B11" s="15" t="s">
        <v>22</v>
      </c>
      <c r="C11" s="45">
        <f>[29]Tammijoulu!D13</f>
        <v>1016413</v>
      </c>
      <c r="D11" s="45">
        <f>[29]Tammi!D13</f>
        <v>75064</v>
      </c>
      <c r="E11" s="45">
        <f>[29]Helmi!D13</f>
        <v>75256</v>
      </c>
      <c r="F11" s="45">
        <f>[29]Maalis!D13</f>
        <v>78187</v>
      </c>
      <c r="G11" s="45">
        <f>[29]Huhti!D13</f>
        <v>77078</v>
      </c>
      <c r="H11" s="45">
        <f>[29]Touko!D13</f>
        <v>79850</v>
      </c>
      <c r="I11" s="45">
        <f>[29]Kesä!D13</f>
        <v>78422</v>
      </c>
      <c r="J11" s="45">
        <f>[29]Heinä!D13</f>
        <v>109270</v>
      </c>
      <c r="K11" s="45">
        <f>[29]Elo!D13</f>
        <v>82272</v>
      </c>
      <c r="L11" s="45">
        <f>[29]Syys!D13</f>
        <v>89895</v>
      </c>
      <c r="M11" s="45">
        <f>[29]Loka!D13</f>
        <v>101617</v>
      </c>
      <c r="N11" s="45">
        <f>[29]Marras!D13</f>
        <v>100941</v>
      </c>
      <c r="O11" s="45">
        <f>[29]Joulu!D13</f>
        <v>68561</v>
      </c>
    </row>
    <row r="12" spans="2:15" x14ac:dyDescent="0.2">
      <c r="B12" s="1" t="s">
        <v>23</v>
      </c>
      <c r="C12" s="44">
        <f>[29]Tammijoulu!P13</f>
        <v>163394</v>
      </c>
      <c r="D12" s="44">
        <f>[29]Tammi!P13</f>
        <v>10552</v>
      </c>
      <c r="E12" s="44">
        <f>[29]Helmi!P13</f>
        <v>9129</v>
      </c>
      <c r="F12" s="44">
        <f>[29]Maalis!P13</f>
        <v>10682</v>
      </c>
      <c r="G12" s="44">
        <f>[29]Huhti!P13</f>
        <v>12521</v>
      </c>
      <c r="H12" s="44">
        <f>[29]Touko!P13</f>
        <v>15374</v>
      </c>
      <c r="I12" s="44">
        <f>[29]Kesä!P13</f>
        <v>17627</v>
      </c>
      <c r="J12" s="44">
        <f>[29]Heinä!P13</f>
        <v>15171</v>
      </c>
      <c r="K12" s="44">
        <f>[29]Elo!P13</f>
        <v>26138</v>
      </c>
      <c r="L12" s="44">
        <f>[29]Syys!P13</f>
        <v>15925</v>
      </c>
      <c r="M12" s="44">
        <f>[29]Loka!P13</f>
        <v>11506</v>
      </c>
      <c r="N12" s="44">
        <f>[29]Marras!P13</f>
        <v>10231</v>
      </c>
      <c r="O12" s="44">
        <f>[29]Joulu!P13</f>
        <v>8538</v>
      </c>
    </row>
    <row r="13" spans="2:15" s="14" customFormat="1" x14ac:dyDescent="0.2">
      <c r="B13" s="16" t="s">
        <v>24</v>
      </c>
      <c r="C13" s="45">
        <f>[29]Tammijoulu!AK13</f>
        <v>123127</v>
      </c>
      <c r="D13" s="45">
        <f>[29]Tammi!AK13</f>
        <v>17939</v>
      </c>
      <c r="E13" s="45">
        <f>[29]Helmi!AK13</f>
        <v>8348</v>
      </c>
      <c r="F13" s="45">
        <f>[29]Maalis!AK13</f>
        <v>7887</v>
      </c>
      <c r="G13" s="45">
        <f>[29]Huhti!AK13</f>
        <v>10430</v>
      </c>
      <c r="H13" s="45">
        <f>[29]Touko!AK13</f>
        <v>7724</v>
      </c>
      <c r="I13" s="45">
        <f>[29]Kesä!AK13</f>
        <v>7261</v>
      </c>
      <c r="J13" s="45">
        <f>[29]Heinä!AK13</f>
        <v>10637</v>
      </c>
      <c r="K13" s="45">
        <f>[29]Elo!AK13</f>
        <v>10416</v>
      </c>
      <c r="L13" s="45">
        <f>[29]Syys!AK13</f>
        <v>8500</v>
      </c>
      <c r="M13" s="45">
        <f>[29]Loka!AK13</f>
        <v>9233</v>
      </c>
      <c r="N13" s="45">
        <f>[29]Marras!AK13</f>
        <v>11268</v>
      </c>
      <c r="O13" s="45">
        <f>[29]Joulu!AK13</f>
        <v>13484</v>
      </c>
    </row>
    <row r="14" spans="2:15" x14ac:dyDescent="0.2">
      <c r="B14" s="1" t="s">
        <v>25</v>
      </c>
      <c r="C14" s="44">
        <f>[29]Tammijoulu!F13</f>
        <v>133265</v>
      </c>
      <c r="D14" s="44">
        <f>[29]Tammi!F13</f>
        <v>7730</v>
      </c>
      <c r="E14" s="44">
        <f>[29]Helmi!F13</f>
        <v>8373</v>
      </c>
      <c r="F14" s="44">
        <f>[29]Maalis!F13</f>
        <v>9052</v>
      </c>
      <c r="G14" s="44">
        <f>[29]Huhti!F13</f>
        <v>10050</v>
      </c>
      <c r="H14" s="44">
        <f>[29]Touko!F13</f>
        <v>13121</v>
      </c>
      <c r="I14" s="44">
        <f>[29]Kesä!F13</f>
        <v>11148</v>
      </c>
      <c r="J14" s="44">
        <f>[29]Heinä!F13</f>
        <v>12558</v>
      </c>
      <c r="K14" s="44">
        <f>[29]Elo!F13</f>
        <v>16728</v>
      </c>
      <c r="L14" s="44">
        <f>[29]Syys!F13</f>
        <v>12847</v>
      </c>
      <c r="M14" s="44">
        <f>[29]Loka!F13</f>
        <v>12621</v>
      </c>
      <c r="N14" s="44">
        <f>[29]Marras!F13</f>
        <v>11311</v>
      </c>
      <c r="O14" s="44">
        <f>[29]Joulu!F13</f>
        <v>7726</v>
      </c>
    </row>
    <row r="15" spans="2:15" s="14" customFormat="1" x14ac:dyDescent="0.2">
      <c r="B15" s="16" t="s">
        <v>1</v>
      </c>
      <c r="C15" s="45">
        <f>[29]Tammijoulu!AP13</f>
        <v>127249</v>
      </c>
      <c r="D15" s="45">
        <f>[29]Tammi!AP13</f>
        <v>5493</v>
      </c>
      <c r="E15" s="45">
        <f>[29]Helmi!AP13</f>
        <v>5341</v>
      </c>
      <c r="F15" s="45">
        <f>[29]Maalis!AP13</f>
        <v>6624</v>
      </c>
      <c r="G15" s="45">
        <f>[29]Huhti!AP13</f>
        <v>7469</v>
      </c>
      <c r="H15" s="45">
        <f>[29]Touko!AP13</f>
        <v>12343</v>
      </c>
      <c r="I15" s="45">
        <f>[29]Kesä!AP13</f>
        <v>18991</v>
      </c>
      <c r="J15" s="45">
        <f>[29]Heinä!AP13</f>
        <v>17169</v>
      </c>
      <c r="K15" s="45">
        <f>[29]Elo!AP13</f>
        <v>20410</v>
      </c>
      <c r="L15" s="45">
        <f>[29]Syys!AP13</f>
        <v>13687</v>
      </c>
      <c r="M15" s="45">
        <f>[29]Loka!AP13</f>
        <v>8074</v>
      </c>
      <c r="N15" s="45">
        <f>[29]Marras!AP13</f>
        <v>6700</v>
      </c>
      <c r="O15" s="45">
        <f>[29]Joulu!AP13</f>
        <v>4948</v>
      </c>
    </row>
    <row r="16" spans="2:15" x14ac:dyDescent="0.2">
      <c r="B16" s="1" t="s">
        <v>26</v>
      </c>
      <c r="C16" s="44">
        <f>[29]Tammijoulu!J13</f>
        <v>151959</v>
      </c>
      <c r="D16" s="44">
        <f>[29]Tammi!J13</f>
        <v>7525</v>
      </c>
      <c r="E16" s="44">
        <f>[29]Helmi!J13</f>
        <v>7746</v>
      </c>
      <c r="F16" s="44">
        <f>[29]Maalis!J13</f>
        <v>9255</v>
      </c>
      <c r="G16" s="44">
        <f>[29]Huhti!J13</f>
        <v>9253</v>
      </c>
      <c r="H16" s="44">
        <f>[29]Touko!J13</f>
        <v>12810</v>
      </c>
      <c r="I16" s="44">
        <f>[29]Kesä!J13</f>
        <v>19461</v>
      </c>
      <c r="J16" s="44">
        <f>[29]Heinä!J13</f>
        <v>21415</v>
      </c>
      <c r="K16" s="44">
        <f>[29]Elo!J13</f>
        <v>24094</v>
      </c>
      <c r="L16" s="44">
        <f>[29]Syys!J13</f>
        <v>13167</v>
      </c>
      <c r="M16" s="44">
        <f>[29]Loka!J13</f>
        <v>10648</v>
      </c>
      <c r="N16" s="44">
        <f>[29]Marras!J13</f>
        <v>8354</v>
      </c>
      <c r="O16" s="44">
        <f>[29]Joulu!J13</f>
        <v>8231</v>
      </c>
    </row>
    <row r="17" spans="2:15" s="14" customFormat="1" x14ac:dyDescent="0.2">
      <c r="B17" s="16" t="s">
        <v>27</v>
      </c>
      <c r="C17" s="45">
        <f>[29]Tammijoulu!AV13</f>
        <v>75269</v>
      </c>
      <c r="D17" s="45">
        <f>[29]Tammi!AV13</f>
        <v>3063</v>
      </c>
      <c r="E17" s="45">
        <f>[29]Helmi!AV13</f>
        <v>3072</v>
      </c>
      <c r="F17" s="45">
        <f>[29]Maalis!AV13</f>
        <v>3828</v>
      </c>
      <c r="G17" s="45">
        <f>[29]Huhti!AV13</f>
        <v>3489</v>
      </c>
      <c r="H17" s="45">
        <f>[29]Touko!AV13</f>
        <v>8966</v>
      </c>
      <c r="I17" s="45">
        <f>[29]Kesä!AV13</f>
        <v>9407</v>
      </c>
      <c r="J17" s="45">
        <f>[29]Heinä!AV13</f>
        <v>9519</v>
      </c>
      <c r="K17" s="45">
        <f>[29]Elo!AV13</f>
        <v>13427</v>
      </c>
      <c r="L17" s="45">
        <f>[29]Syys!AV13</f>
        <v>8282</v>
      </c>
      <c r="M17" s="45">
        <f>[29]Loka!AV13</f>
        <v>5030</v>
      </c>
      <c r="N17" s="45">
        <f>[29]Marras!AV13</f>
        <v>3555</v>
      </c>
      <c r="O17" s="45">
        <f>[29]Joulu!AV13</f>
        <v>3631</v>
      </c>
    </row>
    <row r="18" spans="2:15" x14ac:dyDescent="0.2">
      <c r="B18" s="1" t="s">
        <v>28</v>
      </c>
      <c r="C18" s="44">
        <f>[29]Tammijoulu!S13</f>
        <v>58654</v>
      </c>
      <c r="D18" s="44">
        <f>[29]Tammi!S13</f>
        <v>2983</v>
      </c>
      <c r="E18" s="44">
        <f>[29]Helmi!S13</f>
        <v>2081</v>
      </c>
      <c r="F18" s="44">
        <f>[29]Maalis!S13</f>
        <v>2759</v>
      </c>
      <c r="G18" s="44">
        <f>[29]Huhti!S13</f>
        <v>3168</v>
      </c>
      <c r="H18" s="44">
        <f>[29]Touko!S13</f>
        <v>2939</v>
      </c>
      <c r="I18" s="44">
        <f>[29]Kesä!S13</f>
        <v>6923</v>
      </c>
      <c r="J18" s="44">
        <f>[29]Heinä!S13</f>
        <v>8226</v>
      </c>
      <c r="K18" s="44">
        <f>[29]Elo!S13</f>
        <v>15910</v>
      </c>
      <c r="L18" s="44">
        <f>[29]Syys!S13</f>
        <v>4216</v>
      </c>
      <c r="M18" s="44">
        <f>[29]Loka!S13</f>
        <v>2857</v>
      </c>
      <c r="N18" s="44">
        <f>[29]Marras!S13</f>
        <v>2817</v>
      </c>
      <c r="O18" s="44">
        <f>[29]Joulu!S13</f>
        <v>3775</v>
      </c>
    </row>
    <row r="19" spans="2:15" s="14" customFormat="1" x14ac:dyDescent="0.2">
      <c r="B19" s="16" t="s">
        <v>29</v>
      </c>
      <c r="C19" s="45">
        <f>[29]Tammijoulu!R13</f>
        <v>57005</v>
      </c>
      <c r="D19" s="45">
        <f>[29]Tammi!R13</f>
        <v>2897</v>
      </c>
      <c r="E19" s="45">
        <f>[29]Helmi!R13</f>
        <v>2553</v>
      </c>
      <c r="F19" s="45">
        <f>[29]Maalis!R13</f>
        <v>3265</v>
      </c>
      <c r="G19" s="45">
        <f>[29]Huhti!R13</f>
        <v>3955</v>
      </c>
      <c r="H19" s="45">
        <f>[29]Touko!R13</f>
        <v>6068</v>
      </c>
      <c r="I19" s="45">
        <f>[29]Kesä!R13</f>
        <v>6991</v>
      </c>
      <c r="J19" s="45">
        <f>[29]Heinä!R13</f>
        <v>5801</v>
      </c>
      <c r="K19" s="45">
        <f>[29]Elo!R13</f>
        <v>11442</v>
      </c>
      <c r="L19" s="45">
        <f>[29]Syys!R13</f>
        <v>3993</v>
      </c>
      <c r="M19" s="45">
        <f>[29]Loka!R13</f>
        <v>3933</v>
      </c>
      <c r="N19" s="45">
        <f>[29]Marras!R13</f>
        <v>3095</v>
      </c>
      <c r="O19" s="45">
        <f>[29]Joulu!R13</f>
        <v>3012</v>
      </c>
    </row>
    <row r="20" spans="2:15" x14ac:dyDescent="0.2">
      <c r="B20" s="1" t="s">
        <v>30</v>
      </c>
      <c r="C20" s="44">
        <f>[29]Tammijoulu!M13</f>
        <v>54326</v>
      </c>
      <c r="D20" s="44">
        <f>[29]Tammi!M13</f>
        <v>2476</v>
      </c>
      <c r="E20" s="44">
        <f>[29]Helmi!M13</f>
        <v>2930</v>
      </c>
      <c r="F20" s="44">
        <f>[29]Maalis!M13</f>
        <v>3383</v>
      </c>
      <c r="G20" s="44">
        <f>[29]Huhti!M13</f>
        <v>3578</v>
      </c>
      <c r="H20" s="44">
        <f>[29]Touko!M13</f>
        <v>6408</v>
      </c>
      <c r="I20" s="44">
        <f>[29]Kesä!M13</f>
        <v>8850</v>
      </c>
      <c r="J20" s="44">
        <f>[29]Heinä!M13</f>
        <v>6164</v>
      </c>
      <c r="K20" s="44">
        <f>[29]Elo!M13</f>
        <v>6079</v>
      </c>
      <c r="L20" s="44">
        <f>[29]Syys!M13</f>
        <v>4922</v>
      </c>
      <c r="M20" s="44">
        <f>[29]Loka!M13</f>
        <v>3805</v>
      </c>
      <c r="N20" s="44">
        <f>[29]Marras!M13</f>
        <v>3050</v>
      </c>
      <c r="O20" s="44">
        <f>[29]Joulu!M13</f>
        <v>2681</v>
      </c>
    </row>
    <row r="21" spans="2:15" s="14" customFormat="1" x14ac:dyDescent="0.2">
      <c r="B21" s="16" t="s">
        <v>31</v>
      </c>
      <c r="C21" s="45">
        <f>[29]Tammijoulu!G13</f>
        <v>52603</v>
      </c>
      <c r="D21" s="45">
        <f>[29]Tammi!G13</f>
        <v>2751</v>
      </c>
      <c r="E21" s="45">
        <f>[29]Helmi!G13</f>
        <v>2850</v>
      </c>
      <c r="F21" s="45">
        <f>[29]Maalis!G13</f>
        <v>2686</v>
      </c>
      <c r="G21" s="45">
        <f>[29]Huhti!G13</f>
        <v>4572</v>
      </c>
      <c r="H21" s="45">
        <f>[29]Touko!G13</f>
        <v>5879</v>
      </c>
      <c r="I21" s="45">
        <f>[29]Kesä!G13</f>
        <v>5805</v>
      </c>
      <c r="J21" s="45">
        <f>[29]Heinä!G13</f>
        <v>7037</v>
      </c>
      <c r="K21" s="45">
        <f>[29]Elo!G13</f>
        <v>4629</v>
      </c>
      <c r="L21" s="45">
        <f>[29]Syys!G13</f>
        <v>4957</v>
      </c>
      <c r="M21" s="45">
        <f>[29]Loka!G13</f>
        <v>4975</v>
      </c>
      <c r="N21" s="45">
        <f>[29]Marras!G13</f>
        <v>3826</v>
      </c>
      <c r="O21" s="45">
        <f>[29]Joulu!G13</f>
        <v>2636</v>
      </c>
    </row>
    <row r="22" spans="2:15" x14ac:dyDescent="0.2">
      <c r="B22" s="1" t="s">
        <v>32</v>
      </c>
      <c r="C22" s="44">
        <f>[29]Tammijoulu!H13</f>
        <v>43614</v>
      </c>
      <c r="D22" s="44">
        <f>[29]Tammi!H13</f>
        <v>2445</v>
      </c>
      <c r="E22" s="44">
        <f>[29]Helmi!H13</f>
        <v>2649</v>
      </c>
      <c r="F22" s="44">
        <f>[29]Maalis!H13</f>
        <v>2995</v>
      </c>
      <c r="G22" s="44">
        <f>[29]Huhti!H13</f>
        <v>3484</v>
      </c>
      <c r="H22" s="44">
        <f>[29]Touko!H13</f>
        <v>4328</v>
      </c>
      <c r="I22" s="44">
        <f>[29]Kesä!H13</f>
        <v>5309</v>
      </c>
      <c r="J22" s="44">
        <f>[29]Heinä!H13</f>
        <v>3592</v>
      </c>
      <c r="K22" s="44">
        <f>[29]Elo!H13</f>
        <v>3724</v>
      </c>
      <c r="L22" s="44">
        <f>[29]Syys!H13</f>
        <v>4981</v>
      </c>
      <c r="M22" s="44">
        <f>[29]Loka!H13</f>
        <v>4336</v>
      </c>
      <c r="N22" s="44">
        <f>[29]Marras!H13</f>
        <v>3295</v>
      </c>
      <c r="O22" s="44">
        <f>[29]Joulu!H13</f>
        <v>2476</v>
      </c>
    </row>
    <row r="23" spans="2:15" s="14" customFormat="1" x14ac:dyDescent="0.2">
      <c r="B23" s="16" t="s">
        <v>33</v>
      </c>
      <c r="C23" s="45">
        <f>[29]Tammijoulu!T13</f>
        <v>50866</v>
      </c>
      <c r="D23" s="45">
        <f>[29]Tammi!T13</f>
        <v>1310</v>
      </c>
      <c r="E23" s="45">
        <f>[29]Helmi!T13</f>
        <v>1470</v>
      </c>
      <c r="F23" s="45">
        <f>[29]Maalis!T13</f>
        <v>2883</v>
      </c>
      <c r="G23" s="45">
        <f>[29]Huhti!T13</f>
        <v>2044</v>
      </c>
      <c r="H23" s="45">
        <f>[29]Touko!T13</f>
        <v>3721</v>
      </c>
      <c r="I23" s="45">
        <f>[29]Kesä!T13</f>
        <v>6389</v>
      </c>
      <c r="J23" s="45">
        <f>[29]Heinä!T13</f>
        <v>8413</v>
      </c>
      <c r="K23" s="45">
        <f>[29]Elo!T13</f>
        <v>12252</v>
      </c>
      <c r="L23" s="45">
        <f>[29]Syys!T13</f>
        <v>5256</v>
      </c>
      <c r="M23" s="45">
        <f>[29]Loka!T13</f>
        <v>3447</v>
      </c>
      <c r="N23" s="45">
        <f>[29]Marras!T13</f>
        <v>1599</v>
      </c>
      <c r="O23" s="45">
        <f>[29]Joulu!T13</f>
        <v>2082</v>
      </c>
    </row>
    <row r="24" spans="2:15" x14ac:dyDescent="0.2">
      <c r="B24" s="1" t="s">
        <v>34</v>
      </c>
      <c r="C24" s="44">
        <f>[29]Tammijoulu!AH13</f>
        <v>48353</v>
      </c>
      <c r="D24" s="44">
        <f>[29]Tammi!AH13</f>
        <v>3705</v>
      </c>
      <c r="E24" s="44">
        <f>[29]Helmi!AH13</f>
        <v>2373</v>
      </c>
      <c r="F24" s="44">
        <f>[29]Maalis!AH13</f>
        <v>2761</v>
      </c>
      <c r="G24" s="44">
        <f>[29]Huhti!AH13</f>
        <v>3925</v>
      </c>
      <c r="H24" s="44">
        <f>[29]Touko!AH13</f>
        <v>3872</v>
      </c>
      <c r="I24" s="44">
        <f>[29]Kesä!AH13</f>
        <v>3989</v>
      </c>
      <c r="J24" s="44">
        <f>[29]Heinä!AH13</f>
        <v>4554</v>
      </c>
      <c r="K24" s="44">
        <f>[29]Elo!AH13</f>
        <v>4647</v>
      </c>
      <c r="L24" s="44">
        <f>[29]Syys!AH13</f>
        <v>4736</v>
      </c>
      <c r="M24" s="44">
        <f>[29]Loka!AH13</f>
        <v>4645</v>
      </c>
      <c r="N24" s="44">
        <f>[29]Marras!AH13</f>
        <v>4843</v>
      </c>
      <c r="O24" s="44">
        <f>[29]Joulu!AH13</f>
        <v>4303</v>
      </c>
    </row>
    <row r="25" spans="2:15" s="14" customFormat="1" x14ac:dyDescent="0.2">
      <c r="B25" s="16" t="s">
        <v>35</v>
      </c>
      <c r="C25" s="45">
        <f>[29]Tammijoulu!L13</f>
        <v>30317</v>
      </c>
      <c r="D25" s="45">
        <f>[29]Tammi!L13</f>
        <v>1091</v>
      </c>
      <c r="E25" s="45">
        <f>[29]Helmi!L13</f>
        <v>1089</v>
      </c>
      <c r="F25" s="45">
        <f>[29]Maalis!L13</f>
        <v>1484</v>
      </c>
      <c r="G25" s="45">
        <f>[29]Huhti!L13</f>
        <v>1697</v>
      </c>
      <c r="H25" s="45">
        <f>[29]Touko!L13</f>
        <v>3386</v>
      </c>
      <c r="I25" s="45">
        <f>[29]Kesä!L13</f>
        <v>3863</v>
      </c>
      <c r="J25" s="45">
        <f>[29]Heinä!L13</f>
        <v>6638</v>
      </c>
      <c r="K25" s="45">
        <f>[29]Elo!L13</f>
        <v>4335</v>
      </c>
      <c r="L25" s="45">
        <f>[29]Syys!L13</f>
        <v>2399</v>
      </c>
      <c r="M25" s="45">
        <f>[29]Loka!L13</f>
        <v>1493</v>
      </c>
      <c r="N25" s="45">
        <f>[29]Marras!L13</f>
        <v>1263</v>
      </c>
      <c r="O25" s="45">
        <f>[29]Joulu!L13</f>
        <v>1579</v>
      </c>
    </row>
    <row r="26" spans="2:15" x14ac:dyDescent="0.2">
      <c r="B26" s="1" t="s">
        <v>36</v>
      </c>
      <c r="C26" s="44">
        <f>[29]Tammijoulu!N13</f>
        <v>20167</v>
      </c>
      <c r="D26" s="44">
        <f>[29]Tammi!N13</f>
        <v>903</v>
      </c>
      <c r="E26" s="44">
        <f>[29]Helmi!N13</f>
        <v>1218</v>
      </c>
      <c r="F26" s="44">
        <f>[29]Maalis!N13</f>
        <v>1782</v>
      </c>
      <c r="G26" s="44">
        <f>[29]Huhti!N13</f>
        <v>1414</v>
      </c>
      <c r="H26" s="44">
        <f>[29]Touko!N13</f>
        <v>1813</v>
      </c>
      <c r="I26" s="44">
        <f>[29]Kesä!N13</f>
        <v>1927</v>
      </c>
      <c r="J26" s="44">
        <f>[29]Heinä!N13</f>
        <v>2115</v>
      </c>
      <c r="K26" s="44">
        <f>[29]Elo!N13</f>
        <v>2520</v>
      </c>
      <c r="L26" s="44">
        <f>[29]Syys!N13</f>
        <v>1880</v>
      </c>
      <c r="M26" s="44">
        <f>[29]Loka!N13</f>
        <v>1851</v>
      </c>
      <c r="N26" s="44">
        <f>[29]Marras!N13</f>
        <v>1524</v>
      </c>
      <c r="O26" s="44">
        <f>[29]Joulu!N13</f>
        <v>1220</v>
      </c>
    </row>
    <row r="27" spans="2:15" s="14" customFormat="1" x14ac:dyDescent="0.2">
      <c r="B27" s="16" t="s">
        <v>37</v>
      </c>
      <c r="C27" s="45">
        <f>[29]Tammijoulu!BK13</f>
        <v>41098</v>
      </c>
      <c r="D27" s="45">
        <f>[29]Tammi!BK13</f>
        <v>1379</v>
      </c>
      <c r="E27" s="45">
        <f>[29]Helmi!BK13</f>
        <v>1011</v>
      </c>
      <c r="F27" s="45">
        <f>[29]Maalis!BK13</f>
        <v>1795</v>
      </c>
      <c r="G27" s="45">
        <f>[29]Huhti!BK13</f>
        <v>2659</v>
      </c>
      <c r="H27" s="45">
        <f>[29]Touko!BK13</f>
        <v>3257</v>
      </c>
      <c r="I27" s="45">
        <f>[29]Kesä!BK13</f>
        <v>4210</v>
      </c>
      <c r="J27" s="45">
        <f>[29]Heinä!BK13</f>
        <v>4827</v>
      </c>
      <c r="K27" s="45">
        <f>[29]Elo!BK13</f>
        <v>4505</v>
      </c>
      <c r="L27" s="45">
        <f>[29]Syys!BK13</f>
        <v>5574</v>
      </c>
      <c r="M27" s="45">
        <f>[29]Loka!BK13</f>
        <v>4554</v>
      </c>
      <c r="N27" s="45">
        <f>[29]Marras!BK13</f>
        <v>4367</v>
      </c>
      <c r="O27" s="45">
        <f>[29]Joulu!BK13</f>
        <v>2960</v>
      </c>
    </row>
    <row r="28" spans="2:15" x14ac:dyDescent="0.2">
      <c r="B28" s="1" t="s">
        <v>38</v>
      </c>
      <c r="C28" s="44">
        <f>[29]Tammijoulu!AF13</f>
        <v>10168</v>
      </c>
      <c r="D28" s="44">
        <f>[29]Tammi!AF13</f>
        <v>585</v>
      </c>
      <c r="E28" s="44">
        <f>[29]Helmi!AF13</f>
        <v>257</v>
      </c>
      <c r="F28" s="44">
        <f>[29]Maalis!AF13</f>
        <v>407</v>
      </c>
      <c r="G28" s="44">
        <f>[29]Huhti!AF13</f>
        <v>753</v>
      </c>
      <c r="H28" s="44">
        <f>[29]Touko!AF13</f>
        <v>487</v>
      </c>
      <c r="I28" s="44">
        <f>[29]Kesä!AF13</f>
        <v>778</v>
      </c>
      <c r="J28" s="44">
        <f>[29]Heinä!AF13</f>
        <v>1526</v>
      </c>
      <c r="K28" s="44">
        <f>[29]Elo!AF13</f>
        <v>2549</v>
      </c>
      <c r="L28" s="44">
        <f>[29]Syys!AF13</f>
        <v>852</v>
      </c>
      <c r="M28" s="44">
        <f>[29]Loka!AF13</f>
        <v>593</v>
      </c>
      <c r="N28" s="44">
        <f>[29]Marras!AF13</f>
        <v>296</v>
      </c>
      <c r="O28" s="44">
        <f>[29]Joulu!AF13</f>
        <v>1085</v>
      </c>
    </row>
    <row r="29" spans="2:15" s="14" customFormat="1" x14ac:dyDescent="0.2">
      <c r="B29" s="16" t="s">
        <v>39</v>
      </c>
      <c r="C29" s="45">
        <f>[29]Tammijoulu!AQ13</f>
        <v>15108</v>
      </c>
      <c r="D29" s="45">
        <f>[29]Tammi!AQ13</f>
        <v>814</v>
      </c>
      <c r="E29" s="45">
        <f>[29]Helmi!AQ13</f>
        <v>672</v>
      </c>
      <c r="F29" s="45">
        <f>[29]Maalis!AQ13</f>
        <v>876</v>
      </c>
      <c r="G29" s="45">
        <f>[29]Huhti!AQ13</f>
        <v>858</v>
      </c>
      <c r="H29" s="45">
        <f>[29]Touko!AQ13</f>
        <v>1913</v>
      </c>
      <c r="I29" s="45">
        <f>[29]Kesä!AQ13</f>
        <v>1880</v>
      </c>
      <c r="J29" s="45">
        <f>[29]Heinä!AQ13</f>
        <v>1929</v>
      </c>
      <c r="K29" s="45">
        <f>[29]Elo!AQ13</f>
        <v>2239</v>
      </c>
      <c r="L29" s="45">
        <f>[29]Syys!AQ13</f>
        <v>1233</v>
      </c>
      <c r="M29" s="45">
        <f>[29]Loka!AQ13</f>
        <v>1121</v>
      </c>
      <c r="N29" s="45">
        <f>[29]Marras!AQ13</f>
        <v>912</v>
      </c>
      <c r="O29" s="45">
        <f>[29]Joulu!AQ13</f>
        <v>661</v>
      </c>
    </row>
    <row r="30" spans="2:15" x14ac:dyDescent="0.2">
      <c r="B30" s="1" t="s">
        <v>40</v>
      </c>
      <c r="C30" s="44">
        <f>[29]Tammijoulu!K13</f>
        <v>15993</v>
      </c>
      <c r="D30" s="44">
        <f>[29]Tammi!K13</f>
        <v>566</v>
      </c>
      <c r="E30" s="44">
        <f>[29]Helmi!K13</f>
        <v>493</v>
      </c>
      <c r="F30" s="44">
        <f>[29]Maalis!K13</f>
        <v>784</v>
      </c>
      <c r="G30" s="44">
        <f>[29]Huhti!K13</f>
        <v>1091</v>
      </c>
      <c r="H30" s="44">
        <f>[29]Touko!K13</f>
        <v>2381</v>
      </c>
      <c r="I30" s="44">
        <f>[29]Kesä!K13</f>
        <v>2374</v>
      </c>
      <c r="J30" s="44">
        <f>[29]Heinä!K13</f>
        <v>2188</v>
      </c>
      <c r="K30" s="44">
        <f>[29]Elo!K13</f>
        <v>1791</v>
      </c>
      <c r="L30" s="44">
        <f>[29]Syys!K13</f>
        <v>1464</v>
      </c>
      <c r="M30" s="44">
        <f>[29]Loka!K13</f>
        <v>1493</v>
      </c>
      <c r="N30" s="44">
        <f>[29]Marras!K13</f>
        <v>751</v>
      </c>
      <c r="O30" s="44">
        <f>[29]Joulu!K13</f>
        <v>617</v>
      </c>
    </row>
    <row r="31" spans="2:15" s="14" customFormat="1" x14ac:dyDescent="0.2">
      <c r="B31" s="16" t="s">
        <v>2</v>
      </c>
      <c r="C31" s="45">
        <f>[29]Tammijoulu!BG13</f>
        <v>17786</v>
      </c>
      <c r="D31" s="45">
        <f>[29]Tammi!BG13</f>
        <v>753</v>
      </c>
      <c r="E31" s="45">
        <f>[29]Helmi!BG13</f>
        <v>310</v>
      </c>
      <c r="F31" s="45">
        <f>[29]Maalis!BG13</f>
        <v>441</v>
      </c>
      <c r="G31" s="45">
        <f>[29]Huhti!BG13</f>
        <v>699</v>
      </c>
      <c r="H31" s="45">
        <f>[29]Touko!BG13</f>
        <v>1416</v>
      </c>
      <c r="I31" s="45">
        <f>[29]Kesä!BG13</f>
        <v>2570</v>
      </c>
      <c r="J31" s="45">
        <f>[29]Heinä!BG13</f>
        <v>3013</v>
      </c>
      <c r="K31" s="45">
        <f>[29]Elo!BG13</f>
        <v>3033</v>
      </c>
      <c r="L31" s="45">
        <f>[29]Syys!BG13</f>
        <v>2347</v>
      </c>
      <c r="M31" s="45">
        <f>[29]Loka!BG13</f>
        <v>1241</v>
      </c>
      <c r="N31" s="45">
        <f>[29]Marras!BG13</f>
        <v>623</v>
      </c>
      <c r="O31" s="45">
        <f>[29]Joulu!BG13</f>
        <v>1340</v>
      </c>
    </row>
    <row r="32" spans="2:15" x14ac:dyDescent="0.2">
      <c r="B32" s="1" t="s">
        <v>41</v>
      </c>
      <c r="C32" s="44">
        <f>[29]Tammijoulu!V13</f>
        <v>15845</v>
      </c>
      <c r="D32" s="44">
        <f>[29]Tammi!V13</f>
        <v>863</v>
      </c>
      <c r="E32" s="44">
        <f>[29]Helmi!V13</f>
        <v>842</v>
      </c>
      <c r="F32" s="44">
        <f>[29]Maalis!V13</f>
        <v>1055</v>
      </c>
      <c r="G32" s="44">
        <f>[29]Huhti!V13</f>
        <v>1066</v>
      </c>
      <c r="H32" s="44">
        <f>[29]Touko!V13</f>
        <v>1325</v>
      </c>
      <c r="I32" s="44">
        <f>[29]Kesä!V13</f>
        <v>1373</v>
      </c>
      <c r="J32" s="44">
        <f>[29]Heinä!V13</f>
        <v>1151</v>
      </c>
      <c r="K32" s="44">
        <f>[29]Elo!V13</f>
        <v>1989</v>
      </c>
      <c r="L32" s="44">
        <f>[29]Syys!V13</f>
        <v>1658</v>
      </c>
      <c r="M32" s="44">
        <f>[29]Loka!V13</f>
        <v>1696</v>
      </c>
      <c r="N32" s="44">
        <f>[29]Marras!V13</f>
        <v>1800</v>
      </c>
      <c r="O32" s="44">
        <f>[29]Joulu!V13</f>
        <v>1027</v>
      </c>
    </row>
    <row r="33" spans="2:15" s="14" customFormat="1" x14ac:dyDescent="0.2">
      <c r="B33" s="16" t="s">
        <v>42</v>
      </c>
      <c r="C33" s="45">
        <f>[29]Tammijoulu!Y13</f>
        <v>9248</v>
      </c>
      <c r="D33" s="45">
        <f>[29]Tammi!Y13</f>
        <v>503</v>
      </c>
      <c r="E33" s="45">
        <f>[29]Helmi!Y13</f>
        <v>479</v>
      </c>
      <c r="F33" s="45">
        <f>[29]Maalis!Y13</f>
        <v>684</v>
      </c>
      <c r="G33" s="45">
        <f>[29]Huhti!Y13</f>
        <v>1067</v>
      </c>
      <c r="H33" s="45">
        <f>[29]Touko!Y13</f>
        <v>589</v>
      </c>
      <c r="I33" s="45">
        <f>[29]Kesä!Y13</f>
        <v>1118</v>
      </c>
      <c r="J33" s="45">
        <f>[29]Heinä!Y13</f>
        <v>721</v>
      </c>
      <c r="K33" s="45">
        <f>[29]Elo!Y13</f>
        <v>851</v>
      </c>
      <c r="L33" s="45">
        <f>[29]Syys!Y13</f>
        <v>1013</v>
      </c>
      <c r="M33" s="45">
        <f>[29]Loka!Y13</f>
        <v>965</v>
      </c>
      <c r="N33" s="45">
        <f>[29]Marras!Y13</f>
        <v>777</v>
      </c>
      <c r="O33" s="45">
        <f>[29]Joulu!Y13</f>
        <v>481</v>
      </c>
    </row>
    <row r="34" spans="2:15" x14ac:dyDescent="0.2">
      <c r="B34" s="1" t="s">
        <v>3</v>
      </c>
      <c r="C34" s="44">
        <f>[29]Tammijoulu!AI13</f>
        <v>7020</v>
      </c>
      <c r="D34" s="44">
        <f>[29]Tammi!AI13</f>
        <v>576</v>
      </c>
      <c r="E34" s="44">
        <f>[29]Helmi!AI13</f>
        <v>556</v>
      </c>
      <c r="F34" s="44">
        <f>[29]Maalis!AI13</f>
        <v>621</v>
      </c>
      <c r="G34" s="44">
        <f>[29]Huhti!AI13</f>
        <v>439</v>
      </c>
      <c r="H34" s="44">
        <f>[29]Touko!AI13</f>
        <v>596</v>
      </c>
      <c r="I34" s="44">
        <f>[29]Kesä!AI13</f>
        <v>554</v>
      </c>
      <c r="J34" s="44">
        <f>[29]Heinä!AI13</f>
        <v>391</v>
      </c>
      <c r="K34" s="44">
        <f>[29]Elo!AI13</f>
        <v>684</v>
      </c>
      <c r="L34" s="44">
        <f>[29]Syys!AI13</f>
        <v>690</v>
      </c>
      <c r="M34" s="44">
        <f>[29]Loka!AI13</f>
        <v>666</v>
      </c>
      <c r="N34" s="44">
        <f>[29]Marras!AI13</f>
        <v>604</v>
      </c>
      <c r="O34" s="44">
        <f>[29]Joulu!AI13</f>
        <v>643</v>
      </c>
    </row>
    <row r="35" spans="2:15" s="14" customFormat="1" x14ac:dyDescent="0.2">
      <c r="B35" s="16" t="s">
        <v>43</v>
      </c>
      <c r="C35" s="45">
        <f>[29]Tammijoulu!U13</f>
        <v>6474</v>
      </c>
      <c r="D35" s="45">
        <f>[29]Tammi!U13</f>
        <v>231</v>
      </c>
      <c r="E35" s="45">
        <f>[29]Helmi!U13</f>
        <v>247</v>
      </c>
      <c r="F35" s="45">
        <f>[29]Maalis!U13</f>
        <v>555</v>
      </c>
      <c r="G35" s="45">
        <f>[29]Huhti!U13</f>
        <v>333</v>
      </c>
      <c r="H35" s="45">
        <f>[29]Touko!U13</f>
        <v>821</v>
      </c>
      <c r="I35" s="45">
        <f>[29]Kesä!U13</f>
        <v>764</v>
      </c>
      <c r="J35" s="45">
        <f>[29]Heinä!U13</f>
        <v>750</v>
      </c>
      <c r="K35" s="45">
        <f>[29]Elo!U13</f>
        <v>1444</v>
      </c>
      <c r="L35" s="45">
        <f>[29]Syys!U13</f>
        <v>442</v>
      </c>
      <c r="M35" s="45">
        <f>[29]Loka!U13</f>
        <v>306</v>
      </c>
      <c r="N35" s="45">
        <f>[29]Marras!U13</f>
        <v>172</v>
      </c>
      <c r="O35" s="45">
        <f>[29]Joulu!U13</f>
        <v>409</v>
      </c>
    </row>
    <row r="36" spans="2:15" x14ac:dyDescent="0.2">
      <c r="B36" s="1" t="s">
        <v>44</v>
      </c>
      <c r="C36" s="44">
        <f>[29]Tammijoulu!Q13</f>
        <v>8111</v>
      </c>
      <c r="D36" s="44">
        <f>[29]Tammi!Q13</f>
        <v>378</v>
      </c>
      <c r="E36" s="44">
        <f>[29]Helmi!Q13</f>
        <v>512</v>
      </c>
      <c r="F36" s="44">
        <f>[29]Maalis!Q13</f>
        <v>537</v>
      </c>
      <c r="G36" s="44">
        <f>[29]Huhti!Q13</f>
        <v>604</v>
      </c>
      <c r="H36" s="44">
        <f>[29]Touko!Q13</f>
        <v>832</v>
      </c>
      <c r="I36" s="44">
        <f>[29]Kesä!Q13</f>
        <v>787</v>
      </c>
      <c r="J36" s="44">
        <f>[29]Heinä!Q13</f>
        <v>1271</v>
      </c>
      <c r="K36" s="44">
        <f>[29]Elo!Q13</f>
        <v>1146</v>
      </c>
      <c r="L36" s="44">
        <f>[29]Syys!Q13</f>
        <v>615</v>
      </c>
      <c r="M36" s="44">
        <f>[29]Loka!Q13</f>
        <v>614</v>
      </c>
      <c r="N36" s="44">
        <f>[29]Marras!Q13</f>
        <v>401</v>
      </c>
      <c r="O36" s="44">
        <f>[29]Joulu!Q13</f>
        <v>414</v>
      </c>
    </row>
    <row r="37" spans="2:15" s="14" customFormat="1" x14ac:dyDescent="0.2">
      <c r="B37" s="16" t="s">
        <v>4</v>
      </c>
      <c r="C37" s="45">
        <f>[29]Tammijoulu!AN13</f>
        <v>5166</v>
      </c>
      <c r="D37" s="45">
        <f>[29]Tammi!AN13</f>
        <v>237</v>
      </c>
      <c r="E37" s="45">
        <f>[29]Helmi!AN13</f>
        <v>236</v>
      </c>
      <c r="F37" s="45">
        <f>[29]Maalis!AN13</f>
        <v>361</v>
      </c>
      <c r="G37" s="45">
        <f>[29]Huhti!AN13</f>
        <v>315</v>
      </c>
      <c r="H37" s="45">
        <f>[29]Touko!AN13</f>
        <v>462</v>
      </c>
      <c r="I37" s="45">
        <f>[29]Kesä!AN13</f>
        <v>737</v>
      </c>
      <c r="J37" s="45">
        <f>[29]Heinä!AN13</f>
        <v>630</v>
      </c>
      <c r="K37" s="45">
        <f>[29]Elo!AN13</f>
        <v>734</v>
      </c>
      <c r="L37" s="45">
        <f>[29]Syys!AN13</f>
        <v>435</v>
      </c>
      <c r="M37" s="45">
        <f>[29]Loka!AN13</f>
        <v>300</v>
      </c>
      <c r="N37" s="45">
        <f>[29]Marras!AN13</f>
        <v>313</v>
      </c>
      <c r="O37" s="45">
        <f>[29]Joulu!AN13</f>
        <v>406</v>
      </c>
    </row>
    <row r="38" spans="2:15" x14ac:dyDescent="0.2">
      <c r="B38" s="1" t="s">
        <v>45</v>
      </c>
      <c r="C38" s="44">
        <f>[29]Tammijoulu!BA13</f>
        <v>8575</v>
      </c>
      <c r="D38" s="44">
        <f>[29]Tammi!BA13</f>
        <v>367</v>
      </c>
      <c r="E38" s="44">
        <f>[29]Helmi!BA13</f>
        <v>291</v>
      </c>
      <c r="F38" s="44">
        <f>[29]Maalis!BA13</f>
        <v>468</v>
      </c>
      <c r="G38" s="44">
        <f>[29]Huhti!BA13</f>
        <v>282</v>
      </c>
      <c r="H38" s="44">
        <f>[29]Touko!BA13</f>
        <v>1445</v>
      </c>
      <c r="I38" s="44">
        <f>[29]Kesä!BA13</f>
        <v>1148</v>
      </c>
      <c r="J38" s="44">
        <f>[29]Heinä!BA13</f>
        <v>780</v>
      </c>
      <c r="K38" s="44">
        <f>[29]Elo!BA13</f>
        <v>1813</v>
      </c>
      <c r="L38" s="44">
        <f>[29]Syys!BA13</f>
        <v>604</v>
      </c>
      <c r="M38" s="44">
        <f>[29]Loka!BA13</f>
        <v>577</v>
      </c>
      <c r="N38" s="44">
        <f>[29]Marras!BA13</f>
        <v>549</v>
      </c>
      <c r="O38" s="44">
        <f>[29]Joulu!BA13</f>
        <v>251</v>
      </c>
    </row>
    <row r="39" spans="2:15" s="14" customFormat="1" x14ac:dyDescent="0.2">
      <c r="B39" s="16" t="s">
        <v>46</v>
      </c>
      <c r="C39" s="45">
        <f>[29]Tammijoulu!W13</f>
        <v>7248</v>
      </c>
      <c r="D39" s="45">
        <f>[29]Tammi!W13</f>
        <v>394</v>
      </c>
      <c r="E39" s="45">
        <f>[29]Helmi!W13</f>
        <v>262</v>
      </c>
      <c r="F39" s="45">
        <f>[29]Maalis!W13</f>
        <v>505</v>
      </c>
      <c r="G39" s="45">
        <f>[29]Huhti!W13</f>
        <v>469</v>
      </c>
      <c r="H39" s="45">
        <f>[29]Touko!W13</f>
        <v>599</v>
      </c>
      <c r="I39" s="45">
        <f>[29]Kesä!W13</f>
        <v>865</v>
      </c>
      <c r="J39" s="45">
        <f>[29]Heinä!W13</f>
        <v>777</v>
      </c>
      <c r="K39" s="45">
        <f>[29]Elo!W13</f>
        <v>783</v>
      </c>
      <c r="L39" s="45">
        <f>[29]Syys!W13</f>
        <v>576</v>
      </c>
      <c r="M39" s="45">
        <f>[29]Loka!W13</f>
        <v>950</v>
      </c>
      <c r="N39" s="45">
        <f>[29]Marras!W13</f>
        <v>748</v>
      </c>
      <c r="O39" s="45">
        <f>[29]Joulu!W13</f>
        <v>320</v>
      </c>
    </row>
    <row r="40" spans="2:15" x14ac:dyDescent="0.2">
      <c r="B40" s="1" t="s">
        <v>47</v>
      </c>
      <c r="C40" s="44">
        <f>[29]Tammijoulu!AJ13</f>
        <v>5493</v>
      </c>
      <c r="D40" s="44">
        <f>[29]Tammi!AJ13</f>
        <v>527</v>
      </c>
      <c r="E40" s="44">
        <f>[29]Helmi!AJ13</f>
        <v>399</v>
      </c>
      <c r="F40" s="44">
        <f>[29]Maalis!AJ13</f>
        <v>402</v>
      </c>
      <c r="G40" s="44">
        <f>[29]Huhti!AJ13</f>
        <v>564</v>
      </c>
      <c r="H40" s="44">
        <f>[29]Touko!AJ13</f>
        <v>618</v>
      </c>
      <c r="I40" s="44">
        <f>[29]Kesä!AJ13</f>
        <v>480</v>
      </c>
      <c r="J40" s="44">
        <f>[29]Heinä!AJ13</f>
        <v>275</v>
      </c>
      <c r="K40" s="44">
        <f>[29]Elo!AJ13</f>
        <v>391</v>
      </c>
      <c r="L40" s="44">
        <f>[29]Syys!AJ13</f>
        <v>424</v>
      </c>
      <c r="M40" s="44">
        <f>[29]Loka!AJ13</f>
        <v>340</v>
      </c>
      <c r="N40" s="44">
        <f>[29]Marras!AJ13</f>
        <v>608</v>
      </c>
      <c r="O40" s="44">
        <f>[29]Joulu!AJ13</f>
        <v>465</v>
      </c>
    </row>
    <row r="41" spans="2:15" s="14" customFormat="1" x14ac:dyDescent="0.2">
      <c r="B41" s="16" t="s">
        <v>48</v>
      </c>
      <c r="C41" s="45">
        <f>[29]Tammijoulu!AG13</f>
        <v>4634</v>
      </c>
      <c r="D41" s="45">
        <f>[29]Tammi!AG13</f>
        <v>281</v>
      </c>
      <c r="E41" s="45">
        <f>[29]Helmi!AG13</f>
        <v>330</v>
      </c>
      <c r="F41" s="45">
        <f>[29]Maalis!AG13</f>
        <v>354</v>
      </c>
      <c r="G41" s="45">
        <f>[29]Huhti!AG13</f>
        <v>323</v>
      </c>
      <c r="H41" s="45">
        <f>[29]Touko!AG13</f>
        <v>258</v>
      </c>
      <c r="I41" s="45">
        <f>[29]Kesä!AG13</f>
        <v>607</v>
      </c>
      <c r="J41" s="45">
        <f>[29]Heinä!AG13</f>
        <v>490</v>
      </c>
      <c r="K41" s="45">
        <f>[29]Elo!AG13</f>
        <v>524</v>
      </c>
      <c r="L41" s="45">
        <f>[29]Syys!AG13</f>
        <v>366</v>
      </c>
      <c r="M41" s="45">
        <f>[29]Loka!AG13</f>
        <v>359</v>
      </c>
      <c r="N41" s="45">
        <f>[29]Marras!AG13</f>
        <v>331</v>
      </c>
      <c r="O41" s="45">
        <f>[29]Joulu!AG13</f>
        <v>411</v>
      </c>
    </row>
    <row r="42" spans="2:15" x14ac:dyDescent="0.2">
      <c r="B42" s="1" t="s">
        <v>49</v>
      </c>
      <c r="C42" s="44">
        <f>[29]Tammijoulu!AW13</f>
        <v>14166</v>
      </c>
      <c r="D42" s="44">
        <f>[29]Tammi!AW13</f>
        <v>842</v>
      </c>
      <c r="E42" s="44">
        <f>[29]Helmi!AW13</f>
        <v>1070</v>
      </c>
      <c r="F42" s="44">
        <f>[29]Maalis!AW13</f>
        <v>1146</v>
      </c>
      <c r="G42" s="44">
        <f>[29]Huhti!AW13</f>
        <v>1285</v>
      </c>
      <c r="H42" s="44">
        <f>[29]Touko!AW13</f>
        <v>1136</v>
      </c>
      <c r="I42" s="44">
        <f>[29]Kesä!AW13</f>
        <v>1262</v>
      </c>
      <c r="J42" s="44">
        <f>[29]Heinä!AW13</f>
        <v>781</v>
      </c>
      <c r="K42" s="44">
        <f>[29]Elo!AW13</f>
        <v>1230</v>
      </c>
      <c r="L42" s="44">
        <f>[29]Syys!AW13</f>
        <v>1631</v>
      </c>
      <c r="M42" s="44">
        <f>[29]Loka!AW13</f>
        <v>1316</v>
      </c>
      <c r="N42" s="44">
        <f>[29]Marras!AW13</f>
        <v>1449</v>
      </c>
      <c r="O42" s="44">
        <f>[29]Joulu!AW13</f>
        <v>1018</v>
      </c>
    </row>
    <row r="43" spans="2:15" s="14" customFormat="1" x14ac:dyDescent="0.2">
      <c r="B43" s="16" t="s">
        <v>5</v>
      </c>
      <c r="C43" s="45">
        <f>[29]Tammijoulu!BC13</f>
        <v>3929</v>
      </c>
      <c r="D43" s="45">
        <f>[29]Tammi!BC13</f>
        <v>77</v>
      </c>
      <c r="E43" s="45">
        <f>[29]Helmi!BC13</f>
        <v>92</v>
      </c>
      <c r="F43" s="45">
        <f>[29]Maalis!BC13</f>
        <v>136</v>
      </c>
      <c r="G43" s="45">
        <f>[29]Huhti!BC13</f>
        <v>153</v>
      </c>
      <c r="H43" s="45">
        <f>[29]Touko!BC13</f>
        <v>1061</v>
      </c>
      <c r="I43" s="45">
        <f>[29]Kesä!BC13</f>
        <v>817</v>
      </c>
      <c r="J43" s="45">
        <f>[29]Heinä!BC13</f>
        <v>636</v>
      </c>
      <c r="K43" s="45">
        <f>[29]Elo!BC13</f>
        <v>381</v>
      </c>
      <c r="L43" s="45">
        <f>[29]Syys!BC13</f>
        <v>218</v>
      </c>
      <c r="M43" s="45">
        <f>[29]Loka!BC13</f>
        <v>127</v>
      </c>
      <c r="N43" s="45">
        <f>[29]Marras!BC13</f>
        <v>126</v>
      </c>
      <c r="O43" s="45">
        <f>[29]Joulu!BC13</f>
        <v>105</v>
      </c>
    </row>
    <row r="44" spans="2:15" x14ac:dyDescent="0.2">
      <c r="B44" s="1" t="s">
        <v>6</v>
      </c>
      <c r="C44" s="44">
        <f>[29]Tammijoulu!AS13</f>
        <v>5162</v>
      </c>
      <c r="D44" s="44">
        <f>[29]Tammi!AS13</f>
        <v>113</v>
      </c>
      <c r="E44" s="44">
        <f>[29]Helmi!AS13</f>
        <v>102</v>
      </c>
      <c r="F44" s="44">
        <f>[29]Maalis!AS13</f>
        <v>264</v>
      </c>
      <c r="G44" s="44">
        <f>[29]Huhti!AS13</f>
        <v>273</v>
      </c>
      <c r="H44" s="44">
        <f>[29]Touko!AS13</f>
        <v>1155</v>
      </c>
      <c r="I44" s="44">
        <f>[29]Kesä!AS13</f>
        <v>696</v>
      </c>
      <c r="J44" s="44">
        <f>[29]Heinä!AS13</f>
        <v>520</v>
      </c>
      <c r="K44" s="44">
        <f>[29]Elo!AS13</f>
        <v>674</v>
      </c>
      <c r="L44" s="44">
        <f>[29]Syys!AS13</f>
        <v>532</v>
      </c>
      <c r="M44" s="44">
        <f>[29]Loka!AS13</f>
        <v>446</v>
      </c>
      <c r="N44" s="44">
        <f>[29]Marras!AS13</f>
        <v>243</v>
      </c>
      <c r="O44" s="44">
        <f>[29]Joulu!AS13</f>
        <v>144</v>
      </c>
    </row>
    <row r="45" spans="2:15" s="14" customFormat="1" x14ac:dyDescent="0.2">
      <c r="B45" s="16" t="s">
        <v>50</v>
      </c>
      <c r="C45" s="45">
        <f>[29]Tammijoulu!I13</f>
        <v>6615</v>
      </c>
      <c r="D45" s="45">
        <f>[29]Tammi!I13</f>
        <v>259</v>
      </c>
      <c r="E45" s="45">
        <f>[29]Helmi!I13</f>
        <v>492</v>
      </c>
      <c r="F45" s="45">
        <f>[29]Maalis!I13</f>
        <v>604</v>
      </c>
      <c r="G45" s="45">
        <f>[29]Huhti!I13</f>
        <v>462</v>
      </c>
      <c r="H45" s="45">
        <f>[29]Touko!I13</f>
        <v>1254</v>
      </c>
      <c r="I45" s="45">
        <f>[29]Kesä!I13</f>
        <v>619</v>
      </c>
      <c r="J45" s="45">
        <f>[29]Heinä!I13</f>
        <v>322</v>
      </c>
      <c r="K45" s="45">
        <f>[29]Elo!I13</f>
        <v>859</v>
      </c>
      <c r="L45" s="45">
        <f>[29]Syys!I13</f>
        <v>585</v>
      </c>
      <c r="M45" s="45">
        <f>[29]Loka!I13</f>
        <v>606</v>
      </c>
      <c r="N45" s="45">
        <f>[29]Marras!I13</f>
        <v>406</v>
      </c>
      <c r="O45" s="45">
        <f>[29]Joulu!I13</f>
        <v>147</v>
      </c>
    </row>
    <row r="46" spans="2:15" x14ac:dyDescent="0.2">
      <c r="B46" s="1" t="s">
        <v>51</v>
      </c>
      <c r="C46" s="44">
        <f>[29]Tammijoulu!BH13</f>
        <v>2464</v>
      </c>
      <c r="D46" s="44">
        <f>[29]Tammi!BH13</f>
        <v>53</v>
      </c>
      <c r="E46" s="44">
        <f>[29]Helmi!BH13</f>
        <v>42</v>
      </c>
      <c r="F46" s="44">
        <f>[29]Maalis!BH13</f>
        <v>53</v>
      </c>
      <c r="G46" s="44">
        <f>[29]Huhti!BH13</f>
        <v>67</v>
      </c>
      <c r="H46" s="44">
        <f>[29]Touko!BH13</f>
        <v>430</v>
      </c>
      <c r="I46" s="44">
        <f>[29]Kesä!BH13</f>
        <v>428</v>
      </c>
      <c r="J46" s="44">
        <f>[29]Heinä!BH13</f>
        <v>321</v>
      </c>
      <c r="K46" s="44">
        <f>[29]Elo!BH13</f>
        <v>450</v>
      </c>
      <c r="L46" s="44">
        <f>[29]Syys!BH13</f>
        <v>241</v>
      </c>
      <c r="M46" s="44">
        <f>[29]Loka!BH13</f>
        <v>195</v>
      </c>
      <c r="N46" s="44">
        <f>[29]Marras!BH13</f>
        <v>80</v>
      </c>
      <c r="O46" s="44">
        <f>[29]Joulu!BH13</f>
        <v>104</v>
      </c>
    </row>
    <row r="47" spans="2:15" s="14" customFormat="1" x14ac:dyDescent="0.2"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5" x14ac:dyDescent="0.2">
      <c r="B48" s="1" t="s">
        <v>91</v>
      </c>
      <c r="C48" s="8">
        <f t="shared" ref="C48:O48" si="0">C10-SUM(C12:C46)</f>
        <v>138586</v>
      </c>
      <c r="D48" s="8">
        <f t="shared" si="0"/>
        <v>7757</v>
      </c>
      <c r="E48" s="8">
        <f t="shared" si="0"/>
        <v>5002</v>
      </c>
      <c r="F48" s="8">
        <f t="shared" si="0"/>
        <v>7020</v>
      </c>
      <c r="G48" s="8">
        <f t="shared" si="0"/>
        <v>8508</v>
      </c>
      <c r="H48" s="8">
        <f t="shared" si="0"/>
        <v>15634</v>
      </c>
      <c r="I48" s="8">
        <f t="shared" si="0"/>
        <v>14541</v>
      </c>
      <c r="J48" s="8">
        <f t="shared" si="0"/>
        <v>11724</v>
      </c>
      <c r="K48" s="8">
        <f t="shared" si="0"/>
        <v>20340</v>
      </c>
      <c r="L48" s="8">
        <f t="shared" si="0"/>
        <v>14720</v>
      </c>
      <c r="M48" s="8">
        <f t="shared" si="0"/>
        <v>12908</v>
      </c>
      <c r="N48" s="8">
        <f t="shared" si="0"/>
        <v>12384</v>
      </c>
      <c r="O48" s="8">
        <f t="shared" si="0"/>
        <v>8048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8:O65536 C1:O6">
    <cfRule type="cellIs" dxfId="49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8" sqref="B8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93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[30]Tammijoulu!C13</f>
        <v>2497505</v>
      </c>
      <c r="D9" s="43">
        <f>[30]Tammi!C13</f>
        <v>171241</v>
      </c>
      <c r="E9" s="43">
        <f>[30]Helmi!C13</f>
        <v>144254</v>
      </c>
      <c r="F9" s="43">
        <f>[30]Maalis!C13</f>
        <v>173540</v>
      </c>
      <c r="G9" s="43">
        <f>[30]Huhti!C13</f>
        <v>162639</v>
      </c>
      <c r="H9" s="43">
        <f>[30]Touko!C13</f>
        <v>221072</v>
      </c>
      <c r="I9" s="43">
        <f>[30]Kesä!C13</f>
        <v>251675</v>
      </c>
      <c r="J9" s="43">
        <f>[30]Heinä!C13</f>
        <v>292048</v>
      </c>
      <c r="K9" s="43">
        <f>[30]Elo!C13</f>
        <v>313411</v>
      </c>
      <c r="L9" s="43">
        <f>[30]Syys!C13</f>
        <v>233372</v>
      </c>
      <c r="M9" s="43">
        <f>[30]Loka!C13</f>
        <v>199009</v>
      </c>
      <c r="N9" s="43">
        <f>[30]Marras!C13</f>
        <v>187531</v>
      </c>
      <c r="O9" s="43">
        <f>[30]Joulu!C13</f>
        <v>147713</v>
      </c>
    </row>
    <row r="10" spans="2:15" x14ac:dyDescent="0.2">
      <c r="B10" s="10" t="s">
        <v>21</v>
      </c>
      <c r="C10" s="44">
        <f>[30]Tammijoulu!E13</f>
        <v>1527279</v>
      </c>
      <c r="D10" s="44">
        <f>[30]Tammi!E13</f>
        <v>93092</v>
      </c>
      <c r="E10" s="44">
        <f>[30]Helmi!E13</f>
        <v>76235</v>
      </c>
      <c r="F10" s="44">
        <f>[30]Maalis!E13</f>
        <v>96677</v>
      </c>
      <c r="G10" s="44">
        <f>[30]Huhti!E13</f>
        <v>94722</v>
      </c>
      <c r="H10" s="44">
        <f>[30]Touko!E13</f>
        <v>134593</v>
      </c>
      <c r="I10" s="44">
        <f>[30]Kesä!E13</f>
        <v>177151</v>
      </c>
      <c r="J10" s="44">
        <f>[30]Heinä!E13</f>
        <v>183967</v>
      </c>
      <c r="K10" s="44">
        <f>[30]Elo!E13</f>
        <v>233061</v>
      </c>
      <c r="L10" s="44">
        <f>[30]Syys!E13</f>
        <v>153761</v>
      </c>
      <c r="M10" s="44">
        <f>[30]Loka!E13</f>
        <v>106686</v>
      </c>
      <c r="N10" s="44">
        <f>[30]Marras!E13</f>
        <v>94289</v>
      </c>
      <c r="O10" s="44">
        <f>[30]Joulu!E13</f>
        <v>83045</v>
      </c>
    </row>
    <row r="11" spans="2:15" s="14" customFormat="1" x14ac:dyDescent="0.2">
      <c r="B11" s="15" t="s">
        <v>22</v>
      </c>
      <c r="C11" s="45">
        <f>[30]Tammijoulu!D13</f>
        <v>970226</v>
      </c>
      <c r="D11" s="45">
        <f>[30]Tammi!D13</f>
        <v>78149</v>
      </c>
      <c r="E11" s="45">
        <f>[30]Helmi!D13</f>
        <v>68019</v>
      </c>
      <c r="F11" s="45">
        <f>[30]Maalis!D13</f>
        <v>76863</v>
      </c>
      <c r="G11" s="45">
        <f>[30]Huhti!D13</f>
        <v>67917</v>
      </c>
      <c r="H11" s="45">
        <f>[30]Touko!D13</f>
        <v>86479</v>
      </c>
      <c r="I11" s="45">
        <f>[30]Kesä!D13</f>
        <v>74524</v>
      </c>
      <c r="J11" s="45">
        <f>[30]Heinä!D13</f>
        <v>108081</v>
      </c>
      <c r="K11" s="45">
        <f>[30]Elo!D13</f>
        <v>80350</v>
      </c>
      <c r="L11" s="45">
        <f>[30]Syys!D13</f>
        <v>79611</v>
      </c>
      <c r="M11" s="45">
        <f>[30]Loka!D13</f>
        <v>92323</v>
      </c>
      <c r="N11" s="45">
        <f>[30]Marras!D13</f>
        <v>93242</v>
      </c>
      <c r="O11" s="45">
        <f>[30]Joulu!D13</f>
        <v>64668</v>
      </c>
    </row>
    <row r="12" spans="2:15" x14ac:dyDescent="0.2">
      <c r="B12" s="1" t="s">
        <v>23</v>
      </c>
      <c r="C12" s="44">
        <f>[30]Tammijoulu!P13</f>
        <v>166530</v>
      </c>
      <c r="D12" s="44">
        <f>[30]Tammi!P13</f>
        <v>9406</v>
      </c>
      <c r="E12" s="44">
        <f>[30]Helmi!P13</f>
        <v>9497</v>
      </c>
      <c r="F12" s="44">
        <f>[30]Maalis!P13</f>
        <v>11412</v>
      </c>
      <c r="G12" s="44">
        <f>[30]Huhti!P13</f>
        <v>11290</v>
      </c>
      <c r="H12" s="44">
        <f>[30]Touko!P13</f>
        <v>14793</v>
      </c>
      <c r="I12" s="44">
        <f>[30]Kesä!P13</f>
        <v>20678</v>
      </c>
      <c r="J12" s="44">
        <f>[30]Heinä!P13</f>
        <v>17415</v>
      </c>
      <c r="K12" s="44">
        <f>[30]Elo!P13</f>
        <v>22820</v>
      </c>
      <c r="L12" s="44">
        <f>[30]Syys!P13</f>
        <v>17240</v>
      </c>
      <c r="M12" s="44">
        <f>[30]Loka!P13</f>
        <v>11534</v>
      </c>
      <c r="N12" s="44">
        <f>[30]Marras!P13</f>
        <v>10836</v>
      </c>
      <c r="O12" s="44">
        <f>[30]Joulu!P13</f>
        <v>9609</v>
      </c>
    </row>
    <row r="13" spans="2:15" s="14" customFormat="1" x14ac:dyDescent="0.2">
      <c r="B13" s="16" t="s">
        <v>24</v>
      </c>
      <c r="C13" s="45">
        <f>[30]Tammijoulu!AK13</f>
        <v>113888</v>
      </c>
      <c r="D13" s="45">
        <f>[30]Tammi!AK13</f>
        <v>17609</v>
      </c>
      <c r="E13" s="45">
        <f>[30]Helmi!AK13</f>
        <v>7477</v>
      </c>
      <c r="F13" s="45">
        <f>[30]Maalis!AK13</f>
        <v>8796</v>
      </c>
      <c r="G13" s="45">
        <f>[30]Huhti!AK13</f>
        <v>7152</v>
      </c>
      <c r="H13" s="45">
        <f>[30]Touko!AK13</f>
        <v>7772</v>
      </c>
      <c r="I13" s="45">
        <f>[30]Kesä!AK13</f>
        <v>7558</v>
      </c>
      <c r="J13" s="45">
        <f>[30]Heinä!AK13</f>
        <v>9000</v>
      </c>
      <c r="K13" s="45">
        <f>[30]Elo!AK13</f>
        <v>12382</v>
      </c>
      <c r="L13" s="45">
        <f>[30]Syys!AK13</f>
        <v>7383</v>
      </c>
      <c r="M13" s="45">
        <f>[30]Loka!AK13</f>
        <v>7904</v>
      </c>
      <c r="N13" s="45">
        <f>[30]Marras!AK13</f>
        <v>9849</v>
      </c>
      <c r="O13" s="45">
        <f>[30]Joulu!AK13</f>
        <v>11006</v>
      </c>
    </row>
    <row r="14" spans="2:15" x14ac:dyDescent="0.2">
      <c r="B14" s="1" t="s">
        <v>25</v>
      </c>
      <c r="C14" s="44">
        <f>[30]Tammijoulu!F13</f>
        <v>131658</v>
      </c>
      <c r="D14" s="44">
        <f>[30]Tammi!F13</f>
        <v>8231</v>
      </c>
      <c r="E14" s="44">
        <f>[30]Helmi!F13</f>
        <v>8553</v>
      </c>
      <c r="F14" s="44">
        <f>[30]Maalis!F13</f>
        <v>10271</v>
      </c>
      <c r="G14" s="44">
        <f>[30]Huhti!F13</f>
        <v>9699</v>
      </c>
      <c r="H14" s="44">
        <f>[30]Touko!F13</f>
        <v>13228</v>
      </c>
      <c r="I14" s="44">
        <f>[30]Kesä!F13</f>
        <v>12193</v>
      </c>
      <c r="J14" s="44">
        <f>[30]Heinä!F13</f>
        <v>13449</v>
      </c>
      <c r="K14" s="44">
        <f>[30]Elo!F13</f>
        <v>12380</v>
      </c>
      <c r="L14" s="44">
        <f>[30]Syys!F13</f>
        <v>14106</v>
      </c>
      <c r="M14" s="44">
        <f>[30]Loka!F13</f>
        <v>11523</v>
      </c>
      <c r="N14" s="44">
        <f>[30]Marras!F13</f>
        <v>10772</v>
      </c>
      <c r="O14" s="44">
        <f>[30]Joulu!F13</f>
        <v>7253</v>
      </c>
    </row>
    <row r="15" spans="2:15" s="14" customFormat="1" x14ac:dyDescent="0.2">
      <c r="B15" s="16" t="s">
        <v>1</v>
      </c>
      <c r="C15" s="45">
        <f>[30]Tammijoulu!AP13</f>
        <v>132479</v>
      </c>
      <c r="D15" s="45">
        <f>[30]Tammi!AP13</f>
        <v>7299</v>
      </c>
      <c r="E15" s="45">
        <f>[30]Helmi!AP13</f>
        <v>5234</v>
      </c>
      <c r="F15" s="45">
        <f>[30]Maalis!AP13</f>
        <v>6627</v>
      </c>
      <c r="G15" s="45">
        <f>[30]Huhti!AP13</f>
        <v>6738</v>
      </c>
      <c r="H15" s="45">
        <f>[30]Touko!AP13</f>
        <v>13029</v>
      </c>
      <c r="I15" s="45">
        <f>[30]Kesä!AP13</f>
        <v>19871</v>
      </c>
      <c r="J15" s="45">
        <f>[30]Heinä!AP13</f>
        <v>17908</v>
      </c>
      <c r="K15" s="45">
        <f>[30]Elo!AP13</f>
        <v>21876</v>
      </c>
      <c r="L15" s="45">
        <f>[30]Syys!AP13</f>
        <v>15406</v>
      </c>
      <c r="M15" s="45">
        <f>[30]Loka!AP13</f>
        <v>8063</v>
      </c>
      <c r="N15" s="45">
        <f>[30]Marras!AP13</f>
        <v>5129</v>
      </c>
      <c r="O15" s="45">
        <f>[30]Joulu!AP13</f>
        <v>5299</v>
      </c>
    </row>
    <row r="16" spans="2:15" x14ac:dyDescent="0.2">
      <c r="B16" s="1" t="s">
        <v>26</v>
      </c>
      <c r="C16" s="44">
        <f>[30]Tammijoulu!J13</f>
        <v>157974</v>
      </c>
      <c r="D16" s="44">
        <f>[30]Tammi!J13</f>
        <v>7142</v>
      </c>
      <c r="E16" s="44">
        <f>[30]Helmi!J13</f>
        <v>6890</v>
      </c>
      <c r="F16" s="44">
        <f>[30]Maalis!J13</f>
        <v>8528</v>
      </c>
      <c r="G16" s="44">
        <f>[30]Huhti!J13</f>
        <v>10373</v>
      </c>
      <c r="H16" s="44">
        <f>[30]Touko!J13</f>
        <v>13976</v>
      </c>
      <c r="I16" s="44">
        <f>[30]Kesä!J13</f>
        <v>20573</v>
      </c>
      <c r="J16" s="44">
        <f>[30]Heinä!J13</f>
        <v>23709</v>
      </c>
      <c r="K16" s="44">
        <f>[30]Elo!J13</f>
        <v>26760</v>
      </c>
      <c r="L16" s="44">
        <f>[30]Syys!J13</f>
        <v>14821</v>
      </c>
      <c r="M16" s="44">
        <f>[30]Loka!J13</f>
        <v>9532</v>
      </c>
      <c r="N16" s="44">
        <f>[30]Marras!J13</f>
        <v>7981</v>
      </c>
      <c r="O16" s="44">
        <f>[30]Joulu!J13</f>
        <v>7689</v>
      </c>
    </row>
    <row r="17" spans="2:15" s="14" customFormat="1" x14ac:dyDescent="0.2">
      <c r="B17" s="16" t="s">
        <v>27</v>
      </c>
      <c r="C17" s="45">
        <f>[30]Tammijoulu!AV13</f>
        <v>69769</v>
      </c>
      <c r="D17" s="45">
        <f>[30]Tammi!AV13</f>
        <v>2707</v>
      </c>
      <c r="E17" s="45">
        <f>[30]Helmi!AV13</f>
        <v>3423</v>
      </c>
      <c r="F17" s="45">
        <f>[30]Maalis!AV13</f>
        <v>3551</v>
      </c>
      <c r="G17" s="45">
        <f>[30]Huhti!AV13</f>
        <v>3058</v>
      </c>
      <c r="H17" s="45">
        <f>[30]Touko!AV13</f>
        <v>5340</v>
      </c>
      <c r="I17" s="45">
        <f>[30]Kesä!AV13</f>
        <v>9311</v>
      </c>
      <c r="J17" s="45">
        <f>[30]Heinä!AV13</f>
        <v>10782</v>
      </c>
      <c r="K17" s="45">
        <f>[30]Elo!AV13</f>
        <v>12633</v>
      </c>
      <c r="L17" s="45">
        <f>[30]Syys!AV13</f>
        <v>8351</v>
      </c>
      <c r="M17" s="45">
        <f>[30]Loka!AV13</f>
        <v>4613</v>
      </c>
      <c r="N17" s="45">
        <f>[30]Marras!AV13</f>
        <v>2830</v>
      </c>
      <c r="O17" s="45">
        <f>[30]Joulu!AV13</f>
        <v>3170</v>
      </c>
    </row>
    <row r="18" spans="2:15" x14ac:dyDescent="0.2">
      <c r="B18" s="1" t="s">
        <v>28</v>
      </c>
      <c r="C18" s="44">
        <f>[30]Tammijoulu!S13</f>
        <v>69211</v>
      </c>
      <c r="D18" s="44">
        <f>[30]Tammi!S13</f>
        <v>3041</v>
      </c>
      <c r="E18" s="44">
        <f>[30]Helmi!S13</f>
        <v>2567</v>
      </c>
      <c r="F18" s="44">
        <f>[30]Maalis!S13</f>
        <v>3613</v>
      </c>
      <c r="G18" s="44">
        <f>[30]Huhti!S13</f>
        <v>3159</v>
      </c>
      <c r="H18" s="44">
        <f>[30]Touko!S13</f>
        <v>4331</v>
      </c>
      <c r="I18" s="44">
        <f>[30]Kesä!S13</f>
        <v>6951</v>
      </c>
      <c r="J18" s="44">
        <f>[30]Heinä!S13</f>
        <v>9520</v>
      </c>
      <c r="K18" s="44">
        <f>[30]Elo!S13</f>
        <v>20912</v>
      </c>
      <c r="L18" s="44">
        <f>[30]Syys!S13</f>
        <v>6562</v>
      </c>
      <c r="M18" s="44">
        <f>[30]Loka!S13</f>
        <v>2852</v>
      </c>
      <c r="N18" s="44">
        <f>[30]Marras!S13</f>
        <v>2691</v>
      </c>
      <c r="O18" s="44">
        <f>[30]Joulu!S13</f>
        <v>3012</v>
      </c>
    </row>
    <row r="19" spans="2:15" s="14" customFormat="1" x14ac:dyDescent="0.2">
      <c r="B19" s="16" t="s">
        <v>29</v>
      </c>
      <c r="C19" s="45">
        <f>[30]Tammijoulu!R13</f>
        <v>51331</v>
      </c>
      <c r="D19" s="45">
        <f>[30]Tammi!R13</f>
        <v>2340</v>
      </c>
      <c r="E19" s="45">
        <f>[30]Helmi!R13</f>
        <v>2997</v>
      </c>
      <c r="F19" s="45">
        <f>[30]Maalis!R13</f>
        <v>3277</v>
      </c>
      <c r="G19" s="45">
        <f>[30]Huhti!R13</f>
        <v>4255</v>
      </c>
      <c r="H19" s="45">
        <f>[30]Touko!R13</f>
        <v>4310</v>
      </c>
      <c r="I19" s="45">
        <f>[30]Kesä!R13</f>
        <v>6002</v>
      </c>
      <c r="J19" s="45">
        <f>[30]Heinä!R13</f>
        <v>6469</v>
      </c>
      <c r="K19" s="45">
        <f>[30]Elo!R13</f>
        <v>8122</v>
      </c>
      <c r="L19" s="45">
        <f>[30]Syys!R13</f>
        <v>4675</v>
      </c>
      <c r="M19" s="45">
        <f>[30]Loka!R13</f>
        <v>2930</v>
      </c>
      <c r="N19" s="45">
        <f>[30]Marras!R13</f>
        <v>3344</v>
      </c>
      <c r="O19" s="45">
        <f>[30]Joulu!R13</f>
        <v>2610</v>
      </c>
    </row>
    <row r="20" spans="2:15" x14ac:dyDescent="0.2">
      <c r="B20" s="1" t="s">
        <v>30</v>
      </c>
      <c r="C20" s="44">
        <f>[30]Tammijoulu!M13</f>
        <v>57524</v>
      </c>
      <c r="D20" s="44">
        <f>[30]Tammi!M13</f>
        <v>2777</v>
      </c>
      <c r="E20" s="44">
        <f>[30]Helmi!M13</f>
        <v>2794</v>
      </c>
      <c r="F20" s="44">
        <f>[30]Maalis!M13</f>
        <v>3771</v>
      </c>
      <c r="G20" s="44">
        <f>[30]Huhti!M13</f>
        <v>3313</v>
      </c>
      <c r="H20" s="44">
        <f>[30]Touko!M13</f>
        <v>5917</v>
      </c>
      <c r="I20" s="44">
        <f>[30]Kesä!M13</f>
        <v>8553</v>
      </c>
      <c r="J20" s="44">
        <f>[30]Heinä!M13</f>
        <v>7728</v>
      </c>
      <c r="K20" s="44">
        <f>[30]Elo!M13</f>
        <v>7974</v>
      </c>
      <c r="L20" s="44">
        <f>[30]Syys!M13</f>
        <v>5709</v>
      </c>
      <c r="M20" s="44">
        <f>[30]Loka!M13</f>
        <v>3433</v>
      </c>
      <c r="N20" s="44">
        <f>[30]Marras!M13</f>
        <v>2845</v>
      </c>
      <c r="O20" s="44">
        <f>[30]Joulu!M13</f>
        <v>2710</v>
      </c>
    </row>
    <row r="21" spans="2:15" s="14" customFormat="1" x14ac:dyDescent="0.2">
      <c r="B21" s="16" t="s">
        <v>31</v>
      </c>
      <c r="C21" s="45">
        <f>[30]Tammijoulu!G13</f>
        <v>54852</v>
      </c>
      <c r="D21" s="45">
        <f>[30]Tammi!G13</f>
        <v>2931</v>
      </c>
      <c r="E21" s="45">
        <f>[30]Helmi!G13</f>
        <v>2557</v>
      </c>
      <c r="F21" s="45">
        <f>[30]Maalis!G13</f>
        <v>3423</v>
      </c>
      <c r="G21" s="45">
        <f>[30]Huhti!G13</f>
        <v>3505</v>
      </c>
      <c r="H21" s="45">
        <f>[30]Touko!G13</f>
        <v>5968</v>
      </c>
      <c r="I21" s="45">
        <f>[30]Kesä!G13</f>
        <v>6382</v>
      </c>
      <c r="J21" s="45">
        <f>[30]Heinä!G13</f>
        <v>7268</v>
      </c>
      <c r="K21" s="45">
        <f>[30]Elo!G13</f>
        <v>5388</v>
      </c>
      <c r="L21" s="45">
        <f>[30]Syys!G13</f>
        <v>5595</v>
      </c>
      <c r="M21" s="45">
        <f>[30]Loka!G13</f>
        <v>4913</v>
      </c>
      <c r="N21" s="45">
        <f>[30]Marras!G13</f>
        <v>4091</v>
      </c>
      <c r="O21" s="45">
        <f>[30]Joulu!G13</f>
        <v>2831</v>
      </c>
    </row>
    <row r="22" spans="2:15" x14ac:dyDescent="0.2">
      <c r="B22" s="1" t="s">
        <v>32</v>
      </c>
      <c r="C22" s="44">
        <f>[30]Tammijoulu!H13</f>
        <v>43515</v>
      </c>
      <c r="D22" s="44">
        <f>[30]Tammi!H13</f>
        <v>2441</v>
      </c>
      <c r="E22" s="44">
        <f>[30]Helmi!H13</f>
        <v>2575</v>
      </c>
      <c r="F22" s="44">
        <f>[30]Maalis!H13</f>
        <v>3347</v>
      </c>
      <c r="G22" s="44">
        <f>[30]Huhti!H13</f>
        <v>2765</v>
      </c>
      <c r="H22" s="44">
        <f>[30]Touko!H13</f>
        <v>4115</v>
      </c>
      <c r="I22" s="44">
        <f>[30]Kesä!H13</f>
        <v>5864</v>
      </c>
      <c r="J22" s="44">
        <f>[30]Heinä!H13</f>
        <v>4243</v>
      </c>
      <c r="K22" s="44">
        <f>[30]Elo!H13</f>
        <v>4620</v>
      </c>
      <c r="L22" s="44">
        <f>[30]Syys!H13</f>
        <v>4452</v>
      </c>
      <c r="M22" s="44">
        <f>[30]Loka!H13</f>
        <v>3768</v>
      </c>
      <c r="N22" s="44">
        <f>[30]Marras!H13</f>
        <v>3144</v>
      </c>
      <c r="O22" s="44">
        <f>[30]Joulu!H13</f>
        <v>2181</v>
      </c>
    </row>
    <row r="23" spans="2:15" s="14" customFormat="1" x14ac:dyDescent="0.2">
      <c r="B23" s="16" t="s">
        <v>33</v>
      </c>
      <c r="C23" s="45">
        <f>[30]Tammijoulu!T13</f>
        <v>51911</v>
      </c>
      <c r="D23" s="45">
        <f>[30]Tammi!T13</f>
        <v>1558</v>
      </c>
      <c r="E23" s="45">
        <f>[30]Helmi!T13</f>
        <v>1906</v>
      </c>
      <c r="F23" s="45">
        <f>[30]Maalis!T13</f>
        <v>2333</v>
      </c>
      <c r="G23" s="45">
        <f>[30]Huhti!T13</f>
        <v>2731</v>
      </c>
      <c r="H23" s="45">
        <f>[30]Touko!T13</f>
        <v>3341</v>
      </c>
      <c r="I23" s="45">
        <f>[30]Kesä!T13</f>
        <v>5770</v>
      </c>
      <c r="J23" s="45">
        <f>[30]Heinä!T13</f>
        <v>8632</v>
      </c>
      <c r="K23" s="45">
        <f>[30]Elo!T13</f>
        <v>16256</v>
      </c>
      <c r="L23" s="45">
        <f>[30]Syys!T13</f>
        <v>4418</v>
      </c>
      <c r="M23" s="45">
        <f>[30]Loka!T13</f>
        <v>2201</v>
      </c>
      <c r="N23" s="45">
        <f>[30]Marras!T13</f>
        <v>1349</v>
      </c>
      <c r="O23" s="45">
        <f>[30]Joulu!T13</f>
        <v>1416</v>
      </c>
    </row>
    <row r="24" spans="2:15" x14ac:dyDescent="0.2">
      <c r="B24" s="1" t="s">
        <v>34</v>
      </c>
      <c r="C24" s="44">
        <f>[30]Tammijoulu!AH13</f>
        <v>37623</v>
      </c>
      <c r="D24" s="44">
        <f>[30]Tammi!AH13</f>
        <v>2450</v>
      </c>
      <c r="E24" s="44">
        <f>[30]Helmi!AH13</f>
        <v>1557</v>
      </c>
      <c r="F24" s="44">
        <f>[30]Maalis!AH13</f>
        <v>1861</v>
      </c>
      <c r="G24" s="44">
        <f>[30]Huhti!AH13</f>
        <v>2553</v>
      </c>
      <c r="H24" s="44">
        <f>[30]Touko!AH13</f>
        <v>3561</v>
      </c>
      <c r="I24" s="44">
        <f>[30]Kesä!AH13</f>
        <v>2903</v>
      </c>
      <c r="J24" s="44">
        <f>[30]Heinä!AH13</f>
        <v>2789</v>
      </c>
      <c r="K24" s="44">
        <f>[30]Elo!AH13</f>
        <v>3593</v>
      </c>
      <c r="L24" s="44">
        <f>[30]Syys!AH13</f>
        <v>3808</v>
      </c>
      <c r="M24" s="44">
        <f>[30]Loka!AH13</f>
        <v>4399</v>
      </c>
      <c r="N24" s="44">
        <f>[30]Marras!AH13</f>
        <v>4350</v>
      </c>
      <c r="O24" s="44">
        <f>[30]Joulu!AH13</f>
        <v>3799</v>
      </c>
    </row>
    <row r="25" spans="2:15" s="14" customFormat="1" x14ac:dyDescent="0.2">
      <c r="B25" s="16" t="s">
        <v>35</v>
      </c>
      <c r="C25" s="45">
        <f>[30]Tammijoulu!L13</f>
        <v>29979</v>
      </c>
      <c r="D25" s="45">
        <f>[30]Tammi!L13</f>
        <v>1531</v>
      </c>
      <c r="E25" s="45">
        <f>[30]Helmi!L13</f>
        <v>1195</v>
      </c>
      <c r="F25" s="45">
        <f>[30]Maalis!L13</f>
        <v>1481</v>
      </c>
      <c r="G25" s="45">
        <f>[30]Huhti!L13</f>
        <v>1480</v>
      </c>
      <c r="H25" s="45">
        <f>[30]Touko!L13</f>
        <v>2554</v>
      </c>
      <c r="I25" s="45">
        <f>[30]Kesä!L13</f>
        <v>3450</v>
      </c>
      <c r="J25" s="45">
        <f>[30]Heinä!L13</f>
        <v>7095</v>
      </c>
      <c r="K25" s="45">
        <f>[30]Elo!L13</f>
        <v>4789</v>
      </c>
      <c r="L25" s="45">
        <f>[30]Syys!L13</f>
        <v>2118</v>
      </c>
      <c r="M25" s="45">
        <f>[30]Loka!L13</f>
        <v>1552</v>
      </c>
      <c r="N25" s="45">
        <f>[30]Marras!L13</f>
        <v>1188</v>
      </c>
      <c r="O25" s="45">
        <f>[30]Joulu!L13</f>
        <v>1546</v>
      </c>
    </row>
    <row r="26" spans="2:15" x14ac:dyDescent="0.2">
      <c r="B26" s="1" t="s">
        <v>36</v>
      </c>
      <c r="C26" s="44">
        <f>[30]Tammijoulu!N13</f>
        <v>18416</v>
      </c>
      <c r="D26" s="44">
        <f>[30]Tammi!N13</f>
        <v>921</v>
      </c>
      <c r="E26" s="44">
        <f>[30]Helmi!N13</f>
        <v>1259</v>
      </c>
      <c r="F26" s="44">
        <f>[30]Maalis!N13</f>
        <v>1391</v>
      </c>
      <c r="G26" s="44">
        <f>[30]Huhti!N13</f>
        <v>1368</v>
      </c>
      <c r="H26" s="44">
        <f>[30]Touko!N13</f>
        <v>1909</v>
      </c>
      <c r="I26" s="44">
        <f>[30]Kesä!N13</f>
        <v>1699</v>
      </c>
      <c r="J26" s="44">
        <f>[30]Heinä!N13</f>
        <v>1581</v>
      </c>
      <c r="K26" s="44">
        <f>[30]Elo!N13</f>
        <v>2043</v>
      </c>
      <c r="L26" s="44">
        <f>[30]Syys!N13</f>
        <v>2423</v>
      </c>
      <c r="M26" s="44">
        <f>[30]Loka!N13</f>
        <v>1570</v>
      </c>
      <c r="N26" s="44">
        <f>[30]Marras!N13</f>
        <v>1312</v>
      </c>
      <c r="O26" s="44">
        <f>[30]Joulu!N13</f>
        <v>940</v>
      </c>
    </row>
    <row r="27" spans="2:15" s="14" customFormat="1" x14ac:dyDescent="0.2">
      <c r="B27" s="16" t="s">
        <v>37</v>
      </c>
      <c r="C27" s="45">
        <f>[30]Tammijoulu!BK13</f>
        <v>58472</v>
      </c>
      <c r="D27" s="45">
        <f>[30]Tammi!BK13</f>
        <v>3518</v>
      </c>
      <c r="E27" s="45">
        <f>[30]Helmi!BK13</f>
        <v>2292</v>
      </c>
      <c r="F27" s="45">
        <f>[30]Maalis!BK13</f>
        <v>3833</v>
      </c>
      <c r="G27" s="45">
        <f>[30]Huhti!BK13</f>
        <v>3886</v>
      </c>
      <c r="H27" s="45">
        <f>[30]Touko!BK13</f>
        <v>4773</v>
      </c>
      <c r="I27" s="45">
        <f>[30]Kesä!BK13</f>
        <v>6002</v>
      </c>
      <c r="J27" s="45">
        <f>[30]Heinä!BK13</f>
        <v>5708</v>
      </c>
      <c r="K27" s="45">
        <f>[30]Elo!BK13</f>
        <v>7332</v>
      </c>
      <c r="L27" s="45">
        <f>[30]Syys!BK13</f>
        <v>6845</v>
      </c>
      <c r="M27" s="45">
        <f>[30]Loka!BK13</f>
        <v>6417</v>
      </c>
      <c r="N27" s="45">
        <f>[30]Marras!BK13</f>
        <v>5022</v>
      </c>
      <c r="O27" s="45">
        <f>[30]Joulu!BK13</f>
        <v>2844</v>
      </c>
    </row>
    <row r="28" spans="2:15" x14ac:dyDescent="0.2">
      <c r="B28" s="1" t="s">
        <v>38</v>
      </c>
      <c r="C28" s="44">
        <f>[30]Tammijoulu!AF13</f>
        <v>9873</v>
      </c>
      <c r="D28" s="44">
        <f>[30]Tammi!AF13</f>
        <v>430</v>
      </c>
      <c r="E28" s="44">
        <f>[30]Helmi!AF13</f>
        <v>284</v>
      </c>
      <c r="F28" s="44">
        <f>[30]Maalis!AF13</f>
        <v>561</v>
      </c>
      <c r="G28" s="44">
        <f>[30]Huhti!AF13</f>
        <v>1346</v>
      </c>
      <c r="H28" s="44">
        <f>[30]Touko!AF13</f>
        <v>913</v>
      </c>
      <c r="I28" s="44">
        <f>[30]Kesä!AF13</f>
        <v>896</v>
      </c>
      <c r="J28" s="44">
        <f>[30]Heinä!AF13</f>
        <v>1239</v>
      </c>
      <c r="K28" s="44">
        <f>[30]Elo!AF13</f>
        <v>1456</v>
      </c>
      <c r="L28" s="44">
        <f>[30]Syys!AF13</f>
        <v>1108</v>
      </c>
      <c r="M28" s="44">
        <f>[30]Loka!AF13</f>
        <v>572</v>
      </c>
      <c r="N28" s="44">
        <f>[30]Marras!AF13</f>
        <v>558</v>
      </c>
      <c r="O28" s="44">
        <f>[30]Joulu!AF13</f>
        <v>510</v>
      </c>
    </row>
    <row r="29" spans="2:15" s="14" customFormat="1" x14ac:dyDescent="0.2">
      <c r="B29" s="16" t="s">
        <v>39</v>
      </c>
      <c r="C29" s="45">
        <f>[30]Tammijoulu!AQ13</f>
        <v>14724</v>
      </c>
      <c r="D29" s="45">
        <f>[30]Tammi!AQ13</f>
        <v>2406</v>
      </c>
      <c r="E29" s="45">
        <f>[30]Helmi!AQ13</f>
        <v>619</v>
      </c>
      <c r="F29" s="45">
        <f>[30]Maalis!AQ13</f>
        <v>633</v>
      </c>
      <c r="G29" s="45">
        <f>[30]Huhti!AQ13</f>
        <v>604</v>
      </c>
      <c r="H29" s="45">
        <f>[30]Touko!AQ13</f>
        <v>1345</v>
      </c>
      <c r="I29" s="45">
        <f>[30]Kesä!AQ13</f>
        <v>1827</v>
      </c>
      <c r="J29" s="45">
        <f>[30]Heinä!AQ13</f>
        <v>1759</v>
      </c>
      <c r="K29" s="45">
        <f>[30]Elo!AQ13</f>
        <v>2075</v>
      </c>
      <c r="L29" s="45">
        <f>[30]Syys!AQ13</f>
        <v>1199</v>
      </c>
      <c r="M29" s="45">
        <f>[30]Loka!AQ13</f>
        <v>798</v>
      </c>
      <c r="N29" s="45">
        <f>[30]Marras!AQ13</f>
        <v>786</v>
      </c>
      <c r="O29" s="45">
        <f>[30]Joulu!AQ13</f>
        <v>673</v>
      </c>
    </row>
    <row r="30" spans="2:15" x14ac:dyDescent="0.2">
      <c r="B30" s="1" t="s">
        <v>40</v>
      </c>
      <c r="C30" s="44">
        <f>[30]Tammijoulu!K13</f>
        <v>15342</v>
      </c>
      <c r="D30" s="44">
        <f>[30]Tammi!K13</f>
        <v>760</v>
      </c>
      <c r="E30" s="44">
        <f>[30]Helmi!K13</f>
        <v>742</v>
      </c>
      <c r="F30" s="44">
        <f>[30]Maalis!K13</f>
        <v>1090</v>
      </c>
      <c r="G30" s="44">
        <f>[30]Huhti!K13</f>
        <v>1078</v>
      </c>
      <c r="H30" s="44">
        <f>[30]Touko!K13</f>
        <v>1749</v>
      </c>
      <c r="I30" s="44">
        <f>[30]Kesä!K13</f>
        <v>1826</v>
      </c>
      <c r="J30" s="44">
        <f>[30]Heinä!K13</f>
        <v>2121</v>
      </c>
      <c r="K30" s="44">
        <f>[30]Elo!K13</f>
        <v>2156</v>
      </c>
      <c r="L30" s="44">
        <f>[30]Syys!K13</f>
        <v>1651</v>
      </c>
      <c r="M30" s="44">
        <f>[30]Loka!K13</f>
        <v>935</v>
      </c>
      <c r="N30" s="44">
        <f>[30]Marras!K13</f>
        <v>650</v>
      </c>
      <c r="O30" s="44">
        <f>[30]Joulu!K13</f>
        <v>584</v>
      </c>
    </row>
    <row r="31" spans="2:15" s="14" customFormat="1" x14ac:dyDescent="0.2">
      <c r="B31" s="16" t="s">
        <v>2</v>
      </c>
      <c r="C31" s="45">
        <f>[30]Tammijoulu!BG13</f>
        <v>15194</v>
      </c>
      <c r="D31" s="45">
        <f>[30]Tammi!BG13</f>
        <v>709</v>
      </c>
      <c r="E31" s="45">
        <f>[30]Helmi!BG13</f>
        <v>287</v>
      </c>
      <c r="F31" s="45">
        <f>[30]Maalis!BG13</f>
        <v>494</v>
      </c>
      <c r="G31" s="45">
        <f>[30]Huhti!BG13</f>
        <v>762</v>
      </c>
      <c r="H31" s="45">
        <f>[30]Touko!BG13</f>
        <v>1638</v>
      </c>
      <c r="I31" s="45">
        <f>[30]Kesä!BG13</f>
        <v>2153</v>
      </c>
      <c r="J31" s="45">
        <f>[30]Heinä!BG13</f>
        <v>2319</v>
      </c>
      <c r="K31" s="45">
        <f>[30]Elo!BG13</f>
        <v>2431</v>
      </c>
      <c r="L31" s="45">
        <f>[30]Syys!BG13</f>
        <v>1804</v>
      </c>
      <c r="M31" s="45">
        <f>[30]Loka!BG13</f>
        <v>1326</v>
      </c>
      <c r="N31" s="45">
        <f>[30]Marras!BG13</f>
        <v>562</v>
      </c>
      <c r="O31" s="45">
        <f>[30]Joulu!BG13</f>
        <v>709</v>
      </c>
    </row>
    <row r="32" spans="2:15" x14ac:dyDescent="0.2">
      <c r="B32" s="1" t="s">
        <v>41</v>
      </c>
      <c r="C32" s="44">
        <f>[30]Tammijoulu!V13</f>
        <v>13776</v>
      </c>
      <c r="D32" s="44">
        <f>[30]Tammi!V13</f>
        <v>763</v>
      </c>
      <c r="E32" s="44">
        <f>[30]Helmi!V13</f>
        <v>569</v>
      </c>
      <c r="F32" s="44">
        <f>[30]Maalis!V13</f>
        <v>1044</v>
      </c>
      <c r="G32" s="44">
        <f>[30]Huhti!V13</f>
        <v>906</v>
      </c>
      <c r="H32" s="44">
        <f>[30]Touko!V13</f>
        <v>1316</v>
      </c>
      <c r="I32" s="44">
        <f>[30]Kesä!V13</f>
        <v>1735</v>
      </c>
      <c r="J32" s="44">
        <f>[30]Heinä!V13</f>
        <v>1197</v>
      </c>
      <c r="K32" s="44">
        <f>[30]Elo!V13</f>
        <v>1691</v>
      </c>
      <c r="L32" s="44">
        <f>[30]Syys!V13</f>
        <v>1734</v>
      </c>
      <c r="M32" s="44">
        <f>[30]Loka!V13</f>
        <v>1182</v>
      </c>
      <c r="N32" s="44">
        <f>[30]Marras!V13</f>
        <v>877</v>
      </c>
      <c r="O32" s="44">
        <f>[30]Joulu!V13</f>
        <v>762</v>
      </c>
    </row>
    <row r="33" spans="2:15" s="14" customFormat="1" x14ac:dyDescent="0.2">
      <c r="B33" s="16" t="s">
        <v>42</v>
      </c>
      <c r="C33" s="45">
        <f>[30]Tammijoulu!Y13</f>
        <v>9287</v>
      </c>
      <c r="D33" s="45">
        <f>[30]Tammi!Y13</f>
        <v>524</v>
      </c>
      <c r="E33" s="45">
        <f>[30]Helmi!Y13</f>
        <v>552</v>
      </c>
      <c r="F33" s="45">
        <f>[30]Maalis!Y13</f>
        <v>603</v>
      </c>
      <c r="G33" s="45">
        <f>[30]Huhti!Y13</f>
        <v>541</v>
      </c>
      <c r="H33" s="45">
        <f>[30]Touko!Y13</f>
        <v>823</v>
      </c>
      <c r="I33" s="45">
        <f>[30]Kesä!Y13</f>
        <v>841</v>
      </c>
      <c r="J33" s="45">
        <f>[30]Heinä!Y13</f>
        <v>1069</v>
      </c>
      <c r="K33" s="45">
        <f>[30]Elo!Y13</f>
        <v>1231</v>
      </c>
      <c r="L33" s="45">
        <f>[30]Syys!Y13</f>
        <v>1420</v>
      </c>
      <c r="M33" s="45">
        <f>[30]Loka!Y13</f>
        <v>683</v>
      </c>
      <c r="N33" s="45">
        <f>[30]Marras!Y13</f>
        <v>520</v>
      </c>
      <c r="O33" s="45">
        <f>[30]Joulu!Y13</f>
        <v>480</v>
      </c>
    </row>
    <row r="34" spans="2:15" x14ac:dyDescent="0.2">
      <c r="B34" s="1" t="s">
        <v>3</v>
      </c>
      <c r="C34" s="44">
        <f>[30]Tammijoulu!AI13</f>
        <v>6758</v>
      </c>
      <c r="D34" s="44">
        <f>[30]Tammi!AI13</f>
        <v>612</v>
      </c>
      <c r="E34" s="44">
        <f>[30]Helmi!AI13</f>
        <v>384</v>
      </c>
      <c r="F34" s="44">
        <f>[30]Maalis!AI13</f>
        <v>715</v>
      </c>
      <c r="G34" s="44">
        <f>[30]Huhti!AI13</f>
        <v>477</v>
      </c>
      <c r="H34" s="44">
        <f>[30]Touko!AI13</f>
        <v>545</v>
      </c>
      <c r="I34" s="44">
        <f>[30]Kesä!AI13</f>
        <v>559</v>
      </c>
      <c r="J34" s="44">
        <f>[30]Heinä!AI13</f>
        <v>496</v>
      </c>
      <c r="K34" s="44">
        <f>[30]Elo!AI13</f>
        <v>756</v>
      </c>
      <c r="L34" s="44">
        <f>[30]Syys!AI13</f>
        <v>675</v>
      </c>
      <c r="M34" s="44">
        <f>[30]Loka!AI13</f>
        <v>490</v>
      </c>
      <c r="N34" s="44">
        <f>[30]Marras!AI13</f>
        <v>542</v>
      </c>
      <c r="O34" s="44">
        <f>[30]Joulu!AI13</f>
        <v>507</v>
      </c>
    </row>
    <row r="35" spans="2:15" s="14" customFormat="1" x14ac:dyDescent="0.2">
      <c r="B35" s="16" t="s">
        <v>43</v>
      </c>
      <c r="C35" s="45">
        <f>[30]Tammijoulu!U13</f>
        <v>6193</v>
      </c>
      <c r="D35" s="45">
        <f>[30]Tammi!U13</f>
        <v>239</v>
      </c>
      <c r="E35" s="45">
        <f>[30]Helmi!U13</f>
        <v>277</v>
      </c>
      <c r="F35" s="45">
        <f>[30]Maalis!U13</f>
        <v>252</v>
      </c>
      <c r="G35" s="45">
        <f>[30]Huhti!U13</f>
        <v>231</v>
      </c>
      <c r="H35" s="45">
        <f>[30]Touko!U13</f>
        <v>658</v>
      </c>
      <c r="I35" s="45">
        <f>[30]Kesä!U13</f>
        <v>536</v>
      </c>
      <c r="J35" s="45">
        <f>[30]Heinä!U13</f>
        <v>947</v>
      </c>
      <c r="K35" s="45">
        <f>[30]Elo!U13</f>
        <v>1652</v>
      </c>
      <c r="L35" s="45">
        <f>[30]Syys!U13</f>
        <v>761</v>
      </c>
      <c r="M35" s="45">
        <f>[30]Loka!U13</f>
        <v>170</v>
      </c>
      <c r="N35" s="45">
        <f>[30]Marras!U13</f>
        <v>225</v>
      </c>
      <c r="O35" s="45">
        <f>[30]Joulu!U13</f>
        <v>245</v>
      </c>
    </row>
    <row r="36" spans="2:15" x14ac:dyDescent="0.2">
      <c r="B36" s="1" t="s">
        <v>44</v>
      </c>
      <c r="C36" s="44">
        <f>[30]Tammijoulu!Q13</f>
        <v>7534</v>
      </c>
      <c r="D36" s="44">
        <f>[30]Tammi!Q13</f>
        <v>328</v>
      </c>
      <c r="E36" s="44">
        <f>[30]Helmi!Q13</f>
        <v>372</v>
      </c>
      <c r="F36" s="44">
        <f>[30]Maalis!Q13</f>
        <v>421</v>
      </c>
      <c r="G36" s="44">
        <f>[30]Huhti!Q13</f>
        <v>617</v>
      </c>
      <c r="H36" s="44">
        <f>[30]Touko!Q13</f>
        <v>491</v>
      </c>
      <c r="I36" s="44">
        <f>[30]Kesä!Q13</f>
        <v>702</v>
      </c>
      <c r="J36" s="44">
        <f>[30]Heinä!Q13</f>
        <v>1332</v>
      </c>
      <c r="K36" s="44">
        <f>[30]Elo!Q13</f>
        <v>1123</v>
      </c>
      <c r="L36" s="44">
        <f>[30]Syys!Q13</f>
        <v>845</v>
      </c>
      <c r="M36" s="44">
        <f>[30]Loka!Q13</f>
        <v>609</v>
      </c>
      <c r="N36" s="44">
        <f>[30]Marras!Q13</f>
        <v>313</v>
      </c>
      <c r="O36" s="44">
        <f>[30]Joulu!Q13</f>
        <v>381</v>
      </c>
    </row>
    <row r="37" spans="2:15" s="14" customFormat="1" x14ac:dyDescent="0.2">
      <c r="B37" s="16" t="s">
        <v>4</v>
      </c>
      <c r="C37" s="45">
        <f>[30]Tammijoulu!AN13</f>
        <v>4377</v>
      </c>
      <c r="D37" s="45">
        <f>[30]Tammi!AN13</f>
        <v>150</v>
      </c>
      <c r="E37" s="45">
        <f>[30]Helmi!AN13</f>
        <v>193</v>
      </c>
      <c r="F37" s="45">
        <f>[30]Maalis!AN13</f>
        <v>200</v>
      </c>
      <c r="G37" s="45">
        <f>[30]Huhti!AN13</f>
        <v>216</v>
      </c>
      <c r="H37" s="45">
        <f>[30]Touko!AN13</f>
        <v>285</v>
      </c>
      <c r="I37" s="45">
        <f>[30]Kesä!AN13</f>
        <v>547</v>
      </c>
      <c r="J37" s="45">
        <f>[30]Heinä!AN13</f>
        <v>685</v>
      </c>
      <c r="K37" s="45">
        <f>[30]Elo!AN13</f>
        <v>749</v>
      </c>
      <c r="L37" s="45">
        <f>[30]Syys!AN13</f>
        <v>415</v>
      </c>
      <c r="M37" s="45">
        <f>[30]Loka!AN13</f>
        <v>392</v>
      </c>
      <c r="N37" s="45">
        <f>[30]Marras!AN13</f>
        <v>314</v>
      </c>
      <c r="O37" s="45">
        <f>[30]Joulu!AN13</f>
        <v>231</v>
      </c>
    </row>
    <row r="38" spans="2:15" x14ac:dyDescent="0.2">
      <c r="B38" s="1" t="s">
        <v>45</v>
      </c>
      <c r="C38" s="44">
        <f>[30]Tammijoulu!BA13</f>
        <v>11099</v>
      </c>
      <c r="D38" s="44">
        <f>[30]Tammi!BA13</f>
        <v>273</v>
      </c>
      <c r="E38" s="44">
        <f>[30]Helmi!BA13</f>
        <v>292</v>
      </c>
      <c r="F38" s="44">
        <f>[30]Maalis!BA13</f>
        <v>336</v>
      </c>
      <c r="G38" s="44">
        <f>[30]Huhti!BA13</f>
        <v>424</v>
      </c>
      <c r="H38" s="44">
        <f>[30]Touko!BA13</f>
        <v>1081</v>
      </c>
      <c r="I38" s="44">
        <f>[30]Kesä!BA13</f>
        <v>1764</v>
      </c>
      <c r="J38" s="44">
        <f>[30]Heinä!BA13</f>
        <v>1375</v>
      </c>
      <c r="K38" s="44">
        <f>[30]Elo!BA13</f>
        <v>3769</v>
      </c>
      <c r="L38" s="44">
        <f>[30]Syys!BA13</f>
        <v>571</v>
      </c>
      <c r="M38" s="44">
        <f>[30]Loka!BA13</f>
        <v>618</v>
      </c>
      <c r="N38" s="44">
        <f>[30]Marras!BA13</f>
        <v>324</v>
      </c>
      <c r="O38" s="44">
        <f>[30]Joulu!BA13</f>
        <v>272</v>
      </c>
    </row>
    <row r="39" spans="2:15" s="14" customFormat="1" x14ac:dyDescent="0.2">
      <c r="B39" s="16" t="s">
        <v>46</v>
      </c>
      <c r="C39" s="45">
        <f>[30]Tammijoulu!W13</f>
        <v>5945</v>
      </c>
      <c r="D39" s="45">
        <f>[30]Tammi!W13</f>
        <v>492</v>
      </c>
      <c r="E39" s="45">
        <f>[30]Helmi!W13</f>
        <v>253</v>
      </c>
      <c r="F39" s="45">
        <f>[30]Maalis!W13</f>
        <v>440</v>
      </c>
      <c r="G39" s="45">
        <f>[30]Huhti!W13</f>
        <v>533</v>
      </c>
      <c r="H39" s="45">
        <f>[30]Touko!W13</f>
        <v>429</v>
      </c>
      <c r="I39" s="45">
        <f>[30]Kesä!W13</f>
        <v>689</v>
      </c>
      <c r="J39" s="45">
        <f>[30]Heinä!W13</f>
        <v>607</v>
      </c>
      <c r="K39" s="45">
        <f>[30]Elo!W13</f>
        <v>715</v>
      </c>
      <c r="L39" s="45">
        <f>[30]Syys!W13</f>
        <v>669</v>
      </c>
      <c r="M39" s="45">
        <f>[30]Loka!W13</f>
        <v>430</v>
      </c>
      <c r="N39" s="45">
        <f>[30]Marras!W13</f>
        <v>474</v>
      </c>
      <c r="O39" s="45">
        <f>[30]Joulu!W13</f>
        <v>214</v>
      </c>
    </row>
    <row r="40" spans="2:15" x14ac:dyDescent="0.2">
      <c r="B40" s="1" t="s">
        <v>47</v>
      </c>
      <c r="C40" s="44">
        <f>[30]Tammijoulu!AJ13</f>
        <v>5987</v>
      </c>
      <c r="D40" s="44">
        <f>[30]Tammi!AJ13</f>
        <v>616</v>
      </c>
      <c r="E40" s="44">
        <f>[30]Helmi!AJ13</f>
        <v>462</v>
      </c>
      <c r="F40" s="44">
        <f>[30]Maalis!AJ13</f>
        <v>468</v>
      </c>
      <c r="G40" s="44">
        <f>[30]Huhti!AJ13</f>
        <v>325</v>
      </c>
      <c r="H40" s="44">
        <f>[30]Touko!AJ13</f>
        <v>376</v>
      </c>
      <c r="I40" s="44">
        <f>[30]Kesä!AJ13</f>
        <v>327</v>
      </c>
      <c r="J40" s="44">
        <f>[30]Heinä!AJ13</f>
        <v>405</v>
      </c>
      <c r="K40" s="44">
        <f>[30]Elo!AJ13</f>
        <v>1059</v>
      </c>
      <c r="L40" s="44">
        <f>[30]Syys!AJ13</f>
        <v>513</v>
      </c>
      <c r="M40" s="44">
        <f>[30]Loka!AJ13</f>
        <v>407</v>
      </c>
      <c r="N40" s="44">
        <f>[30]Marras!AJ13</f>
        <v>720</v>
      </c>
      <c r="O40" s="44">
        <f>[30]Joulu!AJ13</f>
        <v>309</v>
      </c>
    </row>
    <row r="41" spans="2:15" s="14" customFormat="1" x14ac:dyDescent="0.2">
      <c r="B41" s="16" t="s">
        <v>48</v>
      </c>
      <c r="C41" s="45">
        <f>[30]Tammijoulu!AG13</f>
        <v>4419</v>
      </c>
      <c r="D41" s="45">
        <f>[30]Tammi!AG13</f>
        <v>356</v>
      </c>
      <c r="E41" s="45">
        <f>[30]Helmi!AG13</f>
        <v>167</v>
      </c>
      <c r="F41" s="45">
        <f>[30]Maalis!AG13</f>
        <v>239</v>
      </c>
      <c r="G41" s="45">
        <f>[30]Huhti!AG13</f>
        <v>170</v>
      </c>
      <c r="H41" s="45">
        <f>[30]Touko!AG13</f>
        <v>411</v>
      </c>
      <c r="I41" s="45">
        <f>[30]Kesä!AG13</f>
        <v>626</v>
      </c>
      <c r="J41" s="45">
        <f>[30]Heinä!AG13</f>
        <v>508</v>
      </c>
      <c r="K41" s="45">
        <f>[30]Elo!AG13</f>
        <v>553</v>
      </c>
      <c r="L41" s="45">
        <f>[30]Syys!AG13</f>
        <v>599</v>
      </c>
      <c r="M41" s="45">
        <f>[30]Loka!AG13</f>
        <v>207</v>
      </c>
      <c r="N41" s="45">
        <f>[30]Marras!AG13</f>
        <v>321</v>
      </c>
      <c r="O41" s="45">
        <f>[30]Joulu!AG13</f>
        <v>262</v>
      </c>
    </row>
    <row r="42" spans="2:15" x14ac:dyDescent="0.2">
      <c r="B42" s="1" t="s">
        <v>49</v>
      </c>
      <c r="C42" s="44">
        <f>[30]Tammijoulu!AW13</f>
        <v>9998</v>
      </c>
      <c r="D42" s="44">
        <f>[30]Tammi!AW13</f>
        <v>519</v>
      </c>
      <c r="E42" s="44">
        <f>[30]Helmi!AW13</f>
        <v>589</v>
      </c>
      <c r="F42" s="44">
        <f>[30]Maalis!AW13</f>
        <v>719</v>
      </c>
      <c r="G42" s="44">
        <f>[30]Huhti!AW13</f>
        <v>860</v>
      </c>
      <c r="H42" s="44">
        <f>[30]Touko!AW13</f>
        <v>819</v>
      </c>
      <c r="I42" s="44">
        <f>[30]Kesä!AW13</f>
        <v>1008</v>
      </c>
      <c r="J42" s="44">
        <f>[30]Heinä!AW13</f>
        <v>827</v>
      </c>
      <c r="K42" s="44">
        <f>[30]Elo!AW13</f>
        <v>1135</v>
      </c>
      <c r="L42" s="44">
        <f>[30]Syys!AW13</f>
        <v>979</v>
      </c>
      <c r="M42" s="44">
        <f>[30]Loka!AW13</f>
        <v>1059</v>
      </c>
      <c r="N42" s="44">
        <f>[30]Marras!AW13</f>
        <v>895</v>
      </c>
      <c r="O42" s="44">
        <f>[30]Joulu!AW13</f>
        <v>589</v>
      </c>
    </row>
    <row r="43" spans="2:15" s="14" customFormat="1" x14ac:dyDescent="0.2">
      <c r="B43" s="16" t="s">
        <v>5</v>
      </c>
      <c r="C43" s="45">
        <f>[30]Tammijoulu!BC13</f>
        <v>2366</v>
      </c>
      <c r="D43" s="45">
        <f>[30]Tammi!BC13</f>
        <v>57</v>
      </c>
      <c r="E43" s="45">
        <f>[30]Helmi!BC13</f>
        <v>51</v>
      </c>
      <c r="F43" s="45">
        <f>[30]Maalis!BC13</f>
        <v>86</v>
      </c>
      <c r="G43" s="45">
        <f>[30]Huhti!BC13</f>
        <v>109</v>
      </c>
      <c r="H43" s="45">
        <f>[30]Touko!BC13</f>
        <v>145</v>
      </c>
      <c r="I43" s="45">
        <f>[30]Kesä!BC13</f>
        <v>494</v>
      </c>
      <c r="J43" s="45">
        <f>[30]Heinä!BC13</f>
        <v>459</v>
      </c>
      <c r="K43" s="45">
        <f>[30]Elo!BC13</f>
        <v>409</v>
      </c>
      <c r="L43" s="45">
        <f>[30]Syys!BC13</f>
        <v>259</v>
      </c>
      <c r="M43" s="45">
        <f>[30]Loka!BC13</f>
        <v>123</v>
      </c>
      <c r="N43" s="45">
        <f>[30]Marras!BC13</f>
        <v>139</v>
      </c>
      <c r="O43" s="45">
        <f>[30]Joulu!BC13</f>
        <v>35</v>
      </c>
    </row>
    <row r="44" spans="2:15" x14ac:dyDescent="0.2">
      <c r="B44" s="1" t="s">
        <v>6</v>
      </c>
      <c r="C44" s="44">
        <f>[30]Tammijoulu!AS13</f>
        <v>3567</v>
      </c>
      <c r="D44" s="44">
        <f>[30]Tammi!AS13</f>
        <v>112</v>
      </c>
      <c r="E44" s="44">
        <f>[30]Helmi!AS13</f>
        <v>108</v>
      </c>
      <c r="F44" s="44">
        <f>[30]Maalis!AS13</f>
        <v>239</v>
      </c>
      <c r="G44" s="44">
        <f>[30]Huhti!AS13</f>
        <v>164</v>
      </c>
      <c r="H44" s="44">
        <f>[30]Touko!AS13</f>
        <v>351</v>
      </c>
      <c r="I44" s="44">
        <f>[30]Kesä!AS13</f>
        <v>569</v>
      </c>
      <c r="J44" s="44">
        <f>[30]Heinä!AS13</f>
        <v>408</v>
      </c>
      <c r="K44" s="44">
        <f>[30]Elo!AS13</f>
        <v>509</v>
      </c>
      <c r="L44" s="44">
        <f>[30]Syys!AS13</f>
        <v>358</v>
      </c>
      <c r="M44" s="44">
        <f>[30]Loka!AS13</f>
        <v>291</v>
      </c>
      <c r="N44" s="44">
        <f>[30]Marras!AS13</f>
        <v>301</v>
      </c>
      <c r="O44" s="44">
        <f>[30]Joulu!AS13</f>
        <v>157</v>
      </c>
    </row>
    <row r="45" spans="2:15" s="14" customFormat="1" x14ac:dyDescent="0.2">
      <c r="B45" s="16" t="s">
        <v>50</v>
      </c>
      <c r="C45" s="45">
        <f>[30]Tammijoulu!I13</f>
        <v>4188</v>
      </c>
      <c r="D45" s="45">
        <f>[30]Tammi!I13</f>
        <v>140</v>
      </c>
      <c r="E45" s="45">
        <f>[30]Helmi!I13</f>
        <v>215</v>
      </c>
      <c r="F45" s="45">
        <f>[30]Maalis!I13</f>
        <v>443</v>
      </c>
      <c r="G45" s="45">
        <f>[30]Huhti!I13</f>
        <v>282</v>
      </c>
      <c r="H45" s="45">
        <f>[30]Touko!I13</f>
        <v>454</v>
      </c>
      <c r="I45" s="45">
        <f>[30]Kesä!I13</f>
        <v>1007</v>
      </c>
      <c r="J45" s="45">
        <f>[30]Heinä!I13</f>
        <v>175</v>
      </c>
      <c r="K45" s="45">
        <f>[30]Elo!I13</f>
        <v>548</v>
      </c>
      <c r="L45" s="45">
        <f>[30]Syys!I13</f>
        <v>345</v>
      </c>
      <c r="M45" s="45">
        <f>[30]Loka!I13</f>
        <v>306</v>
      </c>
      <c r="N45" s="45">
        <f>[30]Marras!I13</f>
        <v>175</v>
      </c>
      <c r="O45" s="45">
        <f>[30]Joulu!I13</f>
        <v>98</v>
      </c>
    </row>
    <row r="46" spans="2:15" x14ac:dyDescent="0.2">
      <c r="B46" s="1" t="s">
        <v>51</v>
      </c>
      <c r="C46" s="44">
        <f>[30]Tammijoulu!BH13</f>
        <v>1836</v>
      </c>
      <c r="D46" s="44">
        <f>[30]Tammi!BH13</f>
        <v>64</v>
      </c>
      <c r="E46" s="44">
        <f>[30]Helmi!BH13</f>
        <v>74</v>
      </c>
      <c r="F46" s="44">
        <f>[30]Maalis!BH13</f>
        <v>56</v>
      </c>
      <c r="G46" s="44">
        <f>[30]Huhti!BH13</f>
        <v>101</v>
      </c>
      <c r="H46" s="44">
        <f>[30]Touko!BH13</f>
        <v>154</v>
      </c>
      <c r="I46" s="44">
        <f>[30]Kesä!BH13</f>
        <v>277</v>
      </c>
      <c r="J46" s="44">
        <f>[30]Heinä!BH13</f>
        <v>301</v>
      </c>
      <c r="K46" s="44">
        <f>[30]Elo!BH13</f>
        <v>353</v>
      </c>
      <c r="L46" s="44">
        <f>[30]Syys!BH13</f>
        <v>189</v>
      </c>
      <c r="M46" s="44">
        <f>[30]Loka!BH13</f>
        <v>152</v>
      </c>
      <c r="N46" s="44">
        <f>[30]Marras!BH13</f>
        <v>42</v>
      </c>
      <c r="O46" s="44">
        <f>[30]Joulu!BH13</f>
        <v>73</v>
      </c>
    </row>
    <row r="47" spans="2:15" s="14" customFormat="1" x14ac:dyDescent="0.2"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5" x14ac:dyDescent="0.2">
      <c r="B48" s="1" t="s">
        <v>91</v>
      </c>
      <c r="C48" s="8">
        <f t="shared" ref="C48:O48" si="0">C10-SUM(C12:C46)</f>
        <v>129684</v>
      </c>
      <c r="D48" s="8">
        <f t="shared" si="0"/>
        <v>7640</v>
      </c>
      <c r="E48" s="8">
        <f t="shared" si="0"/>
        <v>6972</v>
      </c>
      <c r="F48" s="8">
        <f t="shared" si="0"/>
        <v>10123</v>
      </c>
      <c r="G48" s="8">
        <f t="shared" si="0"/>
        <v>7651</v>
      </c>
      <c r="H48" s="8">
        <f t="shared" si="0"/>
        <v>11693</v>
      </c>
      <c r="I48" s="8">
        <f t="shared" si="0"/>
        <v>15008</v>
      </c>
      <c r="J48" s="8">
        <f t="shared" si="0"/>
        <v>12442</v>
      </c>
      <c r="K48" s="8">
        <f t="shared" si="0"/>
        <v>18811</v>
      </c>
      <c r="L48" s="8">
        <f t="shared" si="0"/>
        <v>13755</v>
      </c>
      <c r="M48" s="8">
        <f t="shared" si="0"/>
        <v>8732</v>
      </c>
      <c r="N48" s="8">
        <f t="shared" si="0"/>
        <v>8818</v>
      </c>
      <c r="O48" s="8">
        <f t="shared" si="0"/>
        <v>8039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8:O65536 C1:O6">
    <cfRule type="cellIs" dxfId="48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3" sqref="B3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92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102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[31]Tammijoulu!C13</f>
        <v>1722311</v>
      </c>
      <c r="D9" s="43">
        <f>[31]Tammi!C13</f>
        <v>116098</v>
      </c>
      <c r="E9" s="43">
        <f>[31]Helmi!C13</f>
        <v>103622</v>
      </c>
      <c r="F9" s="43">
        <f>[31]Maalis!C13</f>
        <v>122976</v>
      </c>
      <c r="G9" s="43">
        <f>[31]Huhti!C13</f>
        <v>109924</v>
      </c>
      <c r="H9" s="43">
        <f>[31]Touko!C13</f>
        <v>140589</v>
      </c>
      <c r="I9" s="43">
        <f>[31]Kesä!C13</f>
        <v>165221</v>
      </c>
      <c r="J9" s="43">
        <f>[31]Heinä!C13</f>
        <v>190096</v>
      </c>
      <c r="K9" s="43">
        <f>[31]Elo!C13</f>
        <v>198143</v>
      </c>
      <c r="L9" s="43">
        <f>[31]Syys!C13</f>
        <v>155805</v>
      </c>
      <c r="M9" s="43">
        <f>[31]Loka!C13</f>
        <v>152556</v>
      </c>
      <c r="N9" s="43">
        <f>[31]Marras!C13</f>
        <v>153775</v>
      </c>
      <c r="O9" s="43">
        <f>[31]Joulu!C13</f>
        <v>113506</v>
      </c>
    </row>
    <row r="10" spans="2:15" x14ac:dyDescent="0.2">
      <c r="B10" s="10" t="s">
        <v>21</v>
      </c>
      <c r="C10" s="44">
        <f>[31]Tammijoulu!E13</f>
        <v>902659</v>
      </c>
      <c r="D10" s="44">
        <f>[31]Tammi!E13</f>
        <v>60219</v>
      </c>
      <c r="E10" s="44">
        <f>[31]Helmi!E13</f>
        <v>46427</v>
      </c>
      <c r="F10" s="44">
        <f>[31]Maalis!E13</f>
        <v>58816</v>
      </c>
      <c r="G10" s="44">
        <f>[31]Huhti!E13</f>
        <v>55326</v>
      </c>
      <c r="H10" s="44">
        <f>[31]Touko!E13</f>
        <v>76348</v>
      </c>
      <c r="I10" s="44">
        <f>[31]Kesä!E13</f>
        <v>97086</v>
      </c>
      <c r="J10" s="44">
        <f>[31]Heinä!E13</f>
        <v>105541</v>
      </c>
      <c r="K10" s="44">
        <f>[31]Elo!E13</f>
        <v>123056</v>
      </c>
      <c r="L10" s="44">
        <f>[31]Syys!E13</f>
        <v>86010</v>
      </c>
      <c r="M10" s="44">
        <f>[31]Loka!E13</f>
        <v>69943</v>
      </c>
      <c r="N10" s="44">
        <f>[31]Marras!E13</f>
        <v>65459</v>
      </c>
      <c r="O10" s="44">
        <f>[31]Joulu!E13</f>
        <v>58428</v>
      </c>
    </row>
    <row r="11" spans="2:15" s="14" customFormat="1" x14ac:dyDescent="0.2">
      <c r="B11" s="15" t="s">
        <v>22</v>
      </c>
      <c r="C11" s="45">
        <f>[31]Tammijoulu!D13</f>
        <v>819652</v>
      </c>
      <c r="D11" s="45">
        <f>[31]Tammi!D13</f>
        <v>55879</v>
      </c>
      <c r="E11" s="45">
        <f>[31]Helmi!D13</f>
        <v>57195</v>
      </c>
      <c r="F11" s="45">
        <f>[31]Maalis!D13</f>
        <v>64160</v>
      </c>
      <c r="G11" s="45">
        <f>[31]Huhti!D13</f>
        <v>54598</v>
      </c>
      <c r="H11" s="45">
        <f>[31]Touko!D13</f>
        <v>64241</v>
      </c>
      <c r="I11" s="45">
        <f>[31]Kesä!D13</f>
        <v>68135</v>
      </c>
      <c r="J11" s="45">
        <f>[31]Heinä!D13</f>
        <v>84555</v>
      </c>
      <c r="K11" s="45">
        <f>[31]Elo!D13</f>
        <v>75087</v>
      </c>
      <c r="L11" s="45">
        <f>[31]Syys!D13</f>
        <v>69795</v>
      </c>
      <c r="M11" s="45">
        <f>[31]Loka!D13</f>
        <v>82613</v>
      </c>
      <c r="N11" s="45">
        <f>[31]Marras!D13</f>
        <v>88316</v>
      </c>
      <c r="O11" s="45">
        <f>[31]Joulu!D13</f>
        <v>55078</v>
      </c>
    </row>
    <row r="12" spans="2:15" x14ac:dyDescent="0.2">
      <c r="B12" s="1" t="s">
        <v>23</v>
      </c>
      <c r="C12" s="44">
        <f>[31]Tammijoulu!P13</f>
        <v>77929</v>
      </c>
      <c r="D12" s="44">
        <f>[31]Tammi!P13</f>
        <v>4796</v>
      </c>
      <c r="E12" s="44">
        <f>[31]Helmi!P13</f>
        <v>4651</v>
      </c>
      <c r="F12" s="44">
        <f>[31]Maalis!P13</f>
        <v>6167</v>
      </c>
      <c r="G12" s="44">
        <f>[31]Huhti!P13</f>
        <v>4619</v>
      </c>
      <c r="H12" s="44">
        <f>[31]Touko!P13</f>
        <v>7298</v>
      </c>
      <c r="I12" s="44">
        <f>[31]Kesä!P13</f>
        <v>9243</v>
      </c>
      <c r="J12" s="44">
        <f>[31]Heinä!P13</f>
        <v>7300</v>
      </c>
      <c r="K12" s="44">
        <f>[31]Elo!P13</f>
        <v>9158</v>
      </c>
      <c r="L12" s="44">
        <f>[31]Syys!P13</f>
        <v>7368</v>
      </c>
      <c r="M12" s="44">
        <f>[31]Loka!P13</f>
        <v>6418</v>
      </c>
      <c r="N12" s="44">
        <f>[31]Marras!P13</f>
        <v>6139</v>
      </c>
      <c r="O12" s="44">
        <f>[31]Joulu!P13</f>
        <v>4772</v>
      </c>
    </row>
    <row r="13" spans="2:15" s="14" customFormat="1" x14ac:dyDescent="0.2">
      <c r="B13" s="16" t="s">
        <v>24</v>
      </c>
      <c r="C13" s="45">
        <f>[31]Tammijoulu!AK13</f>
        <v>116661</v>
      </c>
      <c r="D13" s="45">
        <f>[31]Tammi!AK13</f>
        <v>17439</v>
      </c>
      <c r="E13" s="45">
        <f>[31]Helmi!AK13</f>
        <v>7339</v>
      </c>
      <c r="F13" s="45">
        <f>[31]Maalis!AK13</f>
        <v>8150</v>
      </c>
      <c r="G13" s="45">
        <f>[31]Huhti!AK13</f>
        <v>7788</v>
      </c>
      <c r="H13" s="45">
        <f>[31]Touko!AK13</f>
        <v>6238</v>
      </c>
      <c r="I13" s="45">
        <f>[31]Kesä!AK13</f>
        <v>7339</v>
      </c>
      <c r="J13" s="45">
        <f>[31]Heinä!AK13</f>
        <v>9477</v>
      </c>
      <c r="K13" s="45">
        <f>[31]Elo!AK13</f>
        <v>10422</v>
      </c>
      <c r="L13" s="45">
        <f>[31]Syys!AK13</f>
        <v>7799</v>
      </c>
      <c r="M13" s="45">
        <f>[31]Loka!AK13</f>
        <v>8653</v>
      </c>
      <c r="N13" s="45">
        <f>[31]Marras!AK13</f>
        <v>11255</v>
      </c>
      <c r="O13" s="45">
        <f>[31]Joulu!AK13</f>
        <v>14762</v>
      </c>
    </row>
    <row r="14" spans="2:15" x14ac:dyDescent="0.2">
      <c r="B14" s="1" t="s">
        <v>25</v>
      </c>
      <c r="C14" s="44">
        <f>[31]Tammijoulu!F13</f>
        <v>84153</v>
      </c>
      <c r="D14" s="44">
        <f>[31]Tammi!F13</f>
        <v>5651</v>
      </c>
      <c r="E14" s="44">
        <f>[31]Helmi!F13</f>
        <v>5334</v>
      </c>
      <c r="F14" s="44">
        <f>[31]Maalis!F13</f>
        <v>7063</v>
      </c>
      <c r="G14" s="44">
        <f>[31]Huhti!F13</f>
        <v>6110</v>
      </c>
      <c r="H14" s="44">
        <f>[31]Touko!F13</f>
        <v>8342</v>
      </c>
      <c r="I14" s="44">
        <f>[31]Kesä!F13</f>
        <v>7608</v>
      </c>
      <c r="J14" s="44">
        <f>[31]Heinä!F13</f>
        <v>6644</v>
      </c>
      <c r="K14" s="44">
        <f>[31]Elo!F13</f>
        <v>8364</v>
      </c>
      <c r="L14" s="44">
        <f>[31]Syys!F13</f>
        <v>8243</v>
      </c>
      <c r="M14" s="44">
        <f>[31]Loka!F13</f>
        <v>8053</v>
      </c>
      <c r="N14" s="44">
        <f>[31]Marras!F13</f>
        <v>8147</v>
      </c>
      <c r="O14" s="44">
        <f>[31]Joulu!F13</f>
        <v>4594</v>
      </c>
    </row>
    <row r="15" spans="2:15" s="14" customFormat="1" x14ac:dyDescent="0.2">
      <c r="B15" s="16" t="s">
        <v>1</v>
      </c>
      <c r="C15" s="45">
        <f>[31]Tammijoulu!AP13</f>
        <v>55552</v>
      </c>
      <c r="D15" s="45">
        <f>[31]Tammi!AP13</f>
        <v>2219</v>
      </c>
      <c r="E15" s="45">
        <f>[31]Helmi!AP13</f>
        <v>1851</v>
      </c>
      <c r="F15" s="45">
        <f>[31]Maalis!AP13</f>
        <v>2476</v>
      </c>
      <c r="G15" s="45">
        <f>[31]Huhti!AP13</f>
        <v>2682</v>
      </c>
      <c r="H15" s="45">
        <f>[31]Touko!AP13</f>
        <v>5566</v>
      </c>
      <c r="I15" s="45">
        <f>[31]Kesä!AP13</f>
        <v>8027</v>
      </c>
      <c r="J15" s="45">
        <f>[31]Heinä!AP13</f>
        <v>8398</v>
      </c>
      <c r="K15" s="45">
        <f>[31]Elo!AP13</f>
        <v>8336</v>
      </c>
      <c r="L15" s="45">
        <f>[31]Syys!AP13</f>
        <v>7323</v>
      </c>
      <c r="M15" s="45">
        <f>[31]Loka!AP13</f>
        <v>3774</v>
      </c>
      <c r="N15" s="45">
        <f>[31]Marras!AP13</f>
        <v>2825</v>
      </c>
      <c r="O15" s="45">
        <f>[31]Joulu!AP13</f>
        <v>2075</v>
      </c>
    </row>
    <row r="16" spans="2:15" x14ac:dyDescent="0.2">
      <c r="B16" s="1" t="s">
        <v>26</v>
      </c>
      <c r="C16" s="44">
        <f>[31]Tammijoulu!J13</f>
        <v>91323</v>
      </c>
      <c r="D16" s="44">
        <f>[31]Tammi!J13</f>
        <v>5322</v>
      </c>
      <c r="E16" s="44">
        <f>[31]Helmi!J13</f>
        <v>5182</v>
      </c>
      <c r="F16" s="44">
        <f>[31]Maalis!J13</f>
        <v>6722</v>
      </c>
      <c r="G16" s="44">
        <f>[31]Huhti!J13</f>
        <v>5970</v>
      </c>
      <c r="H16" s="44">
        <f>[31]Touko!J13</f>
        <v>8214</v>
      </c>
      <c r="I16" s="44">
        <f>[31]Kesä!J13</f>
        <v>10728</v>
      </c>
      <c r="J16" s="44">
        <f>[31]Heinä!J13</f>
        <v>11264</v>
      </c>
      <c r="K16" s="44">
        <f>[31]Elo!J13</f>
        <v>12049</v>
      </c>
      <c r="L16" s="44">
        <f>[31]Syys!J13</f>
        <v>7844</v>
      </c>
      <c r="M16" s="44">
        <f>[31]Loka!J13</f>
        <v>6745</v>
      </c>
      <c r="N16" s="44">
        <f>[31]Marras!J13</f>
        <v>5872</v>
      </c>
      <c r="O16" s="44">
        <f>[31]Joulu!J13</f>
        <v>5411</v>
      </c>
    </row>
    <row r="17" spans="2:15" s="14" customFormat="1" x14ac:dyDescent="0.2">
      <c r="B17" s="16" t="s">
        <v>27</v>
      </c>
      <c r="C17" s="45">
        <f>[31]Tammijoulu!AV13</f>
        <v>49226</v>
      </c>
      <c r="D17" s="45">
        <f>[31]Tammi!AV13</f>
        <v>1933</v>
      </c>
      <c r="E17" s="45">
        <f>[31]Helmi!AV13</f>
        <v>2272</v>
      </c>
      <c r="F17" s="45">
        <f>[31]Maalis!AV13</f>
        <v>2411</v>
      </c>
      <c r="G17" s="45">
        <f>[31]Huhti!AV13</f>
        <v>2142</v>
      </c>
      <c r="H17" s="45">
        <f>[31]Touko!AV13</f>
        <v>3829</v>
      </c>
      <c r="I17" s="45">
        <f>[31]Kesä!AV13</f>
        <v>6278</v>
      </c>
      <c r="J17" s="45">
        <f>[31]Heinä!AV13</f>
        <v>6629</v>
      </c>
      <c r="K17" s="45">
        <f>[31]Elo!AV13</f>
        <v>8173</v>
      </c>
      <c r="L17" s="45">
        <f>[31]Syys!AV13</f>
        <v>6343</v>
      </c>
      <c r="M17" s="45">
        <f>[31]Loka!AV13</f>
        <v>4142</v>
      </c>
      <c r="N17" s="45">
        <f>[31]Marras!AV13</f>
        <v>2532</v>
      </c>
      <c r="O17" s="45">
        <f>[31]Joulu!AV13</f>
        <v>2542</v>
      </c>
    </row>
    <row r="18" spans="2:15" x14ac:dyDescent="0.2">
      <c r="B18" s="1" t="s">
        <v>28</v>
      </c>
      <c r="C18" s="44">
        <f>[31]Tammijoulu!S13</f>
        <v>31696</v>
      </c>
      <c r="D18" s="44">
        <f>[31]Tammi!S13</f>
        <v>1346</v>
      </c>
      <c r="E18" s="44">
        <f>[31]Helmi!S13</f>
        <v>1068</v>
      </c>
      <c r="F18" s="44">
        <f>[31]Maalis!S13</f>
        <v>1539</v>
      </c>
      <c r="G18" s="44">
        <f>[31]Huhti!S13</f>
        <v>1657</v>
      </c>
      <c r="H18" s="44">
        <f>[31]Touko!S13</f>
        <v>1759</v>
      </c>
      <c r="I18" s="44">
        <f>[31]Kesä!S13</f>
        <v>3044</v>
      </c>
      <c r="J18" s="44">
        <f>[31]Heinä!S13</f>
        <v>4817</v>
      </c>
      <c r="K18" s="44">
        <f>[31]Elo!S13</f>
        <v>9360</v>
      </c>
      <c r="L18" s="44">
        <f>[31]Syys!S13</f>
        <v>1855</v>
      </c>
      <c r="M18" s="44">
        <f>[31]Loka!S13</f>
        <v>1427</v>
      </c>
      <c r="N18" s="44">
        <f>[31]Marras!S13</f>
        <v>1708</v>
      </c>
      <c r="O18" s="44">
        <f>[31]Joulu!S13</f>
        <v>2116</v>
      </c>
    </row>
    <row r="19" spans="2:15" s="14" customFormat="1" x14ac:dyDescent="0.2">
      <c r="B19" s="16" t="s">
        <v>29</v>
      </c>
      <c r="C19" s="45">
        <f>[31]Tammijoulu!R13</f>
        <v>26685</v>
      </c>
      <c r="D19" s="45">
        <f>[31]Tammi!R13</f>
        <v>1536</v>
      </c>
      <c r="E19" s="45">
        <f>[31]Helmi!R13</f>
        <v>1655</v>
      </c>
      <c r="F19" s="45">
        <f>[31]Maalis!R13</f>
        <v>1963</v>
      </c>
      <c r="G19" s="45">
        <f>[31]Huhti!R13</f>
        <v>1889</v>
      </c>
      <c r="H19" s="45">
        <f>[31]Touko!R13</f>
        <v>2737</v>
      </c>
      <c r="I19" s="45">
        <f>[31]Kesä!R13</f>
        <v>3000</v>
      </c>
      <c r="J19" s="45">
        <f>[31]Heinä!R13</f>
        <v>3215</v>
      </c>
      <c r="K19" s="45">
        <f>[31]Elo!R13</f>
        <v>3528</v>
      </c>
      <c r="L19" s="45">
        <f>[31]Syys!R13</f>
        <v>2177</v>
      </c>
      <c r="M19" s="45">
        <f>[31]Loka!R13</f>
        <v>1781</v>
      </c>
      <c r="N19" s="45">
        <f>[31]Marras!R13</f>
        <v>1656</v>
      </c>
      <c r="O19" s="45">
        <f>[31]Joulu!R13</f>
        <v>1548</v>
      </c>
    </row>
    <row r="20" spans="2:15" x14ac:dyDescent="0.2">
      <c r="B20" s="1" t="s">
        <v>30</v>
      </c>
      <c r="C20" s="44">
        <f>[31]Tammijoulu!M13</f>
        <v>25836</v>
      </c>
      <c r="D20" s="44">
        <f>[31]Tammi!M13</f>
        <v>1570</v>
      </c>
      <c r="E20" s="44">
        <f>[31]Helmi!M13</f>
        <v>1791</v>
      </c>
      <c r="F20" s="44">
        <f>[31]Maalis!M13</f>
        <v>2108</v>
      </c>
      <c r="G20" s="44">
        <f>[31]Huhti!M13</f>
        <v>1925</v>
      </c>
      <c r="H20" s="44">
        <f>[31]Touko!M13</f>
        <v>2363</v>
      </c>
      <c r="I20" s="44">
        <f>[31]Kesä!M13</f>
        <v>3092</v>
      </c>
      <c r="J20" s="44">
        <f>[31]Heinä!M13</f>
        <v>2804</v>
      </c>
      <c r="K20" s="44">
        <f>[31]Elo!M13</f>
        <v>2811</v>
      </c>
      <c r="L20" s="44">
        <f>[31]Syys!M13</f>
        <v>1965</v>
      </c>
      <c r="M20" s="44">
        <f>[31]Loka!M13</f>
        <v>2034</v>
      </c>
      <c r="N20" s="44">
        <f>[31]Marras!M13</f>
        <v>1881</v>
      </c>
      <c r="O20" s="44">
        <f>[31]Joulu!M13</f>
        <v>1492</v>
      </c>
    </row>
    <row r="21" spans="2:15" s="14" customFormat="1" x14ac:dyDescent="0.2">
      <c r="B21" s="16" t="s">
        <v>31</v>
      </c>
      <c r="C21" s="45">
        <f>[31]Tammijoulu!G13</f>
        <v>25043</v>
      </c>
      <c r="D21" s="45">
        <f>[31]Tammi!G13</f>
        <v>1505</v>
      </c>
      <c r="E21" s="45">
        <f>[31]Helmi!G13</f>
        <v>1535</v>
      </c>
      <c r="F21" s="45">
        <f>[31]Maalis!G13</f>
        <v>1883</v>
      </c>
      <c r="G21" s="45">
        <f>[31]Huhti!G13</f>
        <v>1769</v>
      </c>
      <c r="H21" s="45">
        <f>[31]Touko!G13</f>
        <v>2329</v>
      </c>
      <c r="I21" s="45">
        <f>[31]Kesä!G13</f>
        <v>2426</v>
      </c>
      <c r="J21" s="45">
        <f>[31]Heinä!G13</f>
        <v>2524</v>
      </c>
      <c r="K21" s="45">
        <f>[31]Elo!G13</f>
        <v>2783</v>
      </c>
      <c r="L21" s="45">
        <f>[31]Syys!G13</f>
        <v>2469</v>
      </c>
      <c r="M21" s="45">
        <f>[31]Loka!G13</f>
        <v>2615</v>
      </c>
      <c r="N21" s="45">
        <f>[31]Marras!G13</f>
        <v>2047</v>
      </c>
      <c r="O21" s="45">
        <f>[31]Joulu!G13</f>
        <v>1158</v>
      </c>
    </row>
    <row r="22" spans="2:15" x14ac:dyDescent="0.2">
      <c r="B22" s="1" t="s">
        <v>32</v>
      </c>
      <c r="C22" s="44">
        <f>[31]Tammijoulu!H13</f>
        <v>24876</v>
      </c>
      <c r="D22" s="44">
        <f>[31]Tammi!H13</f>
        <v>1773</v>
      </c>
      <c r="E22" s="44">
        <f>[31]Helmi!H13</f>
        <v>1612</v>
      </c>
      <c r="F22" s="44">
        <f>[31]Maalis!H13</f>
        <v>2186</v>
      </c>
      <c r="G22" s="44">
        <f>[31]Huhti!H13</f>
        <v>1366</v>
      </c>
      <c r="H22" s="44">
        <f>[31]Touko!H13</f>
        <v>2148</v>
      </c>
      <c r="I22" s="44">
        <f>[31]Kesä!H13</f>
        <v>2557</v>
      </c>
      <c r="J22" s="44">
        <f>[31]Heinä!H13</f>
        <v>2123</v>
      </c>
      <c r="K22" s="44">
        <f>[31]Elo!H13</f>
        <v>2763</v>
      </c>
      <c r="L22" s="44">
        <f>[31]Syys!H13</f>
        <v>2556</v>
      </c>
      <c r="M22" s="44">
        <f>[31]Loka!H13</f>
        <v>2426</v>
      </c>
      <c r="N22" s="44">
        <f>[31]Marras!H13</f>
        <v>2133</v>
      </c>
      <c r="O22" s="44">
        <f>[31]Joulu!H13</f>
        <v>1233</v>
      </c>
    </row>
    <row r="23" spans="2:15" s="14" customFormat="1" x14ac:dyDescent="0.2">
      <c r="B23" s="16" t="s">
        <v>33</v>
      </c>
      <c r="C23" s="45">
        <f>[31]Tammijoulu!T13</f>
        <v>32117</v>
      </c>
      <c r="D23" s="45">
        <f>[31]Tammi!T13</f>
        <v>770</v>
      </c>
      <c r="E23" s="45">
        <f>[31]Helmi!T13</f>
        <v>971</v>
      </c>
      <c r="F23" s="45">
        <f>[31]Maalis!T13</f>
        <v>1711</v>
      </c>
      <c r="G23" s="45">
        <f>[31]Huhti!T13</f>
        <v>1901</v>
      </c>
      <c r="H23" s="45">
        <f>[31]Touko!T13</f>
        <v>1819</v>
      </c>
      <c r="I23" s="45">
        <f>[31]Kesä!T13</f>
        <v>3426</v>
      </c>
      <c r="J23" s="45">
        <f>[31]Heinä!T13</f>
        <v>5549</v>
      </c>
      <c r="K23" s="45">
        <f>[31]Elo!T13</f>
        <v>8997</v>
      </c>
      <c r="L23" s="45">
        <f>[31]Syys!T13</f>
        <v>3034</v>
      </c>
      <c r="M23" s="45">
        <f>[31]Loka!T13</f>
        <v>1621</v>
      </c>
      <c r="N23" s="45">
        <f>[31]Marras!T13</f>
        <v>1092</v>
      </c>
      <c r="O23" s="45">
        <f>[31]Joulu!T13</f>
        <v>1226</v>
      </c>
    </row>
    <row r="24" spans="2:15" x14ac:dyDescent="0.2">
      <c r="B24" s="1" t="s">
        <v>34</v>
      </c>
      <c r="C24" s="44">
        <f>[31]Tammijoulu!AH13</f>
        <v>24110</v>
      </c>
      <c r="D24" s="44">
        <f>[31]Tammi!AH13</f>
        <v>2112</v>
      </c>
      <c r="E24" s="44">
        <f>[31]Helmi!AH13</f>
        <v>1373</v>
      </c>
      <c r="F24" s="44">
        <f>[31]Maalis!AH13</f>
        <v>1694</v>
      </c>
      <c r="G24" s="44">
        <f>[31]Huhti!AH13</f>
        <v>1737</v>
      </c>
      <c r="H24" s="44">
        <f>[31]Touko!AH13</f>
        <v>1731</v>
      </c>
      <c r="I24" s="44">
        <f>[31]Kesä!AH13</f>
        <v>1772</v>
      </c>
      <c r="J24" s="44">
        <f>[31]Heinä!AH13</f>
        <v>2275</v>
      </c>
      <c r="K24" s="44">
        <f>[31]Elo!AH13</f>
        <v>2526</v>
      </c>
      <c r="L24" s="44">
        <f>[31]Syys!AH13</f>
        <v>1889</v>
      </c>
      <c r="M24" s="44">
        <f>[31]Loka!AH13</f>
        <v>2191</v>
      </c>
      <c r="N24" s="44">
        <f>[31]Marras!AH13</f>
        <v>2853</v>
      </c>
      <c r="O24" s="44">
        <f>[31]Joulu!AH13</f>
        <v>1957</v>
      </c>
    </row>
    <row r="25" spans="2:15" s="14" customFormat="1" x14ac:dyDescent="0.2">
      <c r="B25" s="16" t="s">
        <v>35</v>
      </c>
      <c r="C25" s="45">
        <f>[31]Tammijoulu!L13</f>
        <v>17086</v>
      </c>
      <c r="D25" s="45">
        <f>[31]Tammi!L13</f>
        <v>678</v>
      </c>
      <c r="E25" s="45">
        <f>[31]Helmi!L13</f>
        <v>726</v>
      </c>
      <c r="F25" s="45">
        <f>[31]Maalis!L13</f>
        <v>867</v>
      </c>
      <c r="G25" s="45">
        <f>[31]Huhti!L13</f>
        <v>848</v>
      </c>
      <c r="H25" s="45">
        <f>[31]Touko!L13</f>
        <v>1491</v>
      </c>
      <c r="I25" s="45">
        <f>[31]Kesä!L13</f>
        <v>1980</v>
      </c>
      <c r="J25" s="45">
        <f>[31]Heinä!L13</f>
        <v>3802</v>
      </c>
      <c r="K25" s="45">
        <f>[31]Elo!L13</f>
        <v>2552</v>
      </c>
      <c r="L25" s="45">
        <f>[31]Syys!L13</f>
        <v>1495</v>
      </c>
      <c r="M25" s="45">
        <f>[31]Loka!L13</f>
        <v>956</v>
      </c>
      <c r="N25" s="45">
        <f>[31]Marras!L13</f>
        <v>808</v>
      </c>
      <c r="O25" s="45">
        <f>[31]Joulu!L13</f>
        <v>883</v>
      </c>
    </row>
    <row r="26" spans="2:15" x14ac:dyDescent="0.2">
      <c r="B26" s="1" t="s">
        <v>36</v>
      </c>
      <c r="C26" s="44">
        <f>[31]Tammijoulu!N13</f>
        <v>10565</v>
      </c>
      <c r="D26" s="44">
        <f>[31]Tammi!N13</f>
        <v>655</v>
      </c>
      <c r="E26" s="44">
        <f>[31]Helmi!N13</f>
        <v>826</v>
      </c>
      <c r="F26" s="44">
        <f>[31]Maalis!N13</f>
        <v>876</v>
      </c>
      <c r="G26" s="44">
        <f>[31]Huhti!N13</f>
        <v>733</v>
      </c>
      <c r="H26" s="44">
        <f>[31]Touko!N13</f>
        <v>1403</v>
      </c>
      <c r="I26" s="44">
        <f>[31]Kesä!N13</f>
        <v>1200</v>
      </c>
      <c r="J26" s="44">
        <f>[31]Heinä!N13</f>
        <v>907</v>
      </c>
      <c r="K26" s="44">
        <f>[31]Elo!N13</f>
        <v>1093</v>
      </c>
      <c r="L26" s="44">
        <f>[31]Syys!N13</f>
        <v>751</v>
      </c>
      <c r="M26" s="44">
        <f>[31]Loka!N13</f>
        <v>720</v>
      </c>
      <c r="N26" s="44">
        <f>[31]Marras!N13</f>
        <v>845</v>
      </c>
      <c r="O26" s="44">
        <f>[31]Joulu!N13</f>
        <v>556</v>
      </c>
    </row>
    <row r="27" spans="2:15" s="14" customFormat="1" x14ac:dyDescent="0.2">
      <c r="B27" s="16" t="s">
        <v>37</v>
      </c>
      <c r="C27" s="45">
        <f>[31]Tammijoulu!BK13</f>
        <v>27396</v>
      </c>
      <c r="D27" s="45">
        <f>[31]Tammi!BK13</f>
        <v>917</v>
      </c>
      <c r="E27" s="45">
        <f>[31]Helmi!BK13</f>
        <v>796</v>
      </c>
      <c r="F27" s="45">
        <f>[31]Maalis!BK13</f>
        <v>1068</v>
      </c>
      <c r="G27" s="45">
        <f>[31]Huhti!BK13</f>
        <v>1148</v>
      </c>
      <c r="H27" s="45">
        <f>[31]Touko!BK13</f>
        <v>1942</v>
      </c>
      <c r="I27" s="45">
        <f>[31]Kesä!BK13</f>
        <v>2779</v>
      </c>
      <c r="J27" s="45">
        <f>[31]Heinä!BK13</f>
        <v>3633</v>
      </c>
      <c r="K27" s="45">
        <f>[31]Elo!BK13</f>
        <v>4590</v>
      </c>
      <c r="L27" s="45">
        <f>[31]Syys!BK13</f>
        <v>3494</v>
      </c>
      <c r="M27" s="45">
        <f>[31]Loka!BK13</f>
        <v>2611</v>
      </c>
      <c r="N27" s="45">
        <f>[31]Marras!BK13</f>
        <v>2482</v>
      </c>
      <c r="O27" s="45">
        <f>[31]Joulu!BK13</f>
        <v>1936</v>
      </c>
    </row>
    <row r="28" spans="2:15" x14ac:dyDescent="0.2">
      <c r="B28" s="1" t="s">
        <v>38</v>
      </c>
      <c r="C28" s="44">
        <f>[31]Tammijoulu!AF13</f>
        <v>5557</v>
      </c>
      <c r="D28" s="44">
        <f>[31]Tammi!AF13</f>
        <v>366</v>
      </c>
      <c r="E28" s="44">
        <f>[31]Helmi!AF13</f>
        <v>302</v>
      </c>
      <c r="F28" s="44">
        <f>[31]Maalis!AF13</f>
        <v>204</v>
      </c>
      <c r="G28" s="44">
        <f>[31]Huhti!AF13</f>
        <v>250</v>
      </c>
      <c r="H28" s="44">
        <f>[31]Touko!AF13</f>
        <v>445</v>
      </c>
      <c r="I28" s="44">
        <f>[31]Kesä!AF13</f>
        <v>625</v>
      </c>
      <c r="J28" s="44">
        <f>[31]Heinä!AF13</f>
        <v>847</v>
      </c>
      <c r="K28" s="44">
        <f>[31]Elo!AF13</f>
        <v>1103</v>
      </c>
      <c r="L28" s="44">
        <f>[31]Syys!AF13</f>
        <v>285</v>
      </c>
      <c r="M28" s="44">
        <f>[31]Loka!AF13</f>
        <v>220</v>
      </c>
      <c r="N28" s="44">
        <f>[31]Marras!AF13</f>
        <v>206</v>
      </c>
      <c r="O28" s="44">
        <f>[31]Joulu!AF13</f>
        <v>704</v>
      </c>
    </row>
    <row r="29" spans="2:15" s="14" customFormat="1" x14ac:dyDescent="0.2">
      <c r="B29" s="16" t="s">
        <v>39</v>
      </c>
      <c r="C29" s="45">
        <f>[31]Tammijoulu!AQ13</f>
        <v>5694</v>
      </c>
      <c r="D29" s="45">
        <f>[31]Tammi!AQ13</f>
        <v>266</v>
      </c>
      <c r="E29" s="45">
        <f>[31]Helmi!AQ13</f>
        <v>213</v>
      </c>
      <c r="F29" s="45">
        <f>[31]Maalis!AQ13</f>
        <v>316</v>
      </c>
      <c r="G29" s="45">
        <f>[31]Huhti!AQ13</f>
        <v>379</v>
      </c>
      <c r="H29" s="45">
        <f>[31]Touko!AQ13</f>
        <v>653</v>
      </c>
      <c r="I29" s="45">
        <f>[31]Kesä!AQ13</f>
        <v>794</v>
      </c>
      <c r="J29" s="45">
        <f>[31]Heinä!AQ13</f>
        <v>651</v>
      </c>
      <c r="K29" s="45">
        <f>[31]Elo!AQ13</f>
        <v>688</v>
      </c>
      <c r="L29" s="45">
        <f>[31]Syys!AQ13</f>
        <v>655</v>
      </c>
      <c r="M29" s="45">
        <f>[31]Loka!AQ13</f>
        <v>363</v>
      </c>
      <c r="N29" s="45">
        <f>[31]Marras!AQ13</f>
        <v>428</v>
      </c>
      <c r="O29" s="45">
        <f>[31]Joulu!AQ13</f>
        <v>288</v>
      </c>
    </row>
    <row r="30" spans="2:15" x14ac:dyDescent="0.2">
      <c r="B30" s="1" t="s">
        <v>40</v>
      </c>
      <c r="C30" s="44">
        <f>[31]Tammijoulu!K13</f>
        <v>7671</v>
      </c>
      <c r="D30" s="44">
        <f>[31]Tammi!K13</f>
        <v>403</v>
      </c>
      <c r="E30" s="44">
        <f>[31]Helmi!K13</f>
        <v>331</v>
      </c>
      <c r="F30" s="44">
        <f>[31]Maalis!K13</f>
        <v>412</v>
      </c>
      <c r="G30" s="44">
        <f>[31]Huhti!K13</f>
        <v>527</v>
      </c>
      <c r="H30" s="44">
        <f>[31]Touko!K13</f>
        <v>754</v>
      </c>
      <c r="I30" s="44">
        <f>[31]Kesä!K13</f>
        <v>882</v>
      </c>
      <c r="J30" s="44">
        <f>[31]Heinä!K13</f>
        <v>1460</v>
      </c>
      <c r="K30" s="44">
        <f>[31]Elo!K13</f>
        <v>1084</v>
      </c>
      <c r="L30" s="44">
        <f>[31]Syys!K13</f>
        <v>550</v>
      </c>
      <c r="M30" s="44">
        <f>[31]Loka!K13</f>
        <v>486</v>
      </c>
      <c r="N30" s="44">
        <f>[31]Marras!K13</f>
        <v>469</v>
      </c>
      <c r="O30" s="44">
        <f>[31]Joulu!K13</f>
        <v>313</v>
      </c>
    </row>
    <row r="31" spans="2:15" s="14" customFormat="1" x14ac:dyDescent="0.2">
      <c r="B31" s="16" t="s">
        <v>2</v>
      </c>
      <c r="C31" s="45">
        <f>[31]Tammijoulu!BG13</f>
        <v>11124</v>
      </c>
      <c r="D31" s="45">
        <f>[31]Tammi!BG13</f>
        <v>613</v>
      </c>
      <c r="E31" s="45">
        <f>[31]Helmi!BG13</f>
        <v>234</v>
      </c>
      <c r="F31" s="45">
        <f>[31]Maalis!BG13</f>
        <v>312</v>
      </c>
      <c r="G31" s="45">
        <f>[31]Huhti!BG13</f>
        <v>419</v>
      </c>
      <c r="H31" s="45">
        <f>[31]Touko!BG13</f>
        <v>892</v>
      </c>
      <c r="I31" s="45">
        <f>[31]Kesä!BG13</f>
        <v>1487</v>
      </c>
      <c r="J31" s="45">
        <f>[31]Heinä!BG13</f>
        <v>1909</v>
      </c>
      <c r="K31" s="45">
        <f>[31]Elo!BG13</f>
        <v>1664</v>
      </c>
      <c r="L31" s="45">
        <f>[31]Syys!BG13</f>
        <v>1478</v>
      </c>
      <c r="M31" s="45">
        <f>[31]Loka!BG13</f>
        <v>898</v>
      </c>
      <c r="N31" s="45">
        <f>[31]Marras!BG13</f>
        <v>510</v>
      </c>
      <c r="O31" s="45">
        <f>[31]Joulu!BG13</f>
        <v>708</v>
      </c>
    </row>
    <row r="32" spans="2:15" x14ac:dyDescent="0.2">
      <c r="B32" s="1" t="s">
        <v>41</v>
      </c>
      <c r="C32" s="44">
        <f>[31]Tammijoulu!V13</f>
        <v>7574</v>
      </c>
      <c r="D32" s="44">
        <f>[31]Tammi!V13</f>
        <v>443</v>
      </c>
      <c r="E32" s="44">
        <f>[31]Helmi!V13</f>
        <v>381</v>
      </c>
      <c r="F32" s="44">
        <f>[31]Maalis!V13</f>
        <v>564</v>
      </c>
      <c r="G32" s="44">
        <f>[31]Huhti!V13</f>
        <v>425</v>
      </c>
      <c r="H32" s="44">
        <f>[31]Touko!V13</f>
        <v>682</v>
      </c>
      <c r="I32" s="44">
        <f>[31]Kesä!V13</f>
        <v>1006</v>
      </c>
      <c r="J32" s="44">
        <f>[31]Heinä!V13</f>
        <v>646</v>
      </c>
      <c r="K32" s="44">
        <f>[31]Elo!V13</f>
        <v>707</v>
      </c>
      <c r="L32" s="44">
        <f>[31]Syys!V13</f>
        <v>1267</v>
      </c>
      <c r="M32" s="44">
        <f>[31]Loka!V13</f>
        <v>570</v>
      </c>
      <c r="N32" s="44">
        <f>[31]Marras!V13</f>
        <v>482</v>
      </c>
      <c r="O32" s="44">
        <f>[31]Joulu!V13</f>
        <v>401</v>
      </c>
    </row>
    <row r="33" spans="2:15" s="14" customFormat="1" x14ac:dyDescent="0.2">
      <c r="B33" s="16" t="s">
        <v>42</v>
      </c>
      <c r="C33" s="45">
        <f>[31]Tammijoulu!Y13</f>
        <v>4029</v>
      </c>
      <c r="D33" s="45">
        <f>[31]Tammi!Y13</f>
        <v>180</v>
      </c>
      <c r="E33" s="45">
        <f>[31]Helmi!Y13</f>
        <v>216</v>
      </c>
      <c r="F33" s="45">
        <f>[31]Maalis!Y13</f>
        <v>363</v>
      </c>
      <c r="G33" s="45">
        <f>[31]Huhti!Y13</f>
        <v>336</v>
      </c>
      <c r="H33" s="45">
        <f>[31]Touko!Y13</f>
        <v>354</v>
      </c>
      <c r="I33" s="45">
        <f>[31]Kesä!Y13</f>
        <v>478</v>
      </c>
      <c r="J33" s="45">
        <f>[31]Heinä!Y13</f>
        <v>438</v>
      </c>
      <c r="K33" s="45">
        <f>[31]Elo!Y13</f>
        <v>432</v>
      </c>
      <c r="L33" s="45">
        <f>[31]Syys!Y13</f>
        <v>323</v>
      </c>
      <c r="M33" s="45">
        <f>[31]Loka!Y13</f>
        <v>350</v>
      </c>
      <c r="N33" s="45">
        <f>[31]Marras!Y13</f>
        <v>357</v>
      </c>
      <c r="O33" s="45">
        <f>[31]Joulu!Y13</f>
        <v>202</v>
      </c>
    </row>
    <row r="34" spans="2:15" x14ac:dyDescent="0.2">
      <c r="B34" s="1" t="s">
        <v>3</v>
      </c>
      <c r="C34" s="44">
        <f>[31]Tammijoulu!AI13</f>
        <v>5121</v>
      </c>
      <c r="D34" s="44">
        <f>[31]Tammi!AI13</f>
        <v>399</v>
      </c>
      <c r="E34" s="44">
        <f>[31]Helmi!AI13</f>
        <v>305</v>
      </c>
      <c r="F34" s="44">
        <f>[31]Maalis!AI13</f>
        <v>396</v>
      </c>
      <c r="G34" s="44">
        <f>[31]Huhti!AI13</f>
        <v>387</v>
      </c>
      <c r="H34" s="44">
        <f>[31]Touko!AI13</f>
        <v>354</v>
      </c>
      <c r="I34" s="44">
        <f>[31]Kesä!AI13</f>
        <v>378</v>
      </c>
      <c r="J34" s="44">
        <f>[31]Heinä!AI13</f>
        <v>535</v>
      </c>
      <c r="K34" s="44">
        <f>[31]Elo!AI13</f>
        <v>630</v>
      </c>
      <c r="L34" s="44">
        <f>[31]Syys!AI13</f>
        <v>569</v>
      </c>
      <c r="M34" s="44">
        <f>[31]Loka!AI13</f>
        <v>365</v>
      </c>
      <c r="N34" s="44">
        <f>[31]Marras!AI13</f>
        <v>404</v>
      </c>
      <c r="O34" s="44">
        <f>[31]Joulu!AI13</f>
        <v>399</v>
      </c>
    </row>
    <row r="35" spans="2:15" s="14" customFormat="1" x14ac:dyDescent="0.2">
      <c r="B35" s="16" t="s">
        <v>43</v>
      </c>
      <c r="C35" s="45">
        <f>[31]Tammijoulu!U13</f>
        <v>4064</v>
      </c>
      <c r="D35" s="45">
        <f>[31]Tammi!U13</f>
        <v>155</v>
      </c>
      <c r="E35" s="45">
        <f>[31]Helmi!U13</f>
        <v>219</v>
      </c>
      <c r="F35" s="45">
        <f>[31]Maalis!U13</f>
        <v>235</v>
      </c>
      <c r="G35" s="45">
        <f>[31]Huhti!U13</f>
        <v>280</v>
      </c>
      <c r="H35" s="45">
        <f>[31]Touko!U13</f>
        <v>254</v>
      </c>
      <c r="I35" s="45">
        <f>[31]Kesä!U13</f>
        <v>345</v>
      </c>
      <c r="J35" s="45">
        <f>[31]Heinä!U13</f>
        <v>549</v>
      </c>
      <c r="K35" s="45">
        <f>[31]Elo!U13</f>
        <v>1031</v>
      </c>
      <c r="L35" s="45">
        <f>[31]Syys!U13</f>
        <v>482</v>
      </c>
      <c r="M35" s="45">
        <f>[31]Loka!U13</f>
        <v>198</v>
      </c>
      <c r="N35" s="45">
        <f>[31]Marras!U13</f>
        <v>144</v>
      </c>
      <c r="O35" s="45">
        <f>[31]Joulu!U13</f>
        <v>172</v>
      </c>
    </row>
    <row r="36" spans="2:15" x14ac:dyDescent="0.2">
      <c r="B36" s="1" t="s">
        <v>44</v>
      </c>
      <c r="C36" s="44">
        <f>[31]Tammijoulu!Q13</f>
        <v>4126</v>
      </c>
      <c r="D36" s="44">
        <f>[31]Tammi!Q13</f>
        <v>195</v>
      </c>
      <c r="E36" s="44">
        <f>[31]Helmi!Q13</f>
        <v>192</v>
      </c>
      <c r="F36" s="44">
        <f>[31]Maalis!Q13</f>
        <v>257</v>
      </c>
      <c r="G36" s="44">
        <f>[31]Huhti!Q13</f>
        <v>271</v>
      </c>
      <c r="H36" s="44">
        <f>[31]Touko!Q13</f>
        <v>466</v>
      </c>
      <c r="I36" s="44">
        <f>[31]Kesä!Q13</f>
        <v>372</v>
      </c>
      <c r="J36" s="44">
        <f>[31]Heinä!Q13</f>
        <v>461</v>
      </c>
      <c r="K36" s="44">
        <f>[31]Elo!Q13</f>
        <v>622</v>
      </c>
      <c r="L36" s="44">
        <f>[31]Syys!Q13</f>
        <v>332</v>
      </c>
      <c r="M36" s="44">
        <f>[31]Loka!Q13</f>
        <v>288</v>
      </c>
      <c r="N36" s="44">
        <f>[31]Marras!Q13</f>
        <v>338</v>
      </c>
      <c r="O36" s="44">
        <f>[31]Joulu!Q13</f>
        <v>332</v>
      </c>
    </row>
    <row r="37" spans="2:15" s="14" customFormat="1" x14ac:dyDescent="0.2">
      <c r="B37" s="16" t="s">
        <v>4</v>
      </c>
      <c r="C37" s="45">
        <f>[31]Tammijoulu!AN13</f>
        <v>2626</v>
      </c>
      <c r="D37" s="45">
        <f>[31]Tammi!AN13</f>
        <v>175</v>
      </c>
      <c r="E37" s="45">
        <f>[31]Helmi!AN13</f>
        <v>170</v>
      </c>
      <c r="F37" s="45">
        <f>[31]Maalis!AN13</f>
        <v>224</v>
      </c>
      <c r="G37" s="45">
        <f>[31]Huhti!AN13</f>
        <v>108</v>
      </c>
      <c r="H37" s="45">
        <f>[31]Touko!AN13</f>
        <v>314</v>
      </c>
      <c r="I37" s="45">
        <f>[31]Kesä!AN13</f>
        <v>293</v>
      </c>
      <c r="J37" s="45">
        <f>[31]Heinä!AN13</f>
        <v>220</v>
      </c>
      <c r="K37" s="45">
        <f>[31]Elo!AN13</f>
        <v>433</v>
      </c>
      <c r="L37" s="45">
        <f>[31]Syys!AN13</f>
        <v>231</v>
      </c>
      <c r="M37" s="45">
        <f>[31]Loka!AN13</f>
        <v>141</v>
      </c>
      <c r="N37" s="45">
        <f>[31]Marras!AN13</f>
        <v>170</v>
      </c>
      <c r="O37" s="45">
        <f>[31]Joulu!AN13</f>
        <v>147</v>
      </c>
    </row>
    <row r="38" spans="2:15" x14ac:dyDescent="0.2">
      <c r="B38" s="1" t="s">
        <v>45</v>
      </c>
      <c r="C38" s="44">
        <f>[31]Tammijoulu!BA13</f>
        <v>4391</v>
      </c>
      <c r="D38" s="44">
        <f>[31]Tammi!BA13</f>
        <v>200</v>
      </c>
      <c r="E38" s="44">
        <f>[31]Helmi!BA13</f>
        <v>170</v>
      </c>
      <c r="F38" s="44">
        <f>[31]Maalis!BA13</f>
        <v>215</v>
      </c>
      <c r="G38" s="44">
        <f>[31]Huhti!BA13</f>
        <v>193</v>
      </c>
      <c r="H38" s="44">
        <f>[31]Touko!BA13</f>
        <v>414</v>
      </c>
      <c r="I38" s="44">
        <f>[31]Kesä!BA13</f>
        <v>681</v>
      </c>
      <c r="J38" s="44">
        <f>[31]Heinä!BA13</f>
        <v>707</v>
      </c>
      <c r="K38" s="44">
        <f>[31]Elo!BA13</f>
        <v>675</v>
      </c>
      <c r="L38" s="44">
        <f>[31]Syys!BA13</f>
        <v>486</v>
      </c>
      <c r="M38" s="44">
        <f>[31]Loka!BA13</f>
        <v>237</v>
      </c>
      <c r="N38" s="44">
        <f>[31]Marras!BA13</f>
        <v>210</v>
      </c>
      <c r="O38" s="44">
        <f>[31]Joulu!BA13</f>
        <v>203</v>
      </c>
    </row>
    <row r="39" spans="2:15" s="14" customFormat="1" x14ac:dyDescent="0.2">
      <c r="B39" s="16" t="s">
        <v>46</v>
      </c>
      <c r="C39" s="45">
        <f>[31]Tammijoulu!W13</f>
        <v>3615</v>
      </c>
      <c r="D39" s="45">
        <f>[31]Tammi!W13</f>
        <v>124</v>
      </c>
      <c r="E39" s="45">
        <f>[31]Helmi!W13</f>
        <v>172</v>
      </c>
      <c r="F39" s="45">
        <f>[31]Maalis!W13</f>
        <v>221</v>
      </c>
      <c r="G39" s="45">
        <f>[31]Huhti!W13</f>
        <v>227</v>
      </c>
      <c r="H39" s="45">
        <f>[31]Touko!W13</f>
        <v>384</v>
      </c>
      <c r="I39" s="45">
        <f>[31]Kesä!W13</f>
        <v>345</v>
      </c>
      <c r="J39" s="45">
        <f>[31]Heinä!W13</f>
        <v>710</v>
      </c>
      <c r="K39" s="45">
        <f>[31]Elo!W13</f>
        <v>501</v>
      </c>
      <c r="L39" s="45">
        <f>[31]Syys!W13</f>
        <v>256</v>
      </c>
      <c r="M39" s="45">
        <f>[31]Loka!W13</f>
        <v>261</v>
      </c>
      <c r="N39" s="45">
        <f>[31]Marras!W13</f>
        <v>291</v>
      </c>
      <c r="O39" s="45">
        <f>[31]Joulu!W13</f>
        <v>123</v>
      </c>
    </row>
    <row r="40" spans="2:15" x14ac:dyDescent="0.2">
      <c r="B40" s="1" t="s">
        <v>47</v>
      </c>
      <c r="C40" s="44">
        <f>[31]Tammijoulu!AJ13</f>
        <v>4205</v>
      </c>
      <c r="D40" s="44">
        <f>[31]Tammi!AJ13</f>
        <v>325</v>
      </c>
      <c r="E40" s="44">
        <f>[31]Helmi!AJ13</f>
        <v>271</v>
      </c>
      <c r="F40" s="44">
        <f>[31]Maalis!AJ13</f>
        <v>276</v>
      </c>
      <c r="G40" s="44">
        <f>[31]Huhti!AJ13</f>
        <v>310</v>
      </c>
      <c r="H40" s="44">
        <f>[31]Touko!AJ13</f>
        <v>383</v>
      </c>
      <c r="I40" s="44">
        <f>[31]Kesä!AJ13</f>
        <v>411</v>
      </c>
      <c r="J40" s="44">
        <f>[31]Heinä!AJ13</f>
        <v>276</v>
      </c>
      <c r="K40" s="44">
        <f>[31]Elo!AJ13</f>
        <v>388</v>
      </c>
      <c r="L40" s="44">
        <f>[31]Syys!AJ13</f>
        <v>390</v>
      </c>
      <c r="M40" s="44">
        <f>[31]Loka!AJ13</f>
        <v>358</v>
      </c>
      <c r="N40" s="44">
        <f>[31]Marras!AJ13</f>
        <v>383</v>
      </c>
      <c r="O40" s="44">
        <f>[31]Joulu!AJ13</f>
        <v>434</v>
      </c>
    </row>
    <row r="41" spans="2:15" s="14" customFormat="1" x14ac:dyDescent="0.2">
      <c r="B41" s="16" t="s">
        <v>48</v>
      </c>
      <c r="C41" s="45">
        <f>[31]Tammijoulu!AG13</f>
        <v>2454</v>
      </c>
      <c r="D41" s="45">
        <f>[31]Tammi!AG13</f>
        <v>166</v>
      </c>
      <c r="E41" s="45">
        <f>[31]Helmi!AG13</f>
        <v>128</v>
      </c>
      <c r="F41" s="45">
        <f>[31]Maalis!AG13</f>
        <v>169</v>
      </c>
      <c r="G41" s="45">
        <f>[31]Huhti!AG13</f>
        <v>214</v>
      </c>
      <c r="H41" s="45">
        <f>[31]Touko!AG13</f>
        <v>263</v>
      </c>
      <c r="I41" s="45">
        <f>[31]Kesä!AG13</f>
        <v>275</v>
      </c>
      <c r="J41" s="45">
        <f>[31]Heinä!AG13</f>
        <v>212</v>
      </c>
      <c r="K41" s="45">
        <f>[31]Elo!AG13</f>
        <v>270</v>
      </c>
      <c r="L41" s="45">
        <f>[31]Syys!AG13</f>
        <v>161</v>
      </c>
      <c r="M41" s="45">
        <f>[31]Loka!AG13</f>
        <v>206</v>
      </c>
      <c r="N41" s="45">
        <f>[31]Marras!AG13</f>
        <v>276</v>
      </c>
      <c r="O41" s="45">
        <f>[31]Joulu!AG13</f>
        <v>114</v>
      </c>
    </row>
    <row r="42" spans="2:15" x14ac:dyDescent="0.2">
      <c r="B42" s="1" t="s">
        <v>49</v>
      </c>
      <c r="C42" s="44">
        <f>[31]Tammijoulu!AW13</f>
        <v>6193</v>
      </c>
      <c r="D42" s="44">
        <f>[31]Tammi!AW13</f>
        <v>309</v>
      </c>
      <c r="E42" s="44">
        <f>[31]Helmi!AW13</f>
        <v>277</v>
      </c>
      <c r="F42" s="44">
        <f>[31]Maalis!AW13</f>
        <v>382</v>
      </c>
      <c r="G42" s="44">
        <f>[31]Huhti!AW13</f>
        <v>385</v>
      </c>
      <c r="H42" s="44">
        <f>[31]Touko!AW13</f>
        <v>587</v>
      </c>
      <c r="I42" s="44">
        <f>[31]Kesä!AW13</f>
        <v>814</v>
      </c>
      <c r="J42" s="44">
        <f>[31]Heinä!AW13</f>
        <v>589</v>
      </c>
      <c r="K42" s="44">
        <f>[31]Elo!AW13</f>
        <v>775</v>
      </c>
      <c r="L42" s="44">
        <f>[31]Syys!AW13</f>
        <v>749</v>
      </c>
      <c r="M42" s="44">
        <f>[31]Loka!AW13</f>
        <v>486</v>
      </c>
      <c r="N42" s="44">
        <f>[31]Marras!AW13</f>
        <v>546</v>
      </c>
      <c r="O42" s="44">
        <f>[31]Joulu!AW13</f>
        <v>294</v>
      </c>
    </row>
    <row r="43" spans="2:15" s="14" customFormat="1" x14ac:dyDescent="0.2">
      <c r="B43" s="16" t="s">
        <v>5</v>
      </c>
      <c r="C43" s="45">
        <f>[31]Tammijoulu!BC13</f>
        <v>2010</v>
      </c>
      <c r="D43" s="45">
        <f>[31]Tammi!BC13</f>
        <v>51</v>
      </c>
      <c r="E43" s="45">
        <f>[31]Helmi!BC13</f>
        <v>51</v>
      </c>
      <c r="F43" s="45">
        <f>[31]Maalis!BC13</f>
        <v>106</v>
      </c>
      <c r="G43" s="45">
        <f>[31]Huhti!BC13</f>
        <v>95</v>
      </c>
      <c r="H43" s="45">
        <f>[31]Touko!BC13</f>
        <v>60</v>
      </c>
      <c r="I43" s="45">
        <f>[31]Kesä!BC13</f>
        <v>404</v>
      </c>
      <c r="J43" s="45">
        <f>[31]Heinä!BC13</f>
        <v>482</v>
      </c>
      <c r="K43" s="45">
        <f>[31]Elo!BC13</f>
        <v>296</v>
      </c>
      <c r="L43" s="45">
        <f>[31]Syys!BC13</f>
        <v>159</v>
      </c>
      <c r="M43" s="45">
        <f>[31]Loka!BC13</f>
        <v>161</v>
      </c>
      <c r="N43" s="45">
        <f>[31]Marras!BC13</f>
        <v>100</v>
      </c>
      <c r="O43" s="45">
        <f>[31]Joulu!BC13</f>
        <v>45</v>
      </c>
    </row>
    <row r="44" spans="2:15" x14ac:dyDescent="0.2">
      <c r="B44" s="1" t="s">
        <v>6</v>
      </c>
      <c r="C44" s="44">
        <f>[31]Tammijoulu!AS13</f>
        <v>2430</v>
      </c>
      <c r="D44" s="44">
        <f>[31]Tammi!AS13</f>
        <v>110</v>
      </c>
      <c r="E44" s="44">
        <f>[31]Helmi!AS13</f>
        <v>72</v>
      </c>
      <c r="F44" s="44">
        <f>[31]Maalis!AS13</f>
        <v>65</v>
      </c>
      <c r="G44" s="44">
        <f>[31]Huhti!AS13</f>
        <v>146</v>
      </c>
      <c r="H44" s="44">
        <f>[31]Touko!AS13</f>
        <v>222</v>
      </c>
      <c r="I44" s="44">
        <f>[31]Kesä!AS13</f>
        <v>455</v>
      </c>
      <c r="J44" s="44">
        <f>[31]Heinä!AS13</f>
        <v>338</v>
      </c>
      <c r="K44" s="44">
        <f>[31]Elo!AS13</f>
        <v>236</v>
      </c>
      <c r="L44" s="44">
        <f>[31]Syys!AS13</f>
        <v>406</v>
      </c>
      <c r="M44" s="44">
        <f>[31]Loka!AS13</f>
        <v>177</v>
      </c>
      <c r="N44" s="44">
        <f>[31]Marras!AS13</f>
        <v>102</v>
      </c>
      <c r="O44" s="44">
        <f>[31]Joulu!AS13</f>
        <v>101</v>
      </c>
    </row>
    <row r="45" spans="2:15" s="14" customFormat="1" x14ac:dyDescent="0.2">
      <c r="B45" s="16" t="s">
        <v>50</v>
      </c>
      <c r="C45" s="45">
        <f>[31]Tammijoulu!I13</f>
        <v>2872</v>
      </c>
      <c r="D45" s="45">
        <f>[31]Tammi!I13</f>
        <v>158</v>
      </c>
      <c r="E45" s="45">
        <f>[31]Helmi!I13</f>
        <v>89</v>
      </c>
      <c r="F45" s="45">
        <f>[31]Maalis!I13</f>
        <v>178</v>
      </c>
      <c r="G45" s="45">
        <f>[31]Huhti!I13</f>
        <v>174</v>
      </c>
      <c r="H45" s="45">
        <f>[31]Touko!I13</f>
        <v>592</v>
      </c>
      <c r="I45" s="45">
        <f>[31]Kesä!I13</f>
        <v>339</v>
      </c>
      <c r="J45" s="45">
        <f>[31]Heinä!I13</f>
        <v>157</v>
      </c>
      <c r="K45" s="45">
        <f>[31]Elo!I13</f>
        <v>315</v>
      </c>
      <c r="L45" s="45">
        <f>[31]Syys!I13</f>
        <v>262</v>
      </c>
      <c r="M45" s="45">
        <f>[31]Loka!I13</f>
        <v>331</v>
      </c>
      <c r="N45" s="45">
        <f>[31]Marras!I13</f>
        <v>154</v>
      </c>
      <c r="O45" s="45">
        <f>[31]Joulu!I13</f>
        <v>123</v>
      </c>
    </row>
    <row r="46" spans="2:15" x14ac:dyDescent="0.2">
      <c r="B46" s="1" t="s">
        <v>51</v>
      </c>
      <c r="C46" s="44">
        <f>[31]Tammijoulu!BH13</f>
        <v>994</v>
      </c>
      <c r="D46" s="44">
        <f>[31]Tammi!BH13</f>
        <v>66</v>
      </c>
      <c r="E46" s="44">
        <f>[31]Helmi!BH13</f>
        <v>32</v>
      </c>
      <c r="F46" s="44">
        <f>[31]Maalis!BH13</f>
        <v>55</v>
      </c>
      <c r="G46" s="44">
        <f>[31]Huhti!BH13</f>
        <v>41</v>
      </c>
      <c r="H46" s="44">
        <f>[31]Touko!BH13</f>
        <v>63</v>
      </c>
      <c r="I46" s="44">
        <f>[31]Kesä!BH13</f>
        <v>168</v>
      </c>
      <c r="J46" s="44">
        <f>[31]Heinä!BH13</f>
        <v>124</v>
      </c>
      <c r="K46" s="44">
        <f>[31]Elo!BH13</f>
        <v>172</v>
      </c>
      <c r="L46" s="44">
        <f>[31]Syys!BH13</f>
        <v>104</v>
      </c>
      <c r="M46" s="44">
        <f>[31]Loka!BH13</f>
        <v>74</v>
      </c>
      <c r="N46" s="44">
        <f>[31]Marras!BH13</f>
        <v>52</v>
      </c>
      <c r="O46" s="44">
        <f>[31]Joulu!BH13</f>
        <v>43</v>
      </c>
    </row>
    <row r="47" spans="2:15" s="14" customFormat="1" x14ac:dyDescent="0.2"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5" x14ac:dyDescent="0.2">
      <c r="B48" s="1" t="s">
        <v>91</v>
      </c>
      <c r="C48" s="8">
        <f t="shared" ref="C48:O48" si="0">C10-SUM(C12:C46)</f>
        <v>95655</v>
      </c>
      <c r="D48" s="8">
        <f t="shared" si="0"/>
        <v>5293</v>
      </c>
      <c r="E48" s="8">
        <f t="shared" si="0"/>
        <v>3620</v>
      </c>
      <c r="F48" s="8">
        <f t="shared" si="0"/>
        <v>4982</v>
      </c>
      <c r="G48" s="8">
        <f t="shared" si="0"/>
        <v>5875</v>
      </c>
      <c r="H48" s="8">
        <f t="shared" si="0"/>
        <v>9003</v>
      </c>
      <c r="I48" s="8">
        <f t="shared" si="0"/>
        <v>12035</v>
      </c>
      <c r="J48" s="8">
        <f t="shared" si="0"/>
        <v>12869</v>
      </c>
      <c r="K48" s="8">
        <f t="shared" si="0"/>
        <v>13529</v>
      </c>
      <c r="L48" s="8">
        <f t="shared" si="0"/>
        <v>10260</v>
      </c>
      <c r="M48" s="8">
        <f t="shared" si="0"/>
        <v>7606</v>
      </c>
      <c r="N48" s="8">
        <f t="shared" si="0"/>
        <v>5562</v>
      </c>
      <c r="O48" s="8">
        <f t="shared" si="0"/>
        <v>5021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8" type="noConversion"/>
  <conditionalFormatting sqref="P1:IV1048576 A1:B1048576 C8:O65536 C1:O6">
    <cfRule type="cellIs" dxfId="47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C9" sqref="C9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105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[32]Tammijoulu!C13</f>
        <v>2897053</v>
      </c>
      <c r="D9" s="43">
        <f>[32]Tammi!C13</f>
        <v>224094</v>
      </c>
      <c r="E9" s="43">
        <f>[32]Helmi!C13</f>
        <v>205404</v>
      </c>
      <c r="F9" s="43">
        <f>[32]Maalis!C13</f>
        <v>214374</v>
      </c>
      <c r="G9" s="43">
        <f>[32]Huhti!C13</f>
        <v>231894</v>
      </c>
      <c r="H9" s="43">
        <f>[32]Touko!C13</f>
        <v>264943</v>
      </c>
      <c r="I9" s="43">
        <f>[32]Kesä!C13</f>
        <v>294204</v>
      </c>
      <c r="J9" s="43">
        <f>[32]Heinä!C13</f>
        <v>337691</v>
      </c>
      <c r="K9" s="43">
        <f>[32]Elo!C13</f>
        <v>354083</v>
      </c>
      <c r="L9" s="43">
        <f>[32]Syys!C13</f>
        <v>273188</v>
      </c>
      <c r="M9" s="43">
        <f>[32]Loka!C13</f>
        <v>261292</v>
      </c>
      <c r="N9" s="43">
        <f>[3]Marras!C15</f>
        <v>235854</v>
      </c>
      <c r="O9" s="43"/>
    </row>
    <row r="10" spans="2:15" x14ac:dyDescent="0.2">
      <c r="B10" s="10" t="s">
        <v>21</v>
      </c>
      <c r="C10" s="44">
        <f>[32]Tammijoulu!E13</f>
        <v>1705360</v>
      </c>
      <c r="D10" s="44">
        <f>[32]Tammi!E13</f>
        <v>134007</v>
      </c>
      <c r="E10" s="44">
        <f>[32]Helmi!E13</f>
        <v>108323</v>
      </c>
      <c r="F10" s="44">
        <f>[32]Maalis!E13</f>
        <v>126500</v>
      </c>
      <c r="G10" s="44">
        <f>[32]Huhti!E13</f>
        <v>129934</v>
      </c>
      <c r="H10" s="44">
        <f>[32]Touko!E13</f>
        <v>160047</v>
      </c>
      <c r="I10" s="44">
        <f>[32]Kesä!E13</f>
        <v>184086</v>
      </c>
      <c r="J10" s="44">
        <f>[32]Heinä!E13</f>
        <v>193331</v>
      </c>
      <c r="K10" s="44">
        <f>[32]Elo!E13</f>
        <v>240182</v>
      </c>
      <c r="L10" s="44">
        <f>[32]Syys!E13</f>
        <v>170130</v>
      </c>
      <c r="M10" s="44">
        <f>[32]Loka!E13</f>
        <v>141215</v>
      </c>
      <c r="N10" s="44">
        <f>[3]Marras!E15</f>
        <v>117647</v>
      </c>
      <c r="O10" s="44"/>
    </row>
    <row r="11" spans="2:15" s="14" customFormat="1" x14ac:dyDescent="0.2">
      <c r="B11" s="15" t="s">
        <v>22</v>
      </c>
      <c r="C11" s="45">
        <f>[32]Tammijoulu!D13</f>
        <v>1191693</v>
      </c>
      <c r="D11" s="45">
        <f>[32]Tammi!D13</f>
        <v>90087</v>
      </c>
      <c r="E11" s="45">
        <f>[32]Helmi!D13</f>
        <v>97081</v>
      </c>
      <c r="F11" s="45">
        <f>[32]Maalis!D13</f>
        <v>87874</v>
      </c>
      <c r="G11" s="45">
        <f>[32]Huhti!D13</f>
        <v>101960</v>
      </c>
      <c r="H11" s="45">
        <f>[32]Touko!D13</f>
        <v>104896</v>
      </c>
      <c r="I11" s="45">
        <f>[32]Kesä!D13</f>
        <v>110118</v>
      </c>
      <c r="J11" s="45">
        <f>[32]Heinä!D13</f>
        <v>144360</v>
      </c>
      <c r="K11" s="45">
        <f>[32]Elo!D13</f>
        <v>113901</v>
      </c>
      <c r="L11" s="45">
        <f>[32]Syys!D13</f>
        <v>103058</v>
      </c>
      <c r="M11" s="45">
        <f>[32]Loka!D13</f>
        <v>120077</v>
      </c>
      <c r="N11" s="45">
        <f>[3]Marras!D15</f>
        <v>118207</v>
      </c>
      <c r="O11" s="45"/>
    </row>
    <row r="12" spans="2:15" x14ac:dyDescent="0.2">
      <c r="B12" s="1" t="s">
        <v>23</v>
      </c>
      <c r="C12" s="44">
        <f>[32]Tammijoulu!P13</f>
        <v>144994</v>
      </c>
      <c r="D12" s="44">
        <f>[32]Tammi!P13</f>
        <v>10077</v>
      </c>
      <c r="E12" s="44">
        <f>[32]Helmi!P13</f>
        <v>10631</v>
      </c>
      <c r="F12" s="44">
        <f>[32]Maalis!P13</f>
        <v>11010</v>
      </c>
      <c r="G12" s="44">
        <f>[32]Huhti!P13</f>
        <v>12605</v>
      </c>
      <c r="H12" s="44">
        <f>[32]Touko!P13</f>
        <v>15282</v>
      </c>
      <c r="I12" s="44">
        <f>[32]Kesä!P13</f>
        <v>16601</v>
      </c>
      <c r="J12" s="44">
        <f>[32]Heinä!P13</f>
        <v>13776</v>
      </c>
      <c r="K12" s="44">
        <f>[32]Elo!P13</f>
        <v>18657</v>
      </c>
      <c r="L12" s="44">
        <f>[32]Syys!P13</f>
        <v>14633</v>
      </c>
      <c r="M12" s="44">
        <f>[32]Loka!P13</f>
        <v>11659</v>
      </c>
      <c r="N12" s="44">
        <f>[3]Marras!P15</f>
        <v>10068</v>
      </c>
      <c r="O12" s="44"/>
    </row>
    <row r="13" spans="2:15" s="14" customFormat="1" x14ac:dyDescent="0.2">
      <c r="B13" s="16" t="s">
        <v>24</v>
      </c>
      <c r="C13" s="45">
        <f>[32]Tammijoulu!AK13</f>
        <v>226406</v>
      </c>
      <c r="D13" s="45">
        <f>[32]Tammi!AK13</f>
        <v>40432</v>
      </c>
      <c r="E13" s="45">
        <f>[32]Helmi!AK13</f>
        <v>17861</v>
      </c>
      <c r="F13" s="45">
        <f>[32]Maalis!AK13</f>
        <v>17311</v>
      </c>
      <c r="G13" s="45">
        <f>[32]Huhti!AK13</f>
        <v>14328</v>
      </c>
      <c r="H13" s="45">
        <f>[32]Touko!AK13</f>
        <v>17362</v>
      </c>
      <c r="I13" s="45">
        <f>[32]Kesä!AK13</f>
        <v>16218</v>
      </c>
      <c r="J13" s="45">
        <f>[32]Heinä!AK13</f>
        <v>20413</v>
      </c>
      <c r="K13" s="45">
        <f>[32]Elo!AK13</f>
        <v>25327</v>
      </c>
      <c r="L13" s="45">
        <f>[32]Syys!AK13</f>
        <v>15280</v>
      </c>
      <c r="M13" s="45">
        <f>[32]Loka!AK13</f>
        <v>18577</v>
      </c>
      <c r="N13" s="45">
        <f>[3]Marras!AK15</f>
        <v>23307</v>
      </c>
      <c r="O13" s="45"/>
    </row>
    <row r="14" spans="2:15" x14ac:dyDescent="0.2">
      <c r="B14" s="1" t="s">
        <v>25</v>
      </c>
      <c r="C14" s="44">
        <f>[32]Tammijoulu!F13</f>
        <v>123478</v>
      </c>
      <c r="D14" s="44">
        <f>[32]Tammi!F13</f>
        <v>9864</v>
      </c>
      <c r="E14" s="44">
        <f>[32]Helmi!F13</f>
        <v>8992</v>
      </c>
      <c r="F14" s="44">
        <f>[32]Maalis!F13</f>
        <v>9646</v>
      </c>
      <c r="G14" s="44">
        <f>[32]Huhti!F13</f>
        <v>12035</v>
      </c>
      <c r="H14" s="44">
        <f>[32]Touko!F13</f>
        <v>12624</v>
      </c>
      <c r="I14" s="44">
        <f>[32]Kesä!F13</f>
        <v>11183</v>
      </c>
      <c r="J14" s="44">
        <f>[32]Heinä!F13</f>
        <v>10289</v>
      </c>
      <c r="K14" s="44">
        <f>[32]Elo!F13</f>
        <v>13565</v>
      </c>
      <c r="L14" s="44">
        <f>[32]Syys!F13</f>
        <v>13366</v>
      </c>
      <c r="M14" s="44">
        <f>[32]Loka!F13</f>
        <v>11709</v>
      </c>
      <c r="N14" s="44">
        <f>[3]Marras!F15</f>
        <v>10191</v>
      </c>
      <c r="O14" s="44"/>
    </row>
    <row r="15" spans="2:15" s="14" customFormat="1" x14ac:dyDescent="0.2">
      <c r="B15" s="16" t="s">
        <v>1</v>
      </c>
      <c r="C15" s="45">
        <f>[32]Tammijoulu!AP13</f>
        <v>117998</v>
      </c>
      <c r="D15" s="45">
        <f>[32]Tammi!AP13</f>
        <v>5853</v>
      </c>
      <c r="E15" s="45">
        <f>[32]Helmi!AP13</f>
        <v>5462</v>
      </c>
      <c r="F15" s="45">
        <f>[32]Maalis!AP13</f>
        <v>6586</v>
      </c>
      <c r="G15" s="45">
        <f>[32]Huhti!AP13</f>
        <v>8191</v>
      </c>
      <c r="H15" s="45">
        <f>[32]Touko!AP13</f>
        <v>13262</v>
      </c>
      <c r="I15" s="45">
        <f>[32]Kesä!AP13</f>
        <v>17240</v>
      </c>
      <c r="J15" s="45">
        <f>[32]Heinä!AP13</f>
        <v>17708</v>
      </c>
      <c r="K15" s="45">
        <f>[32]Elo!AP13</f>
        <v>15461</v>
      </c>
      <c r="L15" s="45">
        <f>[32]Syys!AP13</f>
        <v>14125</v>
      </c>
      <c r="M15" s="45">
        <f>[32]Loka!AP13</f>
        <v>8205</v>
      </c>
      <c r="N15" s="45">
        <f>[3]Marras!AP15</f>
        <v>5910</v>
      </c>
      <c r="O15" s="45"/>
    </row>
    <row r="16" spans="2:15" x14ac:dyDescent="0.2">
      <c r="B16" s="1" t="s">
        <v>26</v>
      </c>
      <c r="C16" s="44">
        <f>[32]Tammijoulu!J13</f>
        <v>169443</v>
      </c>
      <c r="D16" s="44">
        <f>[32]Tammi!J13</f>
        <v>10489</v>
      </c>
      <c r="E16" s="44">
        <f>[32]Helmi!J13</f>
        <v>11015</v>
      </c>
      <c r="F16" s="44">
        <f>[32]Maalis!J13</f>
        <v>11295</v>
      </c>
      <c r="G16" s="44">
        <f>[32]Huhti!J13</f>
        <v>11964</v>
      </c>
      <c r="H16" s="44">
        <f>[32]Touko!J13</f>
        <v>17244</v>
      </c>
      <c r="I16" s="44">
        <f>[32]Kesä!J13</f>
        <v>19017</v>
      </c>
      <c r="J16" s="44">
        <f>[32]Heinä!J13</f>
        <v>21472</v>
      </c>
      <c r="K16" s="44">
        <f>[32]Elo!J13</f>
        <v>24875</v>
      </c>
      <c r="L16" s="44">
        <f>[32]Syys!J13</f>
        <v>18672</v>
      </c>
      <c r="M16" s="44">
        <f>[32]Loka!J13</f>
        <v>13809</v>
      </c>
      <c r="N16" s="44">
        <f>[3]Marras!J15</f>
        <v>9603</v>
      </c>
      <c r="O16" s="44"/>
    </row>
    <row r="17" spans="2:15" s="14" customFormat="1" x14ac:dyDescent="0.2">
      <c r="B17" s="16" t="s">
        <v>27</v>
      </c>
      <c r="C17" s="45">
        <f>[32]Tammijoulu!AV13</f>
        <v>81528</v>
      </c>
      <c r="D17" s="45">
        <f>[32]Tammi!AV13</f>
        <v>3435</v>
      </c>
      <c r="E17" s="45">
        <f>[32]Helmi!AV13</f>
        <v>4298</v>
      </c>
      <c r="F17" s="45">
        <f>[32]Maalis!AV13</f>
        <v>5431</v>
      </c>
      <c r="G17" s="45">
        <f>[32]Huhti!AV13</f>
        <v>4342</v>
      </c>
      <c r="H17" s="45">
        <f>[32]Touko!AV13</f>
        <v>6439</v>
      </c>
      <c r="I17" s="45">
        <f>[32]Kesä!AV13</f>
        <v>9981</v>
      </c>
      <c r="J17" s="45">
        <f>[32]Heinä!AV13</f>
        <v>11484</v>
      </c>
      <c r="K17" s="45">
        <f>[32]Elo!AV13</f>
        <v>14462</v>
      </c>
      <c r="L17" s="45">
        <f>[32]Syys!AV13</f>
        <v>11143</v>
      </c>
      <c r="M17" s="45">
        <f>[32]Loka!AV13</f>
        <v>6602</v>
      </c>
      <c r="N17" s="45">
        <f>[3]Marras!AV15</f>
        <v>3899</v>
      </c>
      <c r="O17" s="45"/>
    </row>
    <row r="18" spans="2:15" x14ac:dyDescent="0.2">
      <c r="B18" s="1" t="s">
        <v>28</v>
      </c>
      <c r="C18" s="44">
        <f>[32]Tammijoulu!S13</f>
        <v>63053</v>
      </c>
      <c r="D18" s="44">
        <f>[32]Tammi!S13</f>
        <v>4015</v>
      </c>
      <c r="E18" s="44">
        <f>[32]Helmi!S13</f>
        <v>2984</v>
      </c>
      <c r="F18" s="44">
        <f>[32]Maalis!S13</f>
        <v>3916</v>
      </c>
      <c r="G18" s="44">
        <f>[32]Huhti!S13</f>
        <v>3341</v>
      </c>
      <c r="H18" s="44">
        <f>[32]Touko!S13</f>
        <v>4753</v>
      </c>
      <c r="I18" s="44">
        <f>[32]Kesä!S13</f>
        <v>6354</v>
      </c>
      <c r="J18" s="44">
        <f>[32]Heinä!S13</f>
        <v>7407</v>
      </c>
      <c r="K18" s="44">
        <f>[32]Elo!S13</f>
        <v>19249</v>
      </c>
      <c r="L18" s="44">
        <f>[32]Syys!S13</f>
        <v>4802</v>
      </c>
      <c r="M18" s="44">
        <f>[32]Loka!S13</f>
        <v>3125</v>
      </c>
      <c r="N18" s="44">
        <f>[3]Marras!S15</f>
        <v>3129</v>
      </c>
      <c r="O18" s="44"/>
    </row>
    <row r="19" spans="2:15" s="14" customFormat="1" x14ac:dyDescent="0.2">
      <c r="B19" s="16" t="s">
        <v>29</v>
      </c>
      <c r="C19" s="45">
        <f>[32]Tammijoulu!R13</f>
        <v>55252</v>
      </c>
      <c r="D19" s="45">
        <f>[32]Tammi!R13</f>
        <v>3473</v>
      </c>
      <c r="E19" s="45">
        <f>[32]Helmi!R13</f>
        <v>3895</v>
      </c>
      <c r="F19" s="45">
        <f>[32]Maalis!R13</f>
        <v>4427</v>
      </c>
      <c r="G19" s="45">
        <f>[32]Huhti!R13</f>
        <v>4065</v>
      </c>
      <c r="H19" s="45">
        <f>[32]Touko!R13</f>
        <v>5705</v>
      </c>
      <c r="I19" s="45">
        <f>[32]Kesä!R13</f>
        <v>5694</v>
      </c>
      <c r="J19" s="45">
        <f>[32]Heinä!R13</f>
        <v>7345</v>
      </c>
      <c r="K19" s="45">
        <f>[32]Elo!R13</f>
        <v>8077</v>
      </c>
      <c r="L19" s="45">
        <f>[32]Syys!R13</f>
        <v>5201</v>
      </c>
      <c r="M19" s="45">
        <f>[32]Loka!R13</f>
        <v>4074</v>
      </c>
      <c r="N19" s="45">
        <f>[3]Marras!R15</f>
        <v>3299</v>
      </c>
      <c r="O19" s="45"/>
    </row>
    <row r="20" spans="2:15" x14ac:dyDescent="0.2">
      <c r="B20" s="1" t="s">
        <v>30</v>
      </c>
      <c r="C20" s="44">
        <f>[32]Tammijoulu!M13</f>
        <v>46161</v>
      </c>
      <c r="D20" s="44">
        <f>[32]Tammi!M13</f>
        <v>2750</v>
      </c>
      <c r="E20" s="44">
        <f>[32]Helmi!M13</f>
        <v>3452</v>
      </c>
      <c r="F20" s="44">
        <f>[32]Maalis!M13</f>
        <v>3586</v>
      </c>
      <c r="G20" s="44">
        <f>[32]Huhti!M13</f>
        <v>4433</v>
      </c>
      <c r="H20" s="44">
        <f>[32]Touko!M13</f>
        <v>4536</v>
      </c>
      <c r="I20" s="44">
        <f>[32]Kesä!M13</f>
        <v>4938</v>
      </c>
      <c r="J20" s="44">
        <f>[32]Heinä!M13</f>
        <v>5330</v>
      </c>
      <c r="K20" s="44">
        <f>[32]Elo!M13</f>
        <v>5622</v>
      </c>
      <c r="L20" s="44">
        <f>[32]Syys!M13</f>
        <v>4515</v>
      </c>
      <c r="M20" s="44">
        <f>[32]Loka!M13</f>
        <v>3852</v>
      </c>
      <c r="N20" s="44">
        <f>[3]Marras!M15</f>
        <v>3144</v>
      </c>
      <c r="O20" s="44"/>
    </row>
    <row r="21" spans="2:15" s="14" customFormat="1" x14ac:dyDescent="0.2">
      <c r="B21" s="16" t="s">
        <v>31</v>
      </c>
      <c r="C21" s="45">
        <f>[32]Tammijoulu!G13</f>
        <v>43744</v>
      </c>
      <c r="D21" s="45">
        <f>[32]Tammi!G13</f>
        <v>2526</v>
      </c>
      <c r="E21" s="45">
        <f>[32]Helmi!G13</f>
        <v>2515</v>
      </c>
      <c r="F21" s="45">
        <f>[32]Maalis!G13</f>
        <v>3438</v>
      </c>
      <c r="G21" s="45">
        <f>[32]Huhti!G13</f>
        <v>3614</v>
      </c>
      <c r="H21" s="45">
        <f>[32]Touko!G13</f>
        <v>3860</v>
      </c>
      <c r="I21" s="45">
        <f>[32]Kesä!G13</f>
        <v>5257</v>
      </c>
      <c r="J21" s="45">
        <f>[32]Heinä!G13</f>
        <v>4826</v>
      </c>
      <c r="K21" s="45">
        <f>[32]Elo!G13</f>
        <v>4814</v>
      </c>
      <c r="L21" s="45">
        <f>[32]Syys!G13</f>
        <v>5268</v>
      </c>
      <c r="M21" s="45">
        <f>[32]Loka!G13</f>
        <v>4201</v>
      </c>
      <c r="N21" s="45">
        <f>[3]Marras!G15</f>
        <v>3419</v>
      </c>
      <c r="O21" s="45"/>
    </row>
    <row r="22" spans="2:15" x14ac:dyDescent="0.2">
      <c r="B22" s="1" t="s">
        <v>32</v>
      </c>
      <c r="C22" s="44">
        <f>[32]Tammijoulu!H13</f>
        <v>47363</v>
      </c>
      <c r="D22" s="44">
        <f>[32]Tammi!H13</f>
        <v>3468</v>
      </c>
      <c r="E22" s="44">
        <f>[32]Helmi!H13</f>
        <v>3071</v>
      </c>
      <c r="F22" s="44">
        <f>[32]Maalis!H13</f>
        <v>5900</v>
      </c>
      <c r="G22" s="44">
        <f>[32]Huhti!H13</f>
        <v>5151</v>
      </c>
      <c r="H22" s="44">
        <f>[32]Touko!H13</f>
        <v>4341</v>
      </c>
      <c r="I22" s="44">
        <f>[32]Kesä!H13</f>
        <v>4966</v>
      </c>
      <c r="J22" s="44">
        <f>[32]Heinä!H13</f>
        <v>3401</v>
      </c>
      <c r="K22" s="44">
        <f>[32]Elo!H13</f>
        <v>5095</v>
      </c>
      <c r="L22" s="44">
        <f>[32]Syys!H13</f>
        <v>4878</v>
      </c>
      <c r="M22" s="44">
        <f>[32]Loka!H13</f>
        <v>4231</v>
      </c>
      <c r="N22" s="44">
        <f>[3]Marras!H15</f>
        <v>2862</v>
      </c>
      <c r="O22" s="44"/>
    </row>
    <row r="23" spans="2:15" s="14" customFormat="1" x14ac:dyDescent="0.2">
      <c r="B23" s="16" t="s">
        <v>33</v>
      </c>
      <c r="C23" s="45">
        <f>[32]Tammijoulu!T13</f>
        <v>55261</v>
      </c>
      <c r="D23" s="45">
        <f>[32]Tammi!T13</f>
        <v>2184</v>
      </c>
      <c r="E23" s="45">
        <f>[32]Helmi!T13</f>
        <v>1999</v>
      </c>
      <c r="F23" s="45">
        <f>[32]Maalis!T13</f>
        <v>4680</v>
      </c>
      <c r="G23" s="45">
        <f>[32]Huhti!T13</f>
        <v>2946</v>
      </c>
      <c r="H23" s="45">
        <f>[32]Touko!T13</f>
        <v>4098</v>
      </c>
      <c r="I23" s="45">
        <f>[32]Kesä!T13</f>
        <v>5406</v>
      </c>
      <c r="J23" s="45">
        <f>[32]Heinä!T13</f>
        <v>9017</v>
      </c>
      <c r="K23" s="45">
        <f>[32]Elo!T13</f>
        <v>13939</v>
      </c>
      <c r="L23" s="45">
        <f>[32]Syys!T13</f>
        <v>5321</v>
      </c>
      <c r="M23" s="45">
        <f>[32]Loka!T13</f>
        <v>3407</v>
      </c>
      <c r="N23" s="45">
        <f>[3]Marras!T15</f>
        <v>2280</v>
      </c>
      <c r="O23" s="45"/>
    </row>
    <row r="24" spans="2:15" x14ac:dyDescent="0.2">
      <c r="B24" s="1" t="s">
        <v>34</v>
      </c>
      <c r="C24" s="44">
        <f>[32]Tammijoulu!AH13</f>
        <v>44590</v>
      </c>
      <c r="D24" s="44">
        <f>[32]Tammi!AH13</f>
        <v>3997</v>
      </c>
      <c r="E24" s="44">
        <f>[32]Helmi!AH13</f>
        <v>3045</v>
      </c>
      <c r="F24" s="44">
        <f>[32]Maalis!AH13</f>
        <v>3356</v>
      </c>
      <c r="G24" s="44">
        <f>[32]Huhti!AH13</f>
        <v>4772</v>
      </c>
      <c r="H24" s="44">
        <f>[32]Touko!AH13</f>
        <v>4198</v>
      </c>
      <c r="I24" s="44">
        <f>[32]Kesä!AH13</f>
        <v>4572</v>
      </c>
      <c r="J24" s="44">
        <f>[32]Heinä!AH13</f>
        <v>4947</v>
      </c>
      <c r="K24" s="44">
        <f>[32]Elo!AH13</f>
        <v>4251</v>
      </c>
      <c r="L24" s="44">
        <f>[32]Syys!AH13</f>
        <v>3527</v>
      </c>
      <c r="M24" s="44">
        <f>[32]Loka!AH13</f>
        <v>3958</v>
      </c>
      <c r="N24" s="44">
        <f>[3]Marras!AH15</f>
        <v>3983</v>
      </c>
      <c r="O24" s="44"/>
    </row>
    <row r="25" spans="2:15" s="14" customFormat="1" x14ac:dyDescent="0.2">
      <c r="B25" s="16" t="s">
        <v>35</v>
      </c>
      <c r="C25" s="45">
        <f>[32]Tammijoulu!L13</f>
        <v>33964</v>
      </c>
      <c r="D25" s="45">
        <f>[32]Tammi!L13</f>
        <v>1869</v>
      </c>
      <c r="E25" s="45">
        <f>[32]Helmi!L13</f>
        <v>1661</v>
      </c>
      <c r="F25" s="45">
        <f>[32]Maalis!L13</f>
        <v>2031</v>
      </c>
      <c r="G25" s="45">
        <f>[32]Huhti!L13</f>
        <v>2026</v>
      </c>
      <c r="H25" s="45">
        <f>[32]Touko!L13</f>
        <v>2803</v>
      </c>
      <c r="I25" s="45">
        <f>[32]Kesä!L13</f>
        <v>3736</v>
      </c>
      <c r="J25" s="45">
        <f>[32]Heinä!L13</f>
        <v>7276</v>
      </c>
      <c r="K25" s="45">
        <f>[32]Elo!L13</f>
        <v>5668</v>
      </c>
      <c r="L25" s="45">
        <f>[32]Syys!L13</f>
        <v>3049</v>
      </c>
      <c r="M25" s="45">
        <f>[32]Loka!L13</f>
        <v>1974</v>
      </c>
      <c r="N25" s="45">
        <f>[3]Marras!L15</f>
        <v>1871</v>
      </c>
      <c r="O25" s="45"/>
    </row>
    <row r="26" spans="2:15" x14ac:dyDescent="0.2">
      <c r="B26" s="1" t="s">
        <v>36</v>
      </c>
      <c r="C26" s="44">
        <f>[32]Tammijoulu!N13</f>
        <v>18285</v>
      </c>
      <c r="D26" s="44">
        <f>[32]Tammi!N13</f>
        <v>1210</v>
      </c>
      <c r="E26" s="44">
        <f>[32]Helmi!N13</f>
        <v>1646</v>
      </c>
      <c r="F26" s="44">
        <f>[32]Maalis!N13</f>
        <v>1429</v>
      </c>
      <c r="G26" s="44">
        <f>[32]Huhti!N13</f>
        <v>1497</v>
      </c>
      <c r="H26" s="44">
        <f>[32]Touko!N13</f>
        <v>1758</v>
      </c>
      <c r="I26" s="44">
        <f>[32]Kesä!N13</f>
        <v>1823</v>
      </c>
      <c r="J26" s="44">
        <f>[32]Heinä!N13</f>
        <v>1827</v>
      </c>
      <c r="K26" s="44">
        <f>[32]Elo!N13</f>
        <v>2221</v>
      </c>
      <c r="L26" s="44">
        <f>[32]Syys!N13</f>
        <v>2046</v>
      </c>
      <c r="M26" s="44">
        <f>[32]Loka!N13</f>
        <v>1647</v>
      </c>
      <c r="N26" s="44">
        <f>[3]Marras!N15</f>
        <v>1177</v>
      </c>
      <c r="O26" s="44"/>
    </row>
    <row r="27" spans="2:15" s="14" customFormat="1" x14ac:dyDescent="0.2">
      <c r="B27" s="16" t="s">
        <v>37</v>
      </c>
      <c r="C27" s="45">
        <f>[32]Tammijoulu!BK13</f>
        <v>36618</v>
      </c>
      <c r="D27" s="45">
        <f>[32]Tammi!BK13</f>
        <v>2037</v>
      </c>
      <c r="E27" s="45">
        <f>[32]Helmi!BK13</f>
        <v>1918</v>
      </c>
      <c r="F27" s="45">
        <f>[32]Maalis!BK13</f>
        <v>2620</v>
      </c>
      <c r="G27" s="45">
        <f>[32]Huhti!BK13</f>
        <v>3542</v>
      </c>
      <c r="H27" s="45">
        <f>[32]Touko!BK13</f>
        <v>4267</v>
      </c>
      <c r="I27" s="45">
        <f>[32]Kesä!BK13</f>
        <v>4523</v>
      </c>
      <c r="J27" s="45">
        <f>[32]Heinä!BK13</f>
        <v>3727</v>
      </c>
      <c r="K27" s="45">
        <f>[32]Elo!BK13</f>
        <v>4007</v>
      </c>
      <c r="L27" s="45">
        <f>[32]Syys!BK13</f>
        <v>3999</v>
      </c>
      <c r="M27" s="45">
        <f>[32]Loka!BK13</f>
        <v>3193</v>
      </c>
      <c r="N27" s="45">
        <f>[3]Marras!BK15</f>
        <v>2785</v>
      </c>
      <c r="O27" s="45"/>
    </row>
    <row r="28" spans="2:15" x14ac:dyDescent="0.2">
      <c r="B28" s="1" t="s">
        <v>38</v>
      </c>
      <c r="C28" s="44">
        <f>[32]Tammijoulu!AF13</f>
        <v>10957</v>
      </c>
      <c r="D28" s="44">
        <f>[32]Tammi!AF13</f>
        <v>957</v>
      </c>
      <c r="E28" s="44">
        <f>[32]Helmi!AF13</f>
        <v>527</v>
      </c>
      <c r="F28" s="44">
        <f>[32]Maalis!AF13</f>
        <v>638</v>
      </c>
      <c r="G28" s="44">
        <f>[32]Huhti!AF13</f>
        <v>511</v>
      </c>
      <c r="H28" s="44">
        <f>[32]Touko!AF13</f>
        <v>726</v>
      </c>
      <c r="I28" s="44">
        <f>[32]Kesä!AF13</f>
        <v>1202</v>
      </c>
      <c r="J28" s="44">
        <f>[32]Heinä!AF13</f>
        <v>1755</v>
      </c>
      <c r="K28" s="44">
        <f>[32]Elo!AF13</f>
        <v>2498</v>
      </c>
      <c r="L28" s="44">
        <f>[32]Syys!AF13</f>
        <v>927</v>
      </c>
      <c r="M28" s="44">
        <f>[32]Loka!AF13</f>
        <v>714</v>
      </c>
      <c r="N28" s="44">
        <f>[3]Marras!AF15</f>
        <v>502</v>
      </c>
      <c r="O28" s="44"/>
    </row>
    <row r="29" spans="2:15" s="14" customFormat="1" x14ac:dyDescent="0.2">
      <c r="B29" s="16" t="s">
        <v>39</v>
      </c>
      <c r="C29" s="45">
        <f>[32]Tammijoulu!AQ13</f>
        <v>16032</v>
      </c>
      <c r="D29" s="45">
        <f>[32]Tammi!AQ13</f>
        <v>677</v>
      </c>
      <c r="E29" s="45">
        <f>[32]Helmi!AQ13</f>
        <v>616</v>
      </c>
      <c r="F29" s="45">
        <f>[32]Maalis!AQ13</f>
        <v>900</v>
      </c>
      <c r="G29" s="45">
        <f>[32]Huhti!AQ13</f>
        <v>1256</v>
      </c>
      <c r="H29" s="45">
        <f>[32]Touko!AQ13</f>
        <v>1283</v>
      </c>
      <c r="I29" s="45">
        <f>[32]Kesä!AQ13</f>
        <v>2143</v>
      </c>
      <c r="J29" s="45">
        <f>[32]Heinä!AQ13</f>
        <v>2297</v>
      </c>
      <c r="K29" s="45">
        <f>[32]Elo!AQ13</f>
        <v>2434</v>
      </c>
      <c r="L29" s="45">
        <f>[32]Syys!AQ13</f>
        <v>2130</v>
      </c>
      <c r="M29" s="45">
        <f>[32]Loka!AQ13</f>
        <v>1617</v>
      </c>
      <c r="N29" s="45">
        <f>[3]Marras!AQ15</f>
        <v>679</v>
      </c>
      <c r="O29" s="45"/>
    </row>
    <row r="30" spans="2:15" x14ac:dyDescent="0.2">
      <c r="B30" s="1" t="s">
        <v>40</v>
      </c>
      <c r="C30" s="44">
        <f>[32]Tammijoulu!K13</f>
        <v>16853</v>
      </c>
      <c r="D30" s="44">
        <f>[32]Tammi!K13</f>
        <v>599</v>
      </c>
      <c r="E30" s="44">
        <f>[32]Helmi!K13</f>
        <v>592</v>
      </c>
      <c r="F30" s="44">
        <f>[32]Maalis!K13</f>
        <v>1138</v>
      </c>
      <c r="G30" s="44">
        <f>[32]Huhti!K13</f>
        <v>800</v>
      </c>
      <c r="H30" s="44">
        <f>[32]Touko!K13</f>
        <v>1805</v>
      </c>
      <c r="I30" s="44">
        <f>[32]Kesä!K13</f>
        <v>1868</v>
      </c>
      <c r="J30" s="44">
        <f>[32]Heinä!K13</f>
        <v>3072</v>
      </c>
      <c r="K30" s="44">
        <f>[32]Elo!K13</f>
        <v>3026</v>
      </c>
      <c r="L30" s="44">
        <f>[32]Syys!K13</f>
        <v>1683</v>
      </c>
      <c r="M30" s="44">
        <f>[32]Loka!K13</f>
        <v>1300</v>
      </c>
      <c r="N30" s="44">
        <f>[3]Marras!K15</f>
        <v>969</v>
      </c>
      <c r="O30" s="44"/>
    </row>
    <row r="31" spans="2:15" s="14" customFormat="1" x14ac:dyDescent="0.2">
      <c r="B31" s="16" t="s">
        <v>2</v>
      </c>
      <c r="C31" s="45">
        <f>[32]Tammijoulu!BG13</f>
        <v>25256</v>
      </c>
      <c r="D31" s="45">
        <f>[32]Tammi!BG13</f>
        <v>1130</v>
      </c>
      <c r="E31" s="45">
        <f>[32]Helmi!BG13</f>
        <v>792</v>
      </c>
      <c r="F31" s="45">
        <f>[32]Maalis!BG13</f>
        <v>845</v>
      </c>
      <c r="G31" s="45">
        <f>[32]Huhti!BG13</f>
        <v>1269</v>
      </c>
      <c r="H31" s="45">
        <f>[32]Touko!BG13</f>
        <v>2638</v>
      </c>
      <c r="I31" s="45">
        <f>[32]Kesä!BG13</f>
        <v>3920</v>
      </c>
      <c r="J31" s="45">
        <f>[32]Heinä!BG13</f>
        <v>4724</v>
      </c>
      <c r="K31" s="45">
        <f>[32]Elo!BG13</f>
        <v>3825</v>
      </c>
      <c r="L31" s="45">
        <f>[32]Syys!BG13</f>
        <v>3445</v>
      </c>
      <c r="M31" s="45">
        <f>[32]Loka!BG13</f>
        <v>1757</v>
      </c>
      <c r="N31" s="45">
        <f>[3]Marras!BG15</f>
        <v>919</v>
      </c>
      <c r="O31" s="45"/>
    </row>
    <row r="32" spans="2:15" x14ac:dyDescent="0.2">
      <c r="B32" s="1" t="s">
        <v>41</v>
      </c>
      <c r="C32" s="44">
        <f>[32]Tammijoulu!V13</f>
        <v>21639</v>
      </c>
      <c r="D32" s="44">
        <f>[32]Tammi!V13</f>
        <v>1916</v>
      </c>
      <c r="E32" s="44">
        <f>[32]Helmi!V13</f>
        <v>1957</v>
      </c>
      <c r="F32" s="44">
        <f>[32]Maalis!V13</f>
        <v>1985</v>
      </c>
      <c r="G32" s="44">
        <f>[32]Huhti!V13</f>
        <v>2108</v>
      </c>
      <c r="H32" s="44">
        <f>[32]Touko!V13</f>
        <v>2043</v>
      </c>
      <c r="I32" s="44">
        <f>[32]Kesä!V13</f>
        <v>2137</v>
      </c>
      <c r="J32" s="44">
        <f>[32]Heinä!V13</f>
        <v>1534</v>
      </c>
      <c r="K32" s="44">
        <f>[32]Elo!V13</f>
        <v>2323</v>
      </c>
      <c r="L32" s="44">
        <f>[32]Syys!V13</f>
        <v>2296</v>
      </c>
      <c r="M32" s="44">
        <f>[32]Loka!V13</f>
        <v>1789</v>
      </c>
      <c r="N32" s="44">
        <f>[3]Marras!V15</f>
        <v>1549</v>
      </c>
      <c r="O32" s="44"/>
    </row>
    <row r="33" spans="2:15" s="14" customFormat="1" x14ac:dyDescent="0.2">
      <c r="B33" s="16" t="s">
        <v>42</v>
      </c>
      <c r="C33" s="45">
        <f>[32]Tammijoulu!Y13</f>
        <v>10025</v>
      </c>
      <c r="D33" s="45">
        <f>[32]Tammi!Y13</f>
        <v>558</v>
      </c>
      <c r="E33" s="45">
        <f>[32]Helmi!Y13</f>
        <v>590</v>
      </c>
      <c r="F33" s="45">
        <f>[32]Maalis!Y13</f>
        <v>975</v>
      </c>
      <c r="G33" s="45">
        <f>[32]Huhti!Y13</f>
        <v>792</v>
      </c>
      <c r="H33" s="45">
        <f>[32]Touko!Y13</f>
        <v>1030</v>
      </c>
      <c r="I33" s="45">
        <f>[32]Kesä!Y13</f>
        <v>1189</v>
      </c>
      <c r="J33" s="45">
        <f>[32]Heinä!Y13</f>
        <v>956</v>
      </c>
      <c r="K33" s="45">
        <f>[32]Elo!Y13</f>
        <v>948</v>
      </c>
      <c r="L33" s="45">
        <f>[32]Syys!Y13</f>
        <v>1029</v>
      </c>
      <c r="M33" s="45">
        <f>[32]Loka!Y13</f>
        <v>1143</v>
      </c>
      <c r="N33" s="45">
        <f>[3]Marras!Y15</f>
        <v>794</v>
      </c>
      <c r="O33" s="45"/>
    </row>
    <row r="34" spans="2:15" x14ac:dyDescent="0.2">
      <c r="B34" s="1" t="s">
        <v>3</v>
      </c>
      <c r="C34" s="44">
        <f>[32]Tammijoulu!AI13</f>
        <v>9458</v>
      </c>
      <c r="D34" s="44">
        <f>[32]Tammi!AI13</f>
        <v>801</v>
      </c>
      <c r="E34" s="44">
        <f>[32]Helmi!AI13</f>
        <v>805</v>
      </c>
      <c r="F34" s="44">
        <f>[32]Maalis!AI13</f>
        <v>825</v>
      </c>
      <c r="G34" s="44">
        <f>[32]Huhti!AI13</f>
        <v>1119</v>
      </c>
      <c r="H34" s="44">
        <f>[32]Touko!AI13</f>
        <v>1112</v>
      </c>
      <c r="I34" s="44">
        <f>[32]Kesä!AI13</f>
        <v>970</v>
      </c>
      <c r="J34" s="44">
        <f>[32]Heinä!AI13</f>
        <v>593</v>
      </c>
      <c r="K34" s="44">
        <f>[32]Elo!AI13</f>
        <v>722</v>
      </c>
      <c r="L34" s="44">
        <f>[32]Syys!AI13</f>
        <v>994</v>
      </c>
      <c r="M34" s="44">
        <f>[32]Loka!AI13</f>
        <v>887</v>
      </c>
      <c r="N34" s="44">
        <f>[3]Marras!AI15</f>
        <v>630</v>
      </c>
      <c r="O34" s="44"/>
    </row>
    <row r="35" spans="2:15" s="14" customFormat="1" x14ac:dyDescent="0.2">
      <c r="B35" s="16" t="s">
        <v>43</v>
      </c>
      <c r="C35" s="45">
        <f>[32]Tammijoulu!U13</f>
        <v>8685</v>
      </c>
      <c r="D35" s="45">
        <f>[32]Tammi!U13</f>
        <v>462</v>
      </c>
      <c r="E35" s="45">
        <f>[32]Helmi!U13</f>
        <v>450</v>
      </c>
      <c r="F35" s="45">
        <f>[32]Maalis!U13</f>
        <v>706</v>
      </c>
      <c r="G35" s="45">
        <f>[32]Huhti!U13</f>
        <v>832</v>
      </c>
      <c r="H35" s="45">
        <f>[32]Touko!U13</f>
        <v>645</v>
      </c>
      <c r="I35" s="45">
        <f>[32]Kesä!U13</f>
        <v>1047</v>
      </c>
      <c r="J35" s="45">
        <f>[32]Heinä!U13</f>
        <v>926</v>
      </c>
      <c r="K35" s="45">
        <f>[32]Elo!U13</f>
        <v>2141</v>
      </c>
      <c r="L35" s="45">
        <f>[32]Syys!U13</f>
        <v>685</v>
      </c>
      <c r="M35" s="45">
        <f>[32]Loka!U13</f>
        <v>507</v>
      </c>
      <c r="N35" s="45">
        <f>[3]Marras!U15</f>
        <v>284</v>
      </c>
      <c r="O35" s="45"/>
    </row>
    <row r="36" spans="2:15" x14ac:dyDescent="0.2">
      <c r="B36" s="1" t="s">
        <v>44</v>
      </c>
      <c r="C36" s="44">
        <f>[32]Tammijoulu!Q13</f>
        <v>10845</v>
      </c>
      <c r="D36" s="44">
        <f>[32]Tammi!Q13</f>
        <v>587</v>
      </c>
      <c r="E36" s="44">
        <f>[32]Helmi!Q13</f>
        <v>702</v>
      </c>
      <c r="F36" s="44">
        <f>[32]Maalis!Q13</f>
        <v>1390</v>
      </c>
      <c r="G36" s="44">
        <f>[32]Huhti!Q13</f>
        <v>715</v>
      </c>
      <c r="H36" s="44">
        <f>[32]Touko!Q13</f>
        <v>911</v>
      </c>
      <c r="I36" s="44">
        <f>[32]Kesä!Q13</f>
        <v>789</v>
      </c>
      <c r="J36" s="44">
        <f>[32]Heinä!Q13</f>
        <v>1228</v>
      </c>
      <c r="K36" s="44">
        <f>[32]Elo!Q13</f>
        <v>1426</v>
      </c>
      <c r="L36" s="44">
        <f>[32]Syys!Q13</f>
        <v>793</v>
      </c>
      <c r="M36" s="44">
        <f>[32]Loka!Q13</f>
        <v>1849</v>
      </c>
      <c r="N36" s="44">
        <f>[3]Marras!Q15</f>
        <v>453</v>
      </c>
      <c r="O36" s="44"/>
    </row>
    <row r="37" spans="2:15" s="14" customFormat="1" x14ac:dyDescent="0.2">
      <c r="B37" s="16" t="s">
        <v>4</v>
      </c>
      <c r="C37" s="45">
        <f>[32]Tammijoulu!AN13</f>
        <v>5418</v>
      </c>
      <c r="D37" s="45">
        <f>[32]Tammi!AN13</f>
        <v>247</v>
      </c>
      <c r="E37" s="45">
        <f>[32]Helmi!AN13</f>
        <v>318</v>
      </c>
      <c r="F37" s="45">
        <f>[32]Maalis!AN13</f>
        <v>753</v>
      </c>
      <c r="G37" s="45">
        <f>[32]Huhti!AN13</f>
        <v>322</v>
      </c>
      <c r="H37" s="45">
        <f>[32]Touko!AN13</f>
        <v>291</v>
      </c>
      <c r="I37" s="45">
        <f>[32]Kesä!AN13</f>
        <v>430</v>
      </c>
      <c r="J37" s="45">
        <f>[32]Heinä!AN13</f>
        <v>716</v>
      </c>
      <c r="K37" s="45">
        <f>[32]Elo!AN13</f>
        <v>937</v>
      </c>
      <c r="L37" s="45">
        <f>[32]Syys!AN13</f>
        <v>628</v>
      </c>
      <c r="M37" s="45">
        <f>[32]Loka!AN13</f>
        <v>429</v>
      </c>
      <c r="N37" s="45">
        <f>[3]Marras!AN15</f>
        <v>347</v>
      </c>
      <c r="O37" s="45"/>
    </row>
    <row r="38" spans="2:15" x14ac:dyDescent="0.2">
      <c r="B38" s="1" t="s">
        <v>45</v>
      </c>
      <c r="C38" s="44">
        <f>[32]Tammijoulu!BA13</f>
        <v>11908</v>
      </c>
      <c r="D38" s="44">
        <f>[32]Tammi!BA13</f>
        <v>407</v>
      </c>
      <c r="E38" s="44">
        <f>[32]Helmi!BA13</f>
        <v>413</v>
      </c>
      <c r="F38" s="44">
        <f>[32]Maalis!BA13</f>
        <v>544</v>
      </c>
      <c r="G38" s="44">
        <f>[32]Huhti!BA13</f>
        <v>619</v>
      </c>
      <c r="H38" s="44">
        <f>[32]Touko!BA13</f>
        <v>751</v>
      </c>
      <c r="I38" s="44">
        <f>[32]Kesä!BA13</f>
        <v>1485</v>
      </c>
      <c r="J38" s="44">
        <f>[32]Heinä!BA13</f>
        <v>1119</v>
      </c>
      <c r="K38" s="44">
        <f>[32]Elo!BA13</f>
        <v>3576</v>
      </c>
      <c r="L38" s="44">
        <f>[32]Syys!BA13</f>
        <v>1268</v>
      </c>
      <c r="M38" s="44">
        <f>[32]Loka!BA13</f>
        <v>1059</v>
      </c>
      <c r="N38" s="44">
        <f>[3]Marras!BA15</f>
        <v>667</v>
      </c>
      <c r="O38" s="44"/>
    </row>
    <row r="39" spans="2:15" s="14" customFormat="1" x14ac:dyDescent="0.2">
      <c r="B39" s="16" t="s">
        <v>46</v>
      </c>
      <c r="C39" s="45">
        <f>[32]Tammijoulu!W13</f>
        <v>8779</v>
      </c>
      <c r="D39" s="45">
        <f>[32]Tammi!W13</f>
        <v>774</v>
      </c>
      <c r="E39" s="45">
        <f>[32]Helmi!W13</f>
        <v>415</v>
      </c>
      <c r="F39" s="45">
        <f>[32]Maalis!W13</f>
        <v>629</v>
      </c>
      <c r="G39" s="45">
        <f>[32]Huhti!W13</f>
        <v>568</v>
      </c>
      <c r="H39" s="45">
        <f>[32]Touko!W13</f>
        <v>874</v>
      </c>
      <c r="I39" s="45">
        <f>[32]Kesä!W13</f>
        <v>930</v>
      </c>
      <c r="J39" s="45">
        <f>[32]Heinä!W13</f>
        <v>848</v>
      </c>
      <c r="K39" s="45">
        <f>[32]Elo!W13</f>
        <v>1358</v>
      </c>
      <c r="L39" s="45">
        <f>[32]Syys!W13</f>
        <v>997</v>
      </c>
      <c r="M39" s="45">
        <f>[32]Loka!W13</f>
        <v>774</v>
      </c>
      <c r="N39" s="45">
        <f>[3]Marras!W15</f>
        <v>610</v>
      </c>
      <c r="O39" s="45"/>
    </row>
    <row r="40" spans="2:15" x14ac:dyDescent="0.2">
      <c r="B40" s="1" t="s">
        <v>47</v>
      </c>
      <c r="C40" s="44">
        <f>[32]Tammijoulu!AJ13</f>
        <v>7546</v>
      </c>
      <c r="D40" s="44">
        <f>[32]Tammi!AJ13</f>
        <v>982</v>
      </c>
      <c r="E40" s="44">
        <f>[32]Helmi!AJ13</f>
        <v>611</v>
      </c>
      <c r="F40" s="44">
        <f>[32]Maalis!AJ13</f>
        <v>734</v>
      </c>
      <c r="G40" s="44">
        <f>[32]Huhti!AJ13</f>
        <v>597</v>
      </c>
      <c r="H40" s="44">
        <f>[32]Touko!AJ13</f>
        <v>982</v>
      </c>
      <c r="I40" s="44">
        <f>[32]Kesä!AJ13</f>
        <v>634</v>
      </c>
      <c r="J40" s="44">
        <f>[32]Heinä!AJ13</f>
        <v>456</v>
      </c>
      <c r="K40" s="44">
        <f>[32]Elo!AJ13</f>
        <v>788</v>
      </c>
      <c r="L40" s="44">
        <f>[32]Syys!AJ13</f>
        <v>672</v>
      </c>
      <c r="M40" s="44">
        <f>[32]Loka!AJ13</f>
        <v>590</v>
      </c>
      <c r="N40" s="44">
        <f>[3]Marras!AJ15</f>
        <v>496</v>
      </c>
      <c r="O40" s="44"/>
    </row>
    <row r="41" spans="2:15" s="14" customFormat="1" x14ac:dyDescent="0.2">
      <c r="B41" s="16" t="s">
        <v>48</v>
      </c>
      <c r="C41" s="45">
        <f>[32]Tammijoulu!AG13</f>
        <v>7738</v>
      </c>
      <c r="D41" s="45">
        <f>[32]Tammi!AG13</f>
        <v>388</v>
      </c>
      <c r="E41" s="45">
        <f>[32]Helmi!AG13</f>
        <v>481</v>
      </c>
      <c r="F41" s="45">
        <f>[32]Maalis!AG13</f>
        <v>656</v>
      </c>
      <c r="G41" s="45">
        <f>[32]Huhti!AG13</f>
        <v>637</v>
      </c>
      <c r="H41" s="45">
        <f>[32]Touko!AG13</f>
        <v>1301</v>
      </c>
      <c r="I41" s="45">
        <f>[32]Kesä!AG13</f>
        <v>971</v>
      </c>
      <c r="J41" s="45">
        <f>[32]Heinä!AG13</f>
        <v>682</v>
      </c>
      <c r="K41" s="45">
        <f>[32]Elo!AG13</f>
        <v>816</v>
      </c>
      <c r="L41" s="45">
        <f>[32]Syys!AG13</f>
        <v>528</v>
      </c>
      <c r="M41" s="45">
        <f>[32]Loka!AG13</f>
        <v>897</v>
      </c>
      <c r="N41" s="45">
        <f>[3]Marras!AG15</f>
        <v>381</v>
      </c>
      <c r="O41" s="45"/>
    </row>
    <row r="42" spans="2:15" x14ac:dyDescent="0.2">
      <c r="B42" s="1" t="s">
        <v>49</v>
      </c>
      <c r="C42" s="44">
        <f>[32]Tammijoulu!AW13</f>
        <v>33716</v>
      </c>
      <c r="D42" s="44">
        <f>[32]Tammi!AW13</f>
        <v>2572</v>
      </c>
      <c r="E42" s="44">
        <f>[32]Helmi!AW13</f>
        <v>3204</v>
      </c>
      <c r="F42" s="44">
        <f>[32]Maalis!AW13</f>
        <v>3500</v>
      </c>
      <c r="G42" s="44">
        <f>[32]Huhti!AW13</f>
        <v>3433</v>
      </c>
      <c r="H42" s="44">
        <f>[32]Touko!AW13</f>
        <v>3990</v>
      </c>
      <c r="I42" s="44">
        <f>[32]Kesä!AW13</f>
        <v>4262</v>
      </c>
      <c r="J42" s="44">
        <f>[32]Heinä!AW13</f>
        <v>1850</v>
      </c>
      <c r="K42" s="44">
        <f>[32]Elo!AW13</f>
        <v>2066</v>
      </c>
      <c r="L42" s="44">
        <f>[32]Syys!AW13</f>
        <v>2897</v>
      </c>
      <c r="M42" s="44">
        <f>[32]Loka!AW13</f>
        <v>3185</v>
      </c>
      <c r="N42" s="44">
        <f>[3]Marras!AW15</f>
        <v>2757</v>
      </c>
      <c r="O42" s="44"/>
    </row>
    <row r="43" spans="2:15" s="14" customFormat="1" x14ac:dyDescent="0.2">
      <c r="B43" s="16" t="s">
        <v>5</v>
      </c>
      <c r="C43" s="45">
        <f>[32]Tammijoulu!BC13</f>
        <v>3207</v>
      </c>
      <c r="D43" s="45">
        <f>[32]Tammi!BC13</f>
        <v>159</v>
      </c>
      <c r="E43" s="45">
        <f>[32]Helmi!BC13</f>
        <v>117</v>
      </c>
      <c r="F43" s="45">
        <f>[32]Maalis!BC13</f>
        <v>204</v>
      </c>
      <c r="G43" s="45">
        <f>[32]Huhti!BC13</f>
        <v>316</v>
      </c>
      <c r="H43" s="45">
        <f>[32]Touko!BC13</f>
        <v>253</v>
      </c>
      <c r="I43" s="45">
        <f>[32]Kesä!BC13</f>
        <v>490</v>
      </c>
      <c r="J43" s="45">
        <f>[32]Heinä!BC13</f>
        <v>601</v>
      </c>
      <c r="K43" s="45">
        <f>[32]Elo!BC13</f>
        <v>395</v>
      </c>
      <c r="L43" s="45">
        <f>[32]Syys!BC13</f>
        <v>351</v>
      </c>
      <c r="M43" s="45">
        <f>[32]Loka!BC13</f>
        <v>178</v>
      </c>
      <c r="N43" s="45">
        <f>[3]Marras!BC15</f>
        <v>143</v>
      </c>
      <c r="O43" s="45"/>
    </row>
    <row r="44" spans="2:15" x14ac:dyDescent="0.2">
      <c r="B44" s="1" t="s">
        <v>6</v>
      </c>
      <c r="C44" s="44">
        <f>[32]Tammijoulu!AS13</f>
        <v>6459</v>
      </c>
      <c r="D44" s="44">
        <f>[32]Tammi!AS13</f>
        <v>385</v>
      </c>
      <c r="E44" s="44">
        <f>[32]Helmi!AS13</f>
        <v>273</v>
      </c>
      <c r="F44" s="44">
        <f>[32]Maalis!AS13</f>
        <v>385</v>
      </c>
      <c r="G44" s="44">
        <f>[32]Huhti!AS13</f>
        <v>371</v>
      </c>
      <c r="H44" s="44">
        <f>[32]Touko!AS13</f>
        <v>720</v>
      </c>
      <c r="I44" s="44">
        <f>[32]Kesä!AS13</f>
        <v>748</v>
      </c>
      <c r="J44" s="44">
        <f>[32]Heinä!AS13</f>
        <v>814</v>
      </c>
      <c r="K44" s="44">
        <f>[32]Elo!AS13</f>
        <v>896</v>
      </c>
      <c r="L44" s="44">
        <f>[32]Syys!AS13</f>
        <v>912</v>
      </c>
      <c r="M44" s="44">
        <f>[32]Loka!AS13</f>
        <v>685</v>
      </c>
      <c r="N44" s="44">
        <f>[3]Marras!AS15</f>
        <v>268</v>
      </c>
      <c r="O44" s="44"/>
    </row>
    <row r="45" spans="2:15" s="14" customFormat="1" x14ac:dyDescent="0.2">
      <c r="B45" s="16" t="s">
        <v>50</v>
      </c>
      <c r="C45" s="45">
        <f>[32]Tammijoulu!I13</f>
        <v>6136</v>
      </c>
      <c r="D45" s="45">
        <f>[32]Tammi!I13</f>
        <v>355</v>
      </c>
      <c r="E45" s="45">
        <f>[32]Helmi!I13</f>
        <v>231</v>
      </c>
      <c r="F45" s="45">
        <f>[32]Maalis!I13</f>
        <v>394</v>
      </c>
      <c r="G45" s="45">
        <f>[32]Huhti!I13</f>
        <v>685</v>
      </c>
      <c r="H45" s="45">
        <f>[32]Touko!I13</f>
        <v>958</v>
      </c>
      <c r="I45" s="45">
        <f>[32]Kesä!I13</f>
        <v>903</v>
      </c>
      <c r="J45" s="45">
        <f>[32]Heinä!I13</f>
        <v>321</v>
      </c>
      <c r="K45" s="45">
        <f>[32]Elo!I13</f>
        <v>862</v>
      </c>
      <c r="L45" s="45">
        <f>[32]Syys!I13</f>
        <v>611</v>
      </c>
      <c r="M45" s="45">
        <f>[32]Loka!I13</f>
        <v>625</v>
      </c>
      <c r="N45" s="45">
        <f>[3]Marras!I15</f>
        <v>191</v>
      </c>
      <c r="O45" s="45"/>
    </row>
    <row r="46" spans="2:15" x14ac:dyDescent="0.2">
      <c r="B46" s="1" t="s">
        <v>51</v>
      </c>
      <c r="C46" s="44">
        <f>[32]Tammijoulu!BH13</f>
        <v>2300</v>
      </c>
      <c r="D46" s="44">
        <f>[32]Tammi!BH13</f>
        <v>98</v>
      </c>
      <c r="E46" s="44">
        <f>[32]Helmi!BH13</f>
        <v>74</v>
      </c>
      <c r="F46" s="44">
        <f>[32]Maalis!BH13</f>
        <v>155</v>
      </c>
      <c r="G46" s="44">
        <f>[32]Huhti!BH13</f>
        <v>74</v>
      </c>
      <c r="H46" s="44">
        <f>[32]Touko!BH13</f>
        <v>183</v>
      </c>
      <c r="I46" s="44">
        <f>[32]Kesä!BH13</f>
        <v>437</v>
      </c>
      <c r="J46" s="44">
        <f>[32]Heinä!BH13</f>
        <v>386</v>
      </c>
      <c r="K46" s="44">
        <f>[32]Elo!BH13</f>
        <v>289</v>
      </c>
      <c r="L46" s="44">
        <f>[32]Syys!BH13</f>
        <v>308</v>
      </c>
      <c r="M46" s="44">
        <f>[32]Loka!BH13</f>
        <v>166</v>
      </c>
      <c r="N46" s="44">
        <f>[3]Marras!BH15</f>
        <v>130</v>
      </c>
      <c r="O46" s="44"/>
    </row>
    <row r="47" spans="2:15" s="14" customFormat="1" x14ac:dyDescent="0.2">
      <c r="B47" s="16" t="s">
        <v>111</v>
      </c>
      <c r="C47" s="45">
        <f>[32]Tammijoulu!AL13</f>
        <v>2926</v>
      </c>
      <c r="D47" s="45">
        <f>[32]Tammi!AL13</f>
        <v>176</v>
      </c>
      <c r="E47" s="45">
        <f>[32]Helmi!AL13</f>
        <v>195</v>
      </c>
      <c r="F47" s="45">
        <f>[32]Maalis!AL13</f>
        <v>255</v>
      </c>
      <c r="G47" s="45">
        <f>[32]Huhti!AL13</f>
        <v>333</v>
      </c>
      <c r="H47" s="45">
        <f>[32]Touko!AL13</f>
        <v>260</v>
      </c>
      <c r="I47" s="45">
        <f>[32]Kesä!AL13</f>
        <v>288</v>
      </c>
      <c r="J47" s="45">
        <f>[32]Heinä!AL13</f>
        <v>210</v>
      </c>
      <c r="K47" s="45">
        <f>[32]Elo!AL13</f>
        <v>247</v>
      </c>
      <c r="L47" s="45">
        <f>[32]Syys!AL13</f>
        <v>334</v>
      </c>
      <c r="M47" s="45">
        <f>[32]Loka!AL13</f>
        <v>331</v>
      </c>
      <c r="N47" s="45">
        <f>[3]Marras!AL15</f>
        <v>297</v>
      </c>
      <c r="O47" s="45"/>
    </row>
    <row r="48" spans="2:15" x14ac:dyDescent="0.2">
      <c r="B48" s="1" t="s">
        <v>91</v>
      </c>
      <c r="C48" s="8">
        <f t="shared" ref="C48:M48" si="0">C10-SUM(C12:C46)</f>
        <v>174265</v>
      </c>
      <c r="D48" s="8">
        <f t="shared" si="0"/>
        <v>12274</v>
      </c>
      <c r="E48" s="8">
        <f t="shared" si="0"/>
        <v>10710</v>
      </c>
      <c r="F48" s="8">
        <f t="shared" si="0"/>
        <v>12482</v>
      </c>
      <c r="G48" s="8">
        <f t="shared" si="0"/>
        <v>14058</v>
      </c>
      <c r="H48" s="8">
        <f t="shared" si="0"/>
        <v>15019</v>
      </c>
      <c r="I48" s="8">
        <f t="shared" si="0"/>
        <v>20022</v>
      </c>
      <c r="J48" s="8">
        <f t="shared" si="0"/>
        <v>18208</v>
      </c>
      <c r="K48" s="8">
        <f t="shared" si="0"/>
        <v>23566</v>
      </c>
      <c r="L48" s="8">
        <f t="shared" si="0"/>
        <v>17151</v>
      </c>
      <c r="M48" s="8">
        <f t="shared" si="0"/>
        <v>16841</v>
      </c>
      <c r="N48" s="8">
        <f t="shared" ref="N48" si="1">N10-SUM(N12:N46)</f>
        <v>13951</v>
      </c>
      <c r="O48" s="8"/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A1:B1048576 C8:O65536 C1:O6 B47:K47">
    <cfRule type="cellIs" dxfId="46" priority="4" stopIfTrue="1" operator="lessThan">
      <formula>0</formula>
    </cfRule>
  </conditionalFormatting>
  <conditionalFormatting sqref="L1:L6 L8:L65536">
    <cfRule type="cellIs" dxfId="45" priority="3" stopIfTrue="1" operator="lessThan">
      <formula>0</formula>
    </cfRule>
  </conditionalFormatting>
  <conditionalFormatting sqref="M1:M6 M8:M65536">
    <cfRule type="cellIs" dxfId="44" priority="2" stopIfTrue="1" operator="lessThan">
      <formula>0</formula>
    </cfRule>
  </conditionalFormatting>
  <conditionalFormatting sqref="N1:N6 N8:N65536">
    <cfRule type="cellIs" dxfId="43" priority="1" stopIfTrue="1" operator="lessThan">
      <formula>0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B3" sqref="B3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102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[33]Tammijoulu!C13</f>
        <v>2984115</v>
      </c>
      <c r="D9" s="43">
        <f>[33]Tammi!C13</f>
        <v>200141</v>
      </c>
      <c r="E9" s="43">
        <f>[33]Helmi!C13</f>
        <v>172044</v>
      </c>
      <c r="F9" s="43">
        <f>[33]Maalis!C13</f>
        <v>213624</v>
      </c>
      <c r="G9" s="43">
        <f>[33]Huhti!C13</f>
        <v>187944</v>
      </c>
      <c r="H9" s="43">
        <f>[33]Touko!C13</f>
        <v>258878</v>
      </c>
      <c r="I9" s="43">
        <f>[33]Kesä!C13</f>
        <v>300242</v>
      </c>
      <c r="J9" s="43">
        <f>[33]Heinä!C13</f>
        <v>330398</v>
      </c>
      <c r="K9" s="43">
        <f>[33]Elo!C13</f>
        <v>361788</v>
      </c>
      <c r="L9" s="43">
        <f>[33]Syys!C13</f>
        <v>269031</v>
      </c>
      <c r="M9" s="43">
        <f>[33]Loka!C13</f>
        <v>255426</v>
      </c>
      <c r="N9" s="43">
        <f>[33]Marras!C13</f>
        <v>247875</v>
      </c>
      <c r="O9" s="43">
        <f>[33]Joulu!C13</f>
        <v>186724</v>
      </c>
    </row>
    <row r="10" spans="2:15" x14ac:dyDescent="0.2">
      <c r="B10" s="10" t="s">
        <v>21</v>
      </c>
      <c r="C10" s="44">
        <f>[33]Tammijoulu!E13</f>
        <v>1798764</v>
      </c>
      <c r="D10" s="44">
        <f>[33]Tammi!E13</f>
        <v>120826</v>
      </c>
      <c r="E10" s="44">
        <f>[33]Helmi!E13</f>
        <v>91505</v>
      </c>
      <c r="F10" s="44">
        <f>[33]Maalis!E13</f>
        <v>121511</v>
      </c>
      <c r="G10" s="44">
        <f>[33]Huhti!E13</f>
        <v>111951</v>
      </c>
      <c r="H10" s="44">
        <f>[33]Touko!E13</f>
        <v>166654</v>
      </c>
      <c r="I10" s="44">
        <f>[33]Kesä!E13</f>
        <v>197631</v>
      </c>
      <c r="J10" s="44">
        <f>[33]Heinä!E13</f>
        <v>198302</v>
      </c>
      <c r="K10" s="44">
        <f>[33]Elo!E13</f>
        <v>247769</v>
      </c>
      <c r="L10" s="44">
        <f>[33]Syys!E13</f>
        <v>167827</v>
      </c>
      <c r="M10" s="44">
        <f>[33]Loka!E13</f>
        <v>139881</v>
      </c>
      <c r="N10" s="44">
        <f>[33]Marras!E13</f>
        <v>125274</v>
      </c>
      <c r="O10" s="44">
        <f>[33]Joulu!E13</f>
        <v>109633</v>
      </c>
    </row>
    <row r="11" spans="2:15" s="14" customFormat="1" x14ac:dyDescent="0.2">
      <c r="B11" s="15" t="s">
        <v>22</v>
      </c>
      <c r="C11" s="45">
        <f>[33]Tammijoulu!D13</f>
        <v>1185351</v>
      </c>
      <c r="D11" s="45">
        <f>[33]Tammi!D13</f>
        <v>79315</v>
      </c>
      <c r="E11" s="45">
        <f>[33]Helmi!D13</f>
        <v>80539</v>
      </c>
      <c r="F11" s="45">
        <f>[33]Maalis!D13</f>
        <v>92113</v>
      </c>
      <c r="G11" s="45">
        <f>[33]Huhti!D13</f>
        <v>75993</v>
      </c>
      <c r="H11" s="45">
        <f>[33]Touko!D13</f>
        <v>92224</v>
      </c>
      <c r="I11" s="45">
        <f>[33]Kesä!D13</f>
        <v>102611</v>
      </c>
      <c r="J11" s="45">
        <f>[33]Heinä!D13</f>
        <v>132096</v>
      </c>
      <c r="K11" s="45">
        <f>[33]Elo!D13</f>
        <v>114019</v>
      </c>
      <c r="L11" s="45">
        <f>[33]Syys!D13</f>
        <v>101204</v>
      </c>
      <c r="M11" s="45">
        <f>[33]Loka!D13</f>
        <v>115545</v>
      </c>
      <c r="N11" s="45">
        <f>[33]Marras!D13</f>
        <v>122601</v>
      </c>
      <c r="O11" s="45">
        <f>[33]Joulu!D13</f>
        <v>77091</v>
      </c>
    </row>
    <row r="12" spans="2:15" x14ac:dyDescent="0.2">
      <c r="B12" s="1" t="s">
        <v>23</v>
      </c>
      <c r="C12" s="44">
        <f>[33]Tammijoulu!P13</f>
        <v>163383</v>
      </c>
      <c r="D12" s="44">
        <f>[33]Tammi!P13</f>
        <v>9313</v>
      </c>
      <c r="E12" s="44">
        <f>[33]Helmi!P13</f>
        <v>9003</v>
      </c>
      <c r="F12" s="44">
        <f>[33]Maalis!P13</f>
        <v>12466</v>
      </c>
      <c r="G12" s="44">
        <f>[33]Huhti!P13</f>
        <v>9772</v>
      </c>
      <c r="H12" s="44">
        <f>[33]Touko!P13</f>
        <v>16607</v>
      </c>
      <c r="I12" s="44">
        <f>[33]Kesä!P13</f>
        <v>21192</v>
      </c>
      <c r="J12" s="44">
        <f>[33]Heinä!P13</f>
        <v>15994</v>
      </c>
      <c r="K12" s="44">
        <f>[33]Elo!P13</f>
        <v>19342</v>
      </c>
      <c r="L12" s="44">
        <f>[33]Syys!P13</f>
        <v>15110</v>
      </c>
      <c r="M12" s="44">
        <f>[33]Loka!P13</f>
        <v>12918</v>
      </c>
      <c r="N12" s="44">
        <f>[33]Marras!P13</f>
        <v>11823</v>
      </c>
      <c r="O12" s="44">
        <f>[33]Joulu!P13</f>
        <v>9843</v>
      </c>
    </row>
    <row r="13" spans="2:15" s="14" customFormat="1" x14ac:dyDescent="0.2">
      <c r="B13" s="16" t="s">
        <v>24</v>
      </c>
      <c r="C13" s="45">
        <f>[33]Tammijoulu!AK13</f>
        <v>197383</v>
      </c>
      <c r="D13" s="45">
        <f>[33]Tammi!AK13</f>
        <v>32282</v>
      </c>
      <c r="E13" s="45">
        <f>[33]Helmi!AK13</f>
        <v>12370</v>
      </c>
      <c r="F13" s="45">
        <f>[33]Maalis!AK13</f>
        <v>13635</v>
      </c>
      <c r="G13" s="45">
        <f>[33]Huhti!AK13</f>
        <v>12588</v>
      </c>
      <c r="H13" s="45">
        <f>[33]Touko!AK13</f>
        <v>10704</v>
      </c>
      <c r="I13" s="45">
        <f>[33]Kesä!AK13</f>
        <v>12416</v>
      </c>
      <c r="J13" s="45">
        <f>[33]Heinä!AK13</f>
        <v>15949</v>
      </c>
      <c r="K13" s="45">
        <f>[33]Elo!AK13</f>
        <v>18395</v>
      </c>
      <c r="L13" s="45">
        <f>[33]Syys!AK13</f>
        <v>13250</v>
      </c>
      <c r="M13" s="45">
        <f>[33]Loka!AK13</f>
        <v>14483</v>
      </c>
      <c r="N13" s="45">
        <f>[33]Marras!AK13</f>
        <v>18702</v>
      </c>
      <c r="O13" s="45">
        <f>[33]Joulu!AK13</f>
        <v>22609</v>
      </c>
    </row>
    <row r="14" spans="2:15" x14ac:dyDescent="0.2">
      <c r="B14" s="1" t="s">
        <v>25</v>
      </c>
      <c r="C14" s="44">
        <f>[33]Tammijoulu!F13</f>
        <v>134139</v>
      </c>
      <c r="D14" s="44">
        <f>[33]Tammi!F13</f>
        <v>8650</v>
      </c>
      <c r="E14" s="44">
        <f>[33]Helmi!F13</f>
        <v>8107</v>
      </c>
      <c r="F14" s="44">
        <f>[33]Maalis!F13</f>
        <v>10981</v>
      </c>
      <c r="G14" s="44">
        <f>[33]Huhti!F13</f>
        <v>9961</v>
      </c>
      <c r="H14" s="44">
        <f>[33]Touko!F13</f>
        <v>13929</v>
      </c>
      <c r="I14" s="44">
        <f>[33]Kesä!F13</f>
        <v>12383</v>
      </c>
      <c r="J14" s="44">
        <f>[33]Heinä!F13</f>
        <v>10997</v>
      </c>
      <c r="K14" s="44">
        <f>[33]Elo!F13</f>
        <v>14056</v>
      </c>
      <c r="L14" s="44">
        <f>[33]Syys!F13</f>
        <v>13113</v>
      </c>
      <c r="M14" s="44">
        <f>[33]Loka!F13</f>
        <v>12621</v>
      </c>
      <c r="N14" s="44">
        <f>[33]Marras!F13</f>
        <v>12481</v>
      </c>
      <c r="O14" s="44">
        <f>[33]Joulu!F13</f>
        <v>6860</v>
      </c>
    </row>
    <row r="15" spans="2:15" s="14" customFormat="1" x14ac:dyDescent="0.2">
      <c r="B15" s="16" t="s">
        <v>1</v>
      </c>
      <c r="C15" s="45">
        <f>[33]Tammijoulu!AP13</f>
        <v>128372</v>
      </c>
      <c r="D15" s="45">
        <f>[33]Tammi!AP13</f>
        <v>6227</v>
      </c>
      <c r="E15" s="45">
        <f>[33]Helmi!AP13</f>
        <v>5011</v>
      </c>
      <c r="F15" s="45">
        <f>[33]Maalis!AP13</f>
        <v>6513</v>
      </c>
      <c r="G15" s="45">
        <f>[33]Huhti!AP13</f>
        <v>7119</v>
      </c>
      <c r="H15" s="45">
        <f>[33]Touko!AP13</f>
        <v>12308</v>
      </c>
      <c r="I15" s="45">
        <f>[33]Kesä!AP13</f>
        <v>18341</v>
      </c>
      <c r="J15" s="45">
        <f>[33]Heinä!AP13</f>
        <v>17435</v>
      </c>
      <c r="K15" s="45">
        <f>[33]Elo!AP13</f>
        <v>18977</v>
      </c>
      <c r="L15" s="45">
        <f>[33]Syys!AP13</f>
        <v>15014</v>
      </c>
      <c r="M15" s="45">
        <f>[33]Loka!AP13</f>
        <v>9447</v>
      </c>
      <c r="N15" s="45">
        <f>[33]Marras!AP13</f>
        <v>6747</v>
      </c>
      <c r="O15" s="45">
        <f>[33]Joulu!AP13</f>
        <v>5233</v>
      </c>
    </row>
    <row r="16" spans="2:15" x14ac:dyDescent="0.2">
      <c r="B16" s="1" t="s">
        <v>26</v>
      </c>
      <c r="C16" s="44">
        <f>[33]Tammijoulu!J13</f>
        <v>186574</v>
      </c>
      <c r="D16" s="44">
        <f>[33]Tammi!J13</f>
        <v>10769</v>
      </c>
      <c r="E16" s="44">
        <f>[33]Helmi!J13</f>
        <v>9612</v>
      </c>
      <c r="F16" s="44">
        <f>[33]Maalis!J13</f>
        <v>13866</v>
      </c>
      <c r="G16" s="44">
        <f>[33]Huhti!J13</f>
        <v>12022</v>
      </c>
      <c r="H16" s="44">
        <f>[33]Touko!J13</f>
        <v>17909</v>
      </c>
      <c r="I16" s="44">
        <f>[33]Kesä!J13</f>
        <v>21964</v>
      </c>
      <c r="J16" s="44">
        <f>[33]Heinä!J13</f>
        <v>23037</v>
      </c>
      <c r="K16" s="44">
        <f>[33]Elo!J13</f>
        <v>26249</v>
      </c>
      <c r="L16" s="44">
        <f>[33]Syys!J13</f>
        <v>15812</v>
      </c>
      <c r="M16" s="44">
        <f>[33]Loka!J13</f>
        <v>14130</v>
      </c>
      <c r="N16" s="44">
        <f>[33]Marras!J13</f>
        <v>10636</v>
      </c>
      <c r="O16" s="44">
        <f>[33]Joulu!J13</f>
        <v>10568</v>
      </c>
    </row>
    <row r="17" spans="2:15" s="14" customFormat="1" x14ac:dyDescent="0.2">
      <c r="B17" s="16" t="s">
        <v>27</v>
      </c>
      <c r="C17" s="45">
        <f>[33]Tammijoulu!AV13</f>
        <v>90422</v>
      </c>
      <c r="D17" s="45">
        <f>[33]Tammi!AV13</f>
        <v>3418</v>
      </c>
      <c r="E17" s="45">
        <f>[33]Helmi!AV13</f>
        <v>4329</v>
      </c>
      <c r="F17" s="45">
        <f>[33]Maalis!AV13</f>
        <v>5003</v>
      </c>
      <c r="G17" s="45">
        <f>[33]Huhti!AV13</f>
        <v>3762</v>
      </c>
      <c r="H17" s="45">
        <f>[33]Touko!AV13</f>
        <v>6537</v>
      </c>
      <c r="I17" s="45">
        <f>[33]Kesä!AV13</f>
        <v>10831</v>
      </c>
      <c r="J17" s="45">
        <f>[33]Heinä!AV13</f>
        <v>11222</v>
      </c>
      <c r="K17" s="45">
        <f>[33]Elo!AV13</f>
        <v>14815</v>
      </c>
      <c r="L17" s="45">
        <f>[33]Syys!AV13</f>
        <v>11904</v>
      </c>
      <c r="M17" s="45">
        <f>[33]Loka!AV13</f>
        <v>8367</v>
      </c>
      <c r="N17" s="45">
        <f>[33]Marras!AV13</f>
        <v>5567</v>
      </c>
      <c r="O17" s="45">
        <f>[33]Joulu!AV13</f>
        <v>4667</v>
      </c>
    </row>
    <row r="18" spans="2:15" x14ac:dyDescent="0.2">
      <c r="B18" s="1" t="s">
        <v>28</v>
      </c>
      <c r="C18" s="44">
        <f>[33]Tammijoulu!S13</f>
        <v>68161</v>
      </c>
      <c r="D18" s="44">
        <f>[33]Tammi!S13</f>
        <v>3327</v>
      </c>
      <c r="E18" s="44">
        <f>[33]Helmi!S13</f>
        <v>2154</v>
      </c>
      <c r="F18" s="44">
        <f>[33]Maalis!S13</f>
        <v>4058</v>
      </c>
      <c r="G18" s="44">
        <f>[33]Huhti!S13</f>
        <v>3874</v>
      </c>
      <c r="H18" s="44">
        <f>[33]Touko!S13</f>
        <v>3940</v>
      </c>
      <c r="I18" s="44">
        <f>[33]Kesä!S13</f>
        <v>6568</v>
      </c>
      <c r="J18" s="44">
        <f>[33]Heinä!S13</f>
        <v>8858</v>
      </c>
      <c r="K18" s="44">
        <f>[33]Elo!S13</f>
        <v>19300</v>
      </c>
      <c r="L18" s="44">
        <f>[33]Syys!S13</f>
        <v>4050</v>
      </c>
      <c r="M18" s="44">
        <f>[33]Loka!S13</f>
        <v>3358</v>
      </c>
      <c r="N18" s="44">
        <f>[33]Marras!S13</f>
        <v>3958</v>
      </c>
      <c r="O18" s="44">
        <f>[33]Joulu!S13</f>
        <v>4716</v>
      </c>
    </row>
    <row r="19" spans="2:15" s="14" customFormat="1" x14ac:dyDescent="0.2">
      <c r="B19" s="16" t="s">
        <v>29</v>
      </c>
      <c r="C19" s="45">
        <f>[33]Tammijoulu!R13</f>
        <v>55891</v>
      </c>
      <c r="D19" s="45">
        <f>[33]Tammi!R13</f>
        <v>3292</v>
      </c>
      <c r="E19" s="45">
        <f>[33]Helmi!R13</f>
        <v>3252</v>
      </c>
      <c r="F19" s="45">
        <f>[33]Maalis!R13</f>
        <v>4141</v>
      </c>
      <c r="G19" s="45">
        <f>[33]Huhti!R13</f>
        <v>4244</v>
      </c>
      <c r="H19" s="45">
        <f>[33]Touko!R13</f>
        <v>6224</v>
      </c>
      <c r="I19" s="45">
        <f>[33]Kesä!R13</f>
        <v>6257</v>
      </c>
      <c r="J19" s="45">
        <f>[33]Heinä!R13</f>
        <v>6394</v>
      </c>
      <c r="K19" s="45">
        <f>[33]Elo!R13</f>
        <v>7475</v>
      </c>
      <c r="L19" s="45">
        <f>[33]Syys!R13</f>
        <v>4518</v>
      </c>
      <c r="M19" s="45">
        <f>[33]Loka!R13</f>
        <v>3658</v>
      </c>
      <c r="N19" s="45">
        <f>[33]Marras!R13</f>
        <v>3313</v>
      </c>
      <c r="O19" s="45">
        <f>[33]Joulu!R13</f>
        <v>3123</v>
      </c>
    </row>
    <row r="20" spans="2:15" x14ac:dyDescent="0.2">
      <c r="B20" s="1" t="s">
        <v>30</v>
      </c>
      <c r="C20" s="44">
        <f>[33]Tammijoulu!M13</f>
        <v>52493</v>
      </c>
      <c r="D20" s="44">
        <f>[33]Tammi!M13</f>
        <v>2857</v>
      </c>
      <c r="E20" s="44">
        <f>[33]Helmi!M13</f>
        <v>3611</v>
      </c>
      <c r="F20" s="44">
        <f>[33]Maalis!M13</f>
        <v>4348</v>
      </c>
      <c r="G20" s="44">
        <f>[33]Huhti!M13</f>
        <v>4022</v>
      </c>
      <c r="H20" s="44">
        <f>[33]Touko!M13</f>
        <v>5322</v>
      </c>
      <c r="I20" s="44">
        <f>[33]Kesä!M13</f>
        <v>6588</v>
      </c>
      <c r="J20" s="44">
        <f>[33]Heinä!M13</f>
        <v>5825</v>
      </c>
      <c r="K20" s="44">
        <f>[33]Elo!M13</f>
        <v>5794</v>
      </c>
      <c r="L20" s="44">
        <f>[33]Syys!M13</f>
        <v>3916</v>
      </c>
      <c r="M20" s="44">
        <f>[33]Loka!M13</f>
        <v>4275</v>
      </c>
      <c r="N20" s="44">
        <f>[33]Marras!M13</f>
        <v>3294</v>
      </c>
      <c r="O20" s="44">
        <f>[33]Joulu!M13</f>
        <v>2641</v>
      </c>
    </row>
    <row r="21" spans="2:15" s="14" customFormat="1" x14ac:dyDescent="0.2">
      <c r="B21" s="16" t="s">
        <v>31</v>
      </c>
      <c r="C21" s="45">
        <f>[33]Tammijoulu!G13</f>
        <v>47585</v>
      </c>
      <c r="D21" s="45">
        <f>[33]Tammi!G13</f>
        <v>2506</v>
      </c>
      <c r="E21" s="45">
        <f>[33]Helmi!G13</f>
        <v>2627</v>
      </c>
      <c r="F21" s="45">
        <f>[33]Maalis!G13</f>
        <v>3446</v>
      </c>
      <c r="G21" s="45">
        <f>[33]Huhti!G13</f>
        <v>3409</v>
      </c>
      <c r="H21" s="45">
        <f>[33]Touko!G13</f>
        <v>4595</v>
      </c>
      <c r="I21" s="45">
        <f>[33]Kesä!G13</f>
        <v>4384</v>
      </c>
      <c r="J21" s="45">
        <f>[33]Heinä!G13</f>
        <v>5246</v>
      </c>
      <c r="K21" s="45">
        <f>[33]Elo!G13</f>
        <v>5557</v>
      </c>
      <c r="L21" s="45">
        <f>[33]Syys!G13</f>
        <v>4985</v>
      </c>
      <c r="M21" s="45">
        <f>[33]Loka!G13</f>
        <v>5145</v>
      </c>
      <c r="N21" s="45">
        <f>[33]Marras!G13</f>
        <v>3611</v>
      </c>
      <c r="O21" s="45">
        <f>[33]Joulu!G13</f>
        <v>2074</v>
      </c>
    </row>
    <row r="22" spans="2:15" x14ac:dyDescent="0.2">
      <c r="B22" s="1" t="s">
        <v>32</v>
      </c>
      <c r="C22" s="44">
        <f>[33]Tammijoulu!H13</f>
        <v>43961</v>
      </c>
      <c r="D22" s="44">
        <f>[33]Tammi!H13</f>
        <v>3092</v>
      </c>
      <c r="E22" s="44">
        <f>[33]Helmi!H13</f>
        <v>2803</v>
      </c>
      <c r="F22" s="44">
        <f>[33]Maalis!H13</f>
        <v>3994</v>
      </c>
      <c r="G22" s="44">
        <f>[33]Huhti!H13</f>
        <v>2397</v>
      </c>
      <c r="H22" s="44">
        <f>[33]Touko!H13</f>
        <v>3795</v>
      </c>
      <c r="I22" s="44">
        <f>[33]Kesä!H13</f>
        <v>4253</v>
      </c>
      <c r="J22" s="44">
        <f>[33]Heinä!H13</f>
        <v>3727</v>
      </c>
      <c r="K22" s="44">
        <f>[33]Elo!H13</f>
        <v>5038</v>
      </c>
      <c r="L22" s="44">
        <f>[33]Syys!H13</f>
        <v>4582</v>
      </c>
      <c r="M22" s="44">
        <f>[33]Loka!H13</f>
        <v>4383</v>
      </c>
      <c r="N22" s="44">
        <f>[33]Marras!H13</f>
        <v>3850</v>
      </c>
      <c r="O22" s="44">
        <f>[33]Joulu!H13</f>
        <v>2047</v>
      </c>
    </row>
    <row r="23" spans="2:15" s="14" customFormat="1" x14ac:dyDescent="0.2">
      <c r="B23" s="16" t="s">
        <v>33</v>
      </c>
      <c r="C23" s="45">
        <f>[33]Tammijoulu!T13</f>
        <v>64957</v>
      </c>
      <c r="D23" s="45">
        <f>[33]Tammi!T13</f>
        <v>1800</v>
      </c>
      <c r="E23" s="45">
        <f>[33]Helmi!T13</f>
        <v>1751</v>
      </c>
      <c r="F23" s="45">
        <f>[33]Maalis!T13</f>
        <v>3523</v>
      </c>
      <c r="G23" s="45">
        <f>[33]Huhti!T13</f>
        <v>4181</v>
      </c>
      <c r="H23" s="45">
        <f>[33]Touko!T13</f>
        <v>4334</v>
      </c>
      <c r="I23" s="45">
        <f>[33]Kesä!T13</f>
        <v>7255</v>
      </c>
      <c r="J23" s="45">
        <f>[33]Heinä!T13</f>
        <v>10610</v>
      </c>
      <c r="K23" s="45">
        <f>[33]Elo!T13</f>
        <v>17348</v>
      </c>
      <c r="L23" s="45">
        <f>[33]Syys!T13</f>
        <v>5576</v>
      </c>
      <c r="M23" s="45">
        <f>[33]Loka!T13</f>
        <v>3608</v>
      </c>
      <c r="N23" s="45">
        <f>[33]Marras!T13</f>
        <v>2531</v>
      </c>
      <c r="O23" s="45">
        <f>[33]Joulu!T13</f>
        <v>2440</v>
      </c>
    </row>
    <row r="24" spans="2:15" x14ac:dyDescent="0.2">
      <c r="B24" s="1" t="s">
        <v>34</v>
      </c>
      <c r="C24" s="44">
        <f>[33]Tammijoulu!AH13</f>
        <v>53371</v>
      </c>
      <c r="D24" s="44">
        <f>[33]Tammi!AH13</f>
        <v>4593</v>
      </c>
      <c r="E24" s="44">
        <f>[33]Helmi!AH13</f>
        <v>3307</v>
      </c>
      <c r="F24" s="44">
        <f>[33]Maalis!AH13</f>
        <v>3789</v>
      </c>
      <c r="G24" s="44">
        <f>[33]Huhti!AH13</f>
        <v>4630</v>
      </c>
      <c r="H24" s="44">
        <f>[33]Touko!AH13</f>
        <v>4718</v>
      </c>
      <c r="I24" s="44">
        <f>[33]Kesä!AH13</f>
        <v>3930</v>
      </c>
      <c r="J24" s="44">
        <f>[33]Heinä!AH13</f>
        <v>4665</v>
      </c>
      <c r="K24" s="44">
        <f>[33]Elo!AH13</f>
        <v>5307</v>
      </c>
      <c r="L24" s="44">
        <f>[33]Syys!AH13</f>
        <v>4718</v>
      </c>
      <c r="M24" s="44">
        <f>[33]Loka!AH13</f>
        <v>4566</v>
      </c>
      <c r="N24" s="44">
        <f>[33]Marras!AH13</f>
        <v>5573</v>
      </c>
      <c r="O24" s="44">
        <f>[33]Joulu!AH13</f>
        <v>3575</v>
      </c>
    </row>
    <row r="25" spans="2:15" s="14" customFormat="1" x14ac:dyDescent="0.2">
      <c r="B25" s="16" t="s">
        <v>35</v>
      </c>
      <c r="C25" s="45">
        <f>[33]Tammijoulu!L13</f>
        <v>36453</v>
      </c>
      <c r="D25" s="45">
        <f>[33]Tammi!L13</f>
        <v>1566</v>
      </c>
      <c r="E25" s="45">
        <f>[33]Helmi!L13</f>
        <v>1518</v>
      </c>
      <c r="F25" s="45">
        <f>[33]Maalis!L13</f>
        <v>1885</v>
      </c>
      <c r="G25" s="45">
        <f>[33]Huhti!L13</f>
        <v>1814</v>
      </c>
      <c r="H25" s="45">
        <f>[33]Touko!L13</f>
        <v>3235</v>
      </c>
      <c r="I25" s="45">
        <f>[33]Kesä!L13</f>
        <v>4219</v>
      </c>
      <c r="J25" s="45">
        <f>[33]Heinä!L13</f>
        <v>7630</v>
      </c>
      <c r="K25" s="45">
        <f>[33]Elo!L13</f>
        <v>5526</v>
      </c>
      <c r="L25" s="45">
        <f>[33]Syys!L13</f>
        <v>3056</v>
      </c>
      <c r="M25" s="45">
        <f>[33]Loka!L13</f>
        <v>2119</v>
      </c>
      <c r="N25" s="45">
        <f>[33]Marras!L13</f>
        <v>1713</v>
      </c>
      <c r="O25" s="45">
        <f>[33]Joulu!L13</f>
        <v>2172</v>
      </c>
    </row>
    <row r="26" spans="2:15" x14ac:dyDescent="0.2">
      <c r="B26" s="1" t="s">
        <v>36</v>
      </c>
      <c r="C26" s="44">
        <f>[33]Tammijoulu!N13</f>
        <v>22185</v>
      </c>
      <c r="D26" s="44">
        <f>[33]Tammi!N13</f>
        <v>1454</v>
      </c>
      <c r="E26" s="44">
        <f>[33]Helmi!N13</f>
        <v>1674</v>
      </c>
      <c r="F26" s="44">
        <f>[33]Maalis!N13</f>
        <v>1936</v>
      </c>
      <c r="G26" s="44">
        <f>[33]Huhti!N13</f>
        <v>1522</v>
      </c>
      <c r="H26" s="44">
        <f>[33]Touko!N13</f>
        <v>3352</v>
      </c>
      <c r="I26" s="44">
        <f>[33]Kesä!N13</f>
        <v>2456</v>
      </c>
      <c r="J26" s="44">
        <f>[33]Heinä!N13</f>
        <v>2121</v>
      </c>
      <c r="K26" s="44">
        <f>[33]Elo!N13</f>
        <v>2258</v>
      </c>
      <c r="L26" s="44">
        <f>[33]Syys!N13</f>
        <v>1430</v>
      </c>
      <c r="M26" s="44">
        <f>[33]Loka!N13</f>
        <v>1374</v>
      </c>
      <c r="N26" s="44">
        <f>[33]Marras!N13</f>
        <v>1544</v>
      </c>
      <c r="O26" s="44">
        <f>[33]Joulu!N13</f>
        <v>1064</v>
      </c>
    </row>
    <row r="27" spans="2:15" s="14" customFormat="1" x14ac:dyDescent="0.2">
      <c r="B27" s="16" t="s">
        <v>37</v>
      </c>
      <c r="C27" s="45">
        <f>[33]Tammijoulu!BK13</f>
        <v>46499</v>
      </c>
      <c r="D27" s="45">
        <f>[33]Tammi!BK13</f>
        <v>1816</v>
      </c>
      <c r="E27" s="45">
        <f>[33]Helmi!BK13</f>
        <v>1563</v>
      </c>
      <c r="F27" s="45">
        <f>[33]Maalis!BK13</f>
        <v>2428</v>
      </c>
      <c r="G27" s="45">
        <f>[33]Huhti!BK13</f>
        <v>1916</v>
      </c>
      <c r="H27" s="45">
        <f>[33]Touko!BK13</f>
        <v>3508</v>
      </c>
      <c r="I27" s="45">
        <f>[33]Kesä!BK13</f>
        <v>5085</v>
      </c>
      <c r="J27" s="45">
        <f>[33]Heinä!BK13</f>
        <v>4905</v>
      </c>
      <c r="K27" s="45">
        <f>[33]Elo!BK13</f>
        <v>7043</v>
      </c>
      <c r="L27" s="45">
        <f>[33]Syys!BK13</f>
        <v>5737</v>
      </c>
      <c r="M27" s="45">
        <f>[33]Loka!BK13</f>
        <v>4431</v>
      </c>
      <c r="N27" s="45">
        <f>[33]Marras!BK13</f>
        <v>4721</v>
      </c>
      <c r="O27" s="45">
        <f>[33]Joulu!BK13</f>
        <v>3346</v>
      </c>
    </row>
    <row r="28" spans="2:15" x14ac:dyDescent="0.2">
      <c r="B28" s="1" t="s">
        <v>38</v>
      </c>
      <c r="C28" s="44">
        <f>[33]Tammijoulu!AF13</f>
        <v>13125</v>
      </c>
      <c r="D28" s="44">
        <f>[33]Tammi!AF13</f>
        <v>871</v>
      </c>
      <c r="E28" s="44">
        <f>[33]Helmi!AF13</f>
        <v>598</v>
      </c>
      <c r="F28" s="44">
        <f>[33]Maalis!AF13</f>
        <v>702</v>
      </c>
      <c r="G28" s="44">
        <f>[33]Huhti!AF13</f>
        <v>523</v>
      </c>
      <c r="H28" s="44">
        <f>[33]Touko!AF13</f>
        <v>1450</v>
      </c>
      <c r="I28" s="44">
        <f>[33]Kesä!AF13</f>
        <v>2083</v>
      </c>
      <c r="J28" s="44">
        <f>[33]Heinä!AF13</f>
        <v>1554</v>
      </c>
      <c r="K28" s="44">
        <f>[33]Elo!AF13</f>
        <v>2167</v>
      </c>
      <c r="L28" s="44">
        <f>[33]Syys!AF13</f>
        <v>812</v>
      </c>
      <c r="M28" s="44">
        <f>[33]Loka!AF13</f>
        <v>559</v>
      </c>
      <c r="N28" s="44">
        <f>[33]Marras!AF13</f>
        <v>591</v>
      </c>
      <c r="O28" s="44">
        <f>[33]Joulu!AF13</f>
        <v>1215</v>
      </c>
    </row>
    <row r="29" spans="2:15" s="14" customFormat="1" x14ac:dyDescent="0.2">
      <c r="B29" s="16" t="s">
        <v>39</v>
      </c>
      <c r="C29" s="45">
        <f>[33]Tammijoulu!AQ13</f>
        <v>14926</v>
      </c>
      <c r="D29" s="45">
        <f>[33]Tammi!AQ13</f>
        <v>766</v>
      </c>
      <c r="E29" s="45">
        <f>[33]Helmi!AQ13</f>
        <v>551</v>
      </c>
      <c r="F29" s="45">
        <f>[33]Maalis!AQ13</f>
        <v>801</v>
      </c>
      <c r="G29" s="45">
        <f>[33]Huhti!AQ13</f>
        <v>903</v>
      </c>
      <c r="H29" s="45">
        <f>[33]Touko!AQ13</f>
        <v>1665</v>
      </c>
      <c r="I29" s="45">
        <f>[33]Kesä!AQ13</f>
        <v>2139</v>
      </c>
      <c r="J29" s="45">
        <f>[33]Heinä!AQ13</f>
        <v>1699</v>
      </c>
      <c r="K29" s="45">
        <f>[33]Elo!AQ13</f>
        <v>1731</v>
      </c>
      <c r="L29" s="45">
        <f>[33]Syys!AQ13</f>
        <v>1743</v>
      </c>
      <c r="M29" s="45">
        <f>[33]Loka!AQ13</f>
        <v>983</v>
      </c>
      <c r="N29" s="45">
        <f>[33]Marras!AQ13</f>
        <v>1015</v>
      </c>
      <c r="O29" s="45">
        <f>[33]Joulu!AQ13</f>
        <v>930</v>
      </c>
    </row>
    <row r="30" spans="2:15" x14ac:dyDescent="0.2">
      <c r="B30" s="1" t="s">
        <v>40</v>
      </c>
      <c r="C30" s="44">
        <f>[33]Tammijoulu!K13</f>
        <v>16965</v>
      </c>
      <c r="D30" s="44">
        <f>[33]Tammi!K13</f>
        <v>840</v>
      </c>
      <c r="E30" s="44">
        <f>[33]Helmi!K13</f>
        <v>673</v>
      </c>
      <c r="F30" s="44">
        <f>[33]Maalis!K13</f>
        <v>851</v>
      </c>
      <c r="G30" s="44">
        <f>[33]Huhti!K13</f>
        <v>1320</v>
      </c>
      <c r="H30" s="44">
        <f>[33]Touko!K13</f>
        <v>2044</v>
      </c>
      <c r="I30" s="44">
        <f>[33]Kesä!K13</f>
        <v>1908</v>
      </c>
      <c r="J30" s="44">
        <f>[33]Heinä!K13</f>
        <v>2790</v>
      </c>
      <c r="K30" s="44">
        <f>[33]Elo!K13</f>
        <v>2338</v>
      </c>
      <c r="L30" s="44">
        <f>[33]Syys!K13</f>
        <v>1361</v>
      </c>
      <c r="M30" s="44">
        <f>[33]Loka!K13</f>
        <v>1197</v>
      </c>
      <c r="N30" s="44">
        <f>[33]Marras!K13</f>
        <v>954</v>
      </c>
      <c r="O30" s="44">
        <f>[33]Joulu!K13</f>
        <v>689</v>
      </c>
    </row>
    <row r="31" spans="2:15" s="14" customFormat="1" x14ac:dyDescent="0.2">
      <c r="B31" s="16" t="s">
        <v>2</v>
      </c>
      <c r="C31" s="45">
        <f>[33]Tammijoulu!BG13</f>
        <v>22627</v>
      </c>
      <c r="D31" s="45">
        <f>[33]Tammi!BG13</f>
        <v>1259</v>
      </c>
      <c r="E31" s="45">
        <f>[33]Helmi!BG13</f>
        <v>526</v>
      </c>
      <c r="F31" s="45">
        <f>[33]Maalis!BG13</f>
        <v>737</v>
      </c>
      <c r="G31" s="45">
        <f>[33]Huhti!BG13</f>
        <v>908</v>
      </c>
      <c r="H31" s="45">
        <f>[33]Touko!BG13</f>
        <v>1908</v>
      </c>
      <c r="I31" s="45">
        <f>[33]Kesä!BG13</f>
        <v>3113</v>
      </c>
      <c r="J31" s="45">
        <f>[33]Heinä!BG13</f>
        <v>3574</v>
      </c>
      <c r="K31" s="45">
        <f>[33]Elo!BG13</f>
        <v>3302</v>
      </c>
      <c r="L31" s="45">
        <f>[33]Syys!BG13</f>
        <v>2919</v>
      </c>
      <c r="M31" s="45">
        <f>[33]Loka!BG13</f>
        <v>1794</v>
      </c>
      <c r="N31" s="45">
        <f>[33]Marras!BG13</f>
        <v>1098</v>
      </c>
      <c r="O31" s="45">
        <f>[33]Joulu!BG13</f>
        <v>1489</v>
      </c>
    </row>
    <row r="32" spans="2:15" x14ac:dyDescent="0.2">
      <c r="B32" s="1" t="s">
        <v>41</v>
      </c>
      <c r="C32" s="44">
        <f>[33]Tammijoulu!V13</f>
        <v>21373</v>
      </c>
      <c r="D32" s="44">
        <f>[33]Tammi!V13</f>
        <v>1604</v>
      </c>
      <c r="E32" s="44">
        <f>[33]Helmi!V13</f>
        <v>1220</v>
      </c>
      <c r="F32" s="44">
        <f>[33]Maalis!V13</f>
        <v>1940</v>
      </c>
      <c r="G32" s="44">
        <f>[33]Huhti!V13</f>
        <v>1058</v>
      </c>
      <c r="H32" s="44">
        <f>[33]Touko!V13</f>
        <v>2007</v>
      </c>
      <c r="I32" s="44">
        <f>[33]Kesä!V13</f>
        <v>2248</v>
      </c>
      <c r="J32" s="44">
        <f>[33]Heinä!V13</f>
        <v>1472</v>
      </c>
      <c r="K32" s="44">
        <f>[33]Elo!V13</f>
        <v>1709</v>
      </c>
      <c r="L32" s="44">
        <f>[33]Syys!V13</f>
        <v>2810</v>
      </c>
      <c r="M32" s="44">
        <f>[33]Loka!V13</f>
        <v>2036</v>
      </c>
      <c r="N32" s="44">
        <f>[33]Marras!V13</f>
        <v>1623</v>
      </c>
      <c r="O32" s="44">
        <f>[33]Joulu!V13</f>
        <v>1646</v>
      </c>
    </row>
    <row r="33" spans="2:15" s="14" customFormat="1" x14ac:dyDescent="0.2">
      <c r="B33" s="16" t="s">
        <v>42</v>
      </c>
      <c r="C33" s="45">
        <f>[33]Tammijoulu!Y13</f>
        <v>9757</v>
      </c>
      <c r="D33" s="45">
        <f>[33]Tammi!Y13</f>
        <v>520</v>
      </c>
      <c r="E33" s="45">
        <f>[33]Helmi!Y13</f>
        <v>593</v>
      </c>
      <c r="F33" s="45">
        <f>[33]Maalis!Y13</f>
        <v>885</v>
      </c>
      <c r="G33" s="45">
        <f>[33]Huhti!Y13</f>
        <v>858</v>
      </c>
      <c r="H33" s="45">
        <f>[33]Touko!Y13</f>
        <v>937</v>
      </c>
      <c r="I33" s="45">
        <f>[33]Kesä!Y13</f>
        <v>1066</v>
      </c>
      <c r="J33" s="45">
        <f>[33]Heinä!Y13</f>
        <v>863</v>
      </c>
      <c r="K33" s="45">
        <f>[33]Elo!Y13</f>
        <v>1073</v>
      </c>
      <c r="L33" s="45">
        <f>[33]Syys!Y13</f>
        <v>701</v>
      </c>
      <c r="M33" s="45">
        <f>[33]Loka!Y13</f>
        <v>1010</v>
      </c>
      <c r="N33" s="45">
        <f>[33]Marras!Y13</f>
        <v>748</v>
      </c>
      <c r="O33" s="45">
        <f>[33]Joulu!Y13</f>
        <v>503</v>
      </c>
    </row>
    <row r="34" spans="2:15" x14ac:dyDescent="0.2">
      <c r="B34" s="1" t="s">
        <v>3</v>
      </c>
      <c r="C34" s="44">
        <f>[33]Tammijoulu!AI13</f>
        <v>9196</v>
      </c>
      <c r="D34" s="44">
        <f>[33]Tammi!AI13</f>
        <v>763</v>
      </c>
      <c r="E34" s="44">
        <f>[33]Helmi!AI13</f>
        <v>633</v>
      </c>
      <c r="F34" s="44">
        <f>[33]Maalis!AI13</f>
        <v>818</v>
      </c>
      <c r="G34" s="44">
        <f>[33]Huhti!AI13</f>
        <v>618</v>
      </c>
      <c r="H34" s="44">
        <f>[33]Touko!AI13</f>
        <v>778</v>
      </c>
      <c r="I34" s="44">
        <f>[33]Kesä!AI13</f>
        <v>614</v>
      </c>
      <c r="J34" s="44">
        <f>[33]Heinä!AI13</f>
        <v>802</v>
      </c>
      <c r="K34" s="44">
        <f>[33]Elo!AI13</f>
        <v>1067</v>
      </c>
      <c r="L34" s="44">
        <f>[33]Syys!AI13</f>
        <v>1088</v>
      </c>
      <c r="M34" s="44">
        <f>[33]Loka!AI13</f>
        <v>601</v>
      </c>
      <c r="N34" s="44">
        <f>[33]Marras!AI13</f>
        <v>768</v>
      </c>
      <c r="O34" s="44">
        <f>[33]Joulu!AI13</f>
        <v>646</v>
      </c>
    </row>
    <row r="35" spans="2:15" s="14" customFormat="1" x14ac:dyDescent="0.2">
      <c r="B35" s="16" t="s">
        <v>43</v>
      </c>
      <c r="C35" s="45">
        <f>[33]Tammijoulu!U13</f>
        <v>8485</v>
      </c>
      <c r="D35" s="45">
        <f>[33]Tammi!U13</f>
        <v>378</v>
      </c>
      <c r="E35" s="45">
        <f>[33]Helmi!U13</f>
        <v>491</v>
      </c>
      <c r="F35" s="45">
        <f>[33]Maalis!U13</f>
        <v>455</v>
      </c>
      <c r="G35" s="45">
        <f>[33]Huhti!U13</f>
        <v>658</v>
      </c>
      <c r="H35" s="45">
        <f>[33]Touko!U13</f>
        <v>830</v>
      </c>
      <c r="I35" s="45">
        <f>[33]Kesä!U13</f>
        <v>779</v>
      </c>
      <c r="J35" s="45">
        <f>[33]Heinä!U13</f>
        <v>1104</v>
      </c>
      <c r="K35" s="45">
        <f>[33]Elo!U13</f>
        <v>1646</v>
      </c>
      <c r="L35" s="45">
        <f>[33]Syys!U13</f>
        <v>937</v>
      </c>
      <c r="M35" s="45">
        <f>[33]Loka!U13</f>
        <v>501</v>
      </c>
      <c r="N35" s="45">
        <f>[33]Marras!U13</f>
        <v>354</v>
      </c>
      <c r="O35" s="45">
        <f>[33]Joulu!U13</f>
        <v>352</v>
      </c>
    </row>
    <row r="36" spans="2:15" x14ac:dyDescent="0.2">
      <c r="B36" s="1" t="s">
        <v>44</v>
      </c>
      <c r="C36" s="44">
        <f>[33]Tammijoulu!Q13</f>
        <v>9900</v>
      </c>
      <c r="D36" s="44">
        <f>[33]Tammi!Q13</f>
        <v>512</v>
      </c>
      <c r="E36" s="44">
        <f>[33]Helmi!Q13</f>
        <v>467</v>
      </c>
      <c r="F36" s="44">
        <f>[33]Maalis!Q13</f>
        <v>670</v>
      </c>
      <c r="G36" s="44">
        <f>[33]Huhti!Q13</f>
        <v>567</v>
      </c>
      <c r="H36" s="44">
        <f>[33]Touko!Q13</f>
        <v>1048</v>
      </c>
      <c r="I36" s="44">
        <f>[33]Kesä!Q13</f>
        <v>925</v>
      </c>
      <c r="J36" s="44">
        <f>[33]Heinä!Q13</f>
        <v>1061</v>
      </c>
      <c r="K36" s="44">
        <f>[33]Elo!Q13</f>
        <v>1621</v>
      </c>
      <c r="L36" s="44">
        <f>[33]Syys!Q13</f>
        <v>812</v>
      </c>
      <c r="M36" s="44">
        <f>[33]Loka!Q13</f>
        <v>721</v>
      </c>
      <c r="N36" s="44">
        <f>[33]Marras!Q13</f>
        <v>808</v>
      </c>
      <c r="O36" s="44">
        <f>[33]Joulu!Q13</f>
        <v>688</v>
      </c>
    </row>
    <row r="37" spans="2:15" s="14" customFormat="1" x14ac:dyDescent="0.2">
      <c r="B37" s="16" t="s">
        <v>4</v>
      </c>
      <c r="C37" s="45">
        <f>[33]Tammijoulu!AN13</f>
        <v>6906</v>
      </c>
      <c r="D37" s="45">
        <f>[33]Tammi!AN13</f>
        <v>527</v>
      </c>
      <c r="E37" s="45">
        <f>[33]Helmi!AN13</f>
        <v>538</v>
      </c>
      <c r="F37" s="45">
        <f>[33]Maalis!AN13</f>
        <v>798</v>
      </c>
      <c r="G37" s="45">
        <f>[33]Huhti!AN13</f>
        <v>217</v>
      </c>
      <c r="H37" s="45">
        <f>[33]Touko!AN13</f>
        <v>964</v>
      </c>
      <c r="I37" s="45">
        <f>[33]Kesä!AN13</f>
        <v>795</v>
      </c>
      <c r="J37" s="45">
        <f>[33]Heinä!AN13</f>
        <v>495</v>
      </c>
      <c r="K37" s="45">
        <f>[33]Elo!AN13</f>
        <v>802</v>
      </c>
      <c r="L37" s="45">
        <f>[33]Syys!AN13</f>
        <v>613</v>
      </c>
      <c r="M37" s="45">
        <f>[33]Loka!AN13</f>
        <v>349</v>
      </c>
      <c r="N37" s="45">
        <f>[33]Marras!AN13</f>
        <v>399</v>
      </c>
      <c r="O37" s="45">
        <f>[33]Joulu!AN13</f>
        <v>409</v>
      </c>
    </row>
    <row r="38" spans="2:15" x14ac:dyDescent="0.2">
      <c r="B38" s="1" t="s">
        <v>45</v>
      </c>
      <c r="C38" s="44">
        <f>[33]Tammijoulu!BA13</f>
        <v>11213</v>
      </c>
      <c r="D38" s="44">
        <f>[33]Tammi!BA13</f>
        <v>400</v>
      </c>
      <c r="E38" s="44">
        <f>[33]Helmi!BA13</f>
        <v>376</v>
      </c>
      <c r="F38" s="44">
        <f>[33]Maalis!BA13</f>
        <v>676</v>
      </c>
      <c r="G38" s="44">
        <f>[33]Huhti!BA13</f>
        <v>413</v>
      </c>
      <c r="H38" s="44">
        <f>[33]Touko!BA13</f>
        <v>796</v>
      </c>
      <c r="I38" s="44">
        <f>[33]Kesä!BA13</f>
        <v>1308</v>
      </c>
      <c r="J38" s="44">
        <f>[33]Heinä!BA13</f>
        <v>1038</v>
      </c>
      <c r="K38" s="44">
        <f>[33]Elo!BA13</f>
        <v>3889</v>
      </c>
      <c r="L38" s="44">
        <f>[33]Syys!BA13</f>
        <v>915</v>
      </c>
      <c r="M38" s="44">
        <f>[33]Loka!BA13</f>
        <v>517</v>
      </c>
      <c r="N38" s="44">
        <f>[33]Marras!BA13</f>
        <v>444</v>
      </c>
      <c r="O38" s="44">
        <f>[33]Joulu!BA13</f>
        <v>441</v>
      </c>
    </row>
    <row r="39" spans="2:15" s="14" customFormat="1" x14ac:dyDescent="0.2">
      <c r="B39" s="16" t="s">
        <v>46</v>
      </c>
      <c r="C39" s="45">
        <f>[33]Tammijoulu!W13</f>
        <v>8647</v>
      </c>
      <c r="D39" s="45">
        <f>[33]Tammi!W13</f>
        <v>372</v>
      </c>
      <c r="E39" s="45">
        <f>[33]Helmi!W13</f>
        <v>455</v>
      </c>
      <c r="F39" s="45">
        <f>[33]Maalis!W13</f>
        <v>578</v>
      </c>
      <c r="G39" s="45">
        <f>[33]Huhti!W13</f>
        <v>553</v>
      </c>
      <c r="H39" s="45">
        <f>[33]Touko!W13</f>
        <v>968</v>
      </c>
      <c r="I39" s="45">
        <f>[33]Kesä!W13</f>
        <v>873</v>
      </c>
      <c r="J39" s="45">
        <f>[33]Heinä!W13</f>
        <v>1161</v>
      </c>
      <c r="K39" s="45">
        <f>[33]Elo!W13</f>
        <v>1109</v>
      </c>
      <c r="L39" s="45">
        <f>[33]Syys!W13</f>
        <v>680</v>
      </c>
      <c r="M39" s="45">
        <f>[33]Loka!W13</f>
        <v>720</v>
      </c>
      <c r="N39" s="45">
        <f>[33]Marras!W13</f>
        <v>826</v>
      </c>
      <c r="O39" s="45">
        <f>[33]Joulu!W13</f>
        <v>352</v>
      </c>
    </row>
    <row r="40" spans="2:15" x14ac:dyDescent="0.2">
      <c r="B40" s="1" t="s">
        <v>47</v>
      </c>
      <c r="C40" s="44">
        <f>[33]Tammijoulu!AJ13</f>
        <v>9202</v>
      </c>
      <c r="D40" s="44">
        <f>[33]Tammi!AJ13</f>
        <v>988</v>
      </c>
      <c r="E40" s="44">
        <f>[33]Helmi!AJ13</f>
        <v>683</v>
      </c>
      <c r="F40" s="44">
        <f>[33]Maalis!AJ13</f>
        <v>598</v>
      </c>
      <c r="G40" s="44">
        <f>[33]Huhti!AJ13</f>
        <v>679</v>
      </c>
      <c r="H40" s="44">
        <f>[33]Touko!AJ13</f>
        <v>846</v>
      </c>
      <c r="I40" s="44">
        <f>[33]Kesä!AJ13</f>
        <v>647</v>
      </c>
      <c r="J40" s="44">
        <f>[33]Heinä!AJ13</f>
        <v>648</v>
      </c>
      <c r="K40" s="44">
        <f>[33]Elo!AJ13</f>
        <v>881</v>
      </c>
      <c r="L40" s="44">
        <f>[33]Syys!AJ13</f>
        <v>978</v>
      </c>
      <c r="M40" s="44">
        <f>[33]Loka!AJ13</f>
        <v>858</v>
      </c>
      <c r="N40" s="44">
        <f>[33]Marras!AJ13</f>
        <v>705</v>
      </c>
      <c r="O40" s="44">
        <f>[33]Joulu!AJ13</f>
        <v>691</v>
      </c>
    </row>
    <row r="41" spans="2:15" s="14" customFormat="1" x14ac:dyDescent="0.2">
      <c r="B41" s="16" t="s">
        <v>48</v>
      </c>
      <c r="C41" s="45">
        <f>[33]Tammijoulu!AG13</f>
        <v>6369</v>
      </c>
      <c r="D41" s="45">
        <f>[33]Tammi!AG13</f>
        <v>435</v>
      </c>
      <c r="E41" s="45">
        <f>[33]Helmi!AG13</f>
        <v>353</v>
      </c>
      <c r="F41" s="45">
        <f>[33]Maalis!AG13</f>
        <v>409</v>
      </c>
      <c r="G41" s="45">
        <f>[33]Huhti!AG13</f>
        <v>475</v>
      </c>
      <c r="H41" s="45">
        <f>[33]Touko!AG13</f>
        <v>950</v>
      </c>
      <c r="I41" s="45">
        <f>[33]Kesä!AG13</f>
        <v>718</v>
      </c>
      <c r="J41" s="45">
        <f>[33]Heinä!AG13</f>
        <v>442</v>
      </c>
      <c r="K41" s="45">
        <f>[33]Elo!AG13</f>
        <v>556</v>
      </c>
      <c r="L41" s="45">
        <f>[33]Syys!AG13</f>
        <v>484</v>
      </c>
      <c r="M41" s="45">
        <f>[33]Loka!AG13</f>
        <v>476</v>
      </c>
      <c r="N41" s="45">
        <f>[33]Marras!AG13</f>
        <v>741</v>
      </c>
      <c r="O41" s="45">
        <f>[33]Joulu!AG13</f>
        <v>330</v>
      </c>
    </row>
    <row r="42" spans="2:15" x14ac:dyDescent="0.2">
      <c r="B42" s="1" t="s">
        <v>49</v>
      </c>
      <c r="C42" s="44">
        <f>[33]Tammijoulu!AW13</f>
        <v>24320</v>
      </c>
      <c r="D42" s="44">
        <f>[33]Tammi!AW13</f>
        <v>1928</v>
      </c>
      <c r="E42" s="44">
        <f>[33]Helmi!AW13</f>
        <v>1614</v>
      </c>
      <c r="F42" s="44">
        <f>[33]Maalis!AW13</f>
        <v>2134</v>
      </c>
      <c r="G42" s="44">
        <f>[33]Huhti!AW13</f>
        <v>1648</v>
      </c>
      <c r="H42" s="44">
        <f>[33]Touko!AW13</f>
        <v>2146</v>
      </c>
      <c r="I42" s="44">
        <f>[33]Kesä!AW13</f>
        <v>2659</v>
      </c>
      <c r="J42" s="44">
        <f>[33]Heinä!AW13</f>
        <v>1536</v>
      </c>
      <c r="K42" s="44">
        <f>[33]Elo!AW13</f>
        <v>2406</v>
      </c>
      <c r="L42" s="44">
        <f>[33]Syys!AW13</f>
        <v>2489</v>
      </c>
      <c r="M42" s="44">
        <f>[33]Loka!AW13</f>
        <v>2350</v>
      </c>
      <c r="N42" s="44">
        <f>[33]Marras!AW13</f>
        <v>1870</v>
      </c>
      <c r="O42" s="44">
        <f>[33]Joulu!AW13</f>
        <v>1540</v>
      </c>
    </row>
    <row r="43" spans="2:15" s="14" customFormat="1" x14ac:dyDescent="0.2">
      <c r="B43" s="16" t="s">
        <v>5</v>
      </c>
      <c r="C43" s="45">
        <f>[33]Tammijoulu!BC13</f>
        <v>3601</v>
      </c>
      <c r="D43" s="45">
        <f>[33]Tammi!BC13</f>
        <v>153</v>
      </c>
      <c r="E43" s="45">
        <f>[33]Helmi!BC13</f>
        <v>114</v>
      </c>
      <c r="F43" s="45">
        <f>[33]Maalis!BC13</f>
        <v>306</v>
      </c>
      <c r="G43" s="45">
        <f>[33]Huhti!BC13</f>
        <v>252</v>
      </c>
      <c r="H43" s="45">
        <f>[33]Touko!BC13</f>
        <v>161</v>
      </c>
      <c r="I43" s="45">
        <f>[33]Kesä!BC13</f>
        <v>676</v>
      </c>
      <c r="J43" s="45">
        <f>[33]Heinä!BC13</f>
        <v>600</v>
      </c>
      <c r="K43" s="45">
        <f>[33]Elo!BC13</f>
        <v>531</v>
      </c>
      <c r="L43" s="45">
        <f>[33]Syys!BC13</f>
        <v>296</v>
      </c>
      <c r="M43" s="45">
        <f>[33]Loka!BC13</f>
        <v>310</v>
      </c>
      <c r="N43" s="45">
        <f>[33]Marras!BC13</f>
        <v>132</v>
      </c>
      <c r="O43" s="45">
        <f>[33]Joulu!BC13</f>
        <v>70</v>
      </c>
    </row>
    <row r="44" spans="2:15" x14ac:dyDescent="0.2">
      <c r="B44" s="1" t="s">
        <v>6</v>
      </c>
      <c r="C44" s="44">
        <f>[33]Tammijoulu!AS13</f>
        <v>6066</v>
      </c>
      <c r="D44" s="44">
        <f>[33]Tammi!AS13</f>
        <v>387</v>
      </c>
      <c r="E44" s="44">
        <f>[33]Helmi!AS13</f>
        <v>214</v>
      </c>
      <c r="F44" s="44">
        <f>[33]Maalis!AS13</f>
        <v>207</v>
      </c>
      <c r="G44" s="44">
        <f>[33]Huhti!AS13</f>
        <v>331</v>
      </c>
      <c r="H44" s="44">
        <f>[33]Touko!AS13</f>
        <v>516</v>
      </c>
      <c r="I44" s="44">
        <f>[33]Kesä!AS13</f>
        <v>1089</v>
      </c>
      <c r="J44" s="44">
        <f>[33]Heinä!AS13</f>
        <v>797</v>
      </c>
      <c r="K44" s="44">
        <f>[33]Elo!AS13</f>
        <v>561</v>
      </c>
      <c r="L44" s="44">
        <f>[33]Syys!AS13</f>
        <v>832</v>
      </c>
      <c r="M44" s="44">
        <f>[33]Loka!AS13</f>
        <v>546</v>
      </c>
      <c r="N44" s="44">
        <f>[33]Marras!AS13</f>
        <v>374</v>
      </c>
      <c r="O44" s="44">
        <f>[33]Joulu!AS13</f>
        <v>212</v>
      </c>
    </row>
    <row r="45" spans="2:15" s="14" customFormat="1" x14ac:dyDescent="0.2">
      <c r="B45" s="16" t="s">
        <v>50</v>
      </c>
      <c r="C45" s="45">
        <f>[33]Tammijoulu!I13</f>
        <v>6352</v>
      </c>
      <c r="D45" s="45">
        <f>[33]Tammi!I13</f>
        <v>417</v>
      </c>
      <c r="E45" s="45">
        <f>[33]Helmi!I13</f>
        <v>240</v>
      </c>
      <c r="F45" s="45">
        <f>[33]Maalis!I13</f>
        <v>445</v>
      </c>
      <c r="G45" s="45">
        <f>[33]Huhti!I13</f>
        <v>534</v>
      </c>
      <c r="H45" s="45">
        <f>[33]Touko!I13</f>
        <v>1161</v>
      </c>
      <c r="I45" s="45">
        <f>[33]Kesä!I13</f>
        <v>726</v>
      </c>
      <c r="J45" s="45">
        <f>[33]Heinä!I13</f>
        <v>338</v>
      </c>
      <c r="K45" s="45">
        <f>[33]Elo!I13</f>
        <v>606</v>
      </c>
      <c r="L45" s="45">
        <f>[33]Syys!I13</f>
        <v>515</v>
      </c>
      <c r="M45" s="45">
        <f>[33]Loka!I13</f>
        <v>764</v>
      </c>
      <c r="N45" s="45">
        <f>[33]Marras!I13</f>
        <v>391</v>
      </c>
      <c r="O45" s="45">
        <f>[33]Joulu!I13</f>
        <v>215</v>
      </c>
    </row>
    <row r="46" spans="2:15" x14ac:dyDescent="0.2">
      <c r="B46" s="1" t="s">
        <v>51</v>
      </c>
      <c r="C46" s="44">
        <f>[33]Tammijoulu!BH13</f>
        <v>2272</v>
      </c>
      <c r="D46" s="44">
        <f>[33]Tammi!BH13</f>
        <v>134</v>
      </c>
      <c r="E46" s="44">
        <f>[33]Helmi!BH13</f>
        <v>101</v>
      </c>
      <c r="F46" s="44">
        <f>[33]Maalis!BH13</f>
        <v>118</v>
      </c>
      <c r="G46" s="44">
        <f>[33]Huhti!BH13</f>
        <v>79</v>
      </c>
      <c r="H46" s="44">
        <f>[33]Touko!BH13</f>
        <v>180</v>
      </c>
      <c r="I46" s="44">
        <f>[33]Kesä!BH13</f>
        <v>335</v>
      </c>
      <c r="J46" s="44">
        <f>[33]Heinä!BH13</f>
        <v>279</v>
      </c>
      <c r="K46" s="44">
        <f>[33]Elo!BH13</f>
        <v>348</v>
      </c>
      <c r="L46" s="44">
        <f>[33]Syys!BH13</f>
        <v>226</v>
      </c>
      <c r="M46" s="44">
        <f>[33]Loka!BH13</f>
        <v>213</v>
      </c>
      <c r="N46" s="44">
        <f>[33]Marras!BH13</f>
        <v>147</v>
      </c>
      <c r="O46" s="44">
        <f>[33]Joulu!BH13</f>
        <v>112</v>
      </c>
    </row>
    <row r="47" spans="2:15" s="14" customFormat="1" x14ac:dyDescent="0.2"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5" x14ac:dyDescent="0.2">
      <c r="B48" s="1" t="s">
        <v>91</v>
      </c>
      <c r="C48" s="8">
        <f t="shared" ref="C48:O48" si="0">C10-SUM(C12:C46)</f>
        <v>195633</v>
      </c>
      <c r="D48" s="8">
        <f t="shared" si="0"/>
        <v>10610</v>
      </c>
      <c r="E48" s="8">
        <f t="shared" si="0"/>
        <v>8373</v>
      </c>
      <c r="F48" s="8">
        <f t="shared" si="0"/>
        <v>11371</v>
      </c>
      <c r="G48" s="8">
        <f t="shared" si="0"/>
        <v>12124</v>
      </c>
      <c r="H48" s="8">
        <f t="shared" si="0"/>
        <v>24282</v>
      </c>
      <c r="I48" s="8">
        <f t="shared" si="0"/>
        <v>24808</v>
      </c>
      <c r="J48" s="8">
        <f t="shared" si="0"/>
        <v>21434</v>
      </c>
      <c r="K48" s="8">
        <f t="shared" si="0"/>
        <v>26946</v>
      </c>
      <c r="L48" s="8">
        <f t="shared" si="0"/>
        <v>19845</v>
      </c>
      <c r="M48" s="8">
        <f t="shared" si="0"/>
        <v>14493</v>
      </c>
      <c r="N48" s="8">
        <f t="shared" si="0"/>
        <v>11222</v>
      </c>
      <c r="O48" s="8">
        <f t="shared" si="0"/>
        <v>10125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8" type="noConversion"/>
  <conditionalFormatting sqref="P1:IV1048576 A1:B1048576 C8:O65536 C1:O6">
    <cfRule type="cellIs" dxfId="42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84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[5]Tammijoulu!C13</f>
        <v>2539453</v>
      </c>
      <c r="D9" s="43">
        <f>[5]Tammi!C13</f>
        <v>181519</v>
      </c>
      <c r="E9" s="43">
        <f>[5]Helmi!C13</f>
        <v>166894</v>
      </c>
      <c r="F9" s="43">
        <f>[5]Maalis!C13</f>
        <v>191531</v>
      </c>
      <c r="G9" s="43">
        <f>[5]Huhti!C13</f>
        <v>169543</v>
      </c>
      <c r="H9" s="43">
        <f>[5]Touko!C13</f>
        <v>223669</v>
      </c>
      <c r="I9" s="43">
        <f>[5]Kesä!C13</f>
        <v>256991</v>
      </c>
      <c r="J9" s="43">
        <f>[5]Heinä!C13</f>
        <v>271531</v>
      </c>
      <c r="K9" s="43">
        <f>[5]Elo!C13</f>
        <v>312215</v>
      </c>
      <c r="L9" s="43">
        <f>[5]Syys!C13</f>
        <v>222699</v>
      </c>
      <c r="M9" s="43">
        <f>[5]Loka!C13</f>
        <v>198085</v>
      </c>
      <c r="N9" s="43">
        <f>[5]Marras!C13</f>
        <v>194733</v>
      </c>
      <c r="O9" s="43">
        <f>[5]Joulu!C13</f>
        <v>150043</v>
      </c>
    </row>
    <row r="10" spans="2:15" x14ac:dyDescent="0.2">
      <c r="B10" s="10" t="s">
        <v>21</v>
      </c>
      <c r="C10" s="44">
        <f>[5]Tammijoulu!E13</f>
        <v>1515582</v>
      </c>
      <c r="D10" s="44">
        <f>[5]Tammi!E13</f>
        <v>101687</v>
      </c>
      <c r="E10" s="44">
        <f>[5]Helmi!E13</f>
        <v>88704</v>
      </c>
      <c r="F10" s="44">
        <f>[5]Maalis!E13</f>
        <v>103701</v>
      </c>
      <c r="G10" s="44">
        <f>[5]Huhti!E13</f>
        <v>97418</v>
      </c>
      <c r="H10" s="44">
        <f>[5]Touko!E13</f>
        <v>129078</v>
      </c>
      <c r="I10" s="44">
        <f>[5]Kesä!E13</f>
        <v>171340</v>
      </c>
      <c r="J10" s="44">
        <f>[5]Heinä!E13</f>
        <v>177266</v>
      </c>
      <c r="K10" s="44">
        <f>[5]Elo!E13</f>
        <v>226737</v>
      </c>
      <c r="L10" s="44">
        <f>[5]Syys!E13</f>
        <v>137603</v>
      </c>
      <c r="M10" s="44">
        <f>[5]Loka!E13</f>
        <v>101766</v>
      </c>
      <c r="N10" s="44">
        <f>[5]Marras!E13</f>
        <v>92849</v>
      </c>
      <c r="O10" s="44">
        <f>[5]Joulu!E13</f>
        <v>87433</v>
      </c>
    </row>
    <row r="11" spans="2:15" s="14" customFormat="1" x14ac:dyDescent="0.2">
      <c r="B11" s="15" t="s">
        <v>22</v>
      </c>
      <c r="C11" s="45">
        <f>[5]Tammijoulu!D13</f>
        <v>1023871</v>
      </c>
      <c r="D11" s="45">
        <f>[5]Tammi!D13</f>
        <v>79832</v>
      </c>
      <c r="E11" s="45">
        <f>[5]Helmi!D13</f>
        <v>78190</v>
      </c>
      <c r="F11" s="45">
        <f>[5]Maalis!D13</f>
        <v>87830</v>
      </c>
      <c r="G11" s="45">
        <f>[5]Huhti!D13</f>
        <v>72125</v>
      </c>
      <c r="H11" s="45">
        <f>[5]Touko!D13</f>
        <v>94591</v>
      </c>
      <c r="I11" s="45">
        <f>[5]Kesä!D13</f>
        <v>85651</v>
      </c>
      <c r="J11" s="45">
        <f>[5]Heinä!D13</f>
        <v>94265</v>
      </c>
      <c r="K11" s="45">
        <f>[5]Elo!D13</f>
        <v>85478</v>
      </c>
      <c r="L11" s="45">
        <f>[5]Syys!D13</f>
        <v>85096</v>
      </c>
      <c r="M11" s="45">
        <f>[5]Loka!D13</f>
        <v>96319</v>
      </c>
      <c r="N11" s="45">
        <f>[5]Marras!D13</f>
        <v>101884</v>
      </c>
      <c r="O11" s="45">
        <f>[5]Joulu!D13</f>
        <v>62610</v>
      </c>
    </row>
    <row r="12" spans="2:15" x14ac:dyDescent="0.2">
      <c r="B12" s="1" t="s">
        <v>23</v>
      </c>
      <c r="C12" s="44">
        <f>[5]Tammijoulu!P13</f>
        <v>182480</v>
      </c>
      <c r="D12" s="44">
        <f>[5]Tammi!P13</f>
        <v>13110</v>
      </c>
      <c r="E12" s="44">
        <f>[5]Helmi!P13</f>
        <v>13185</v>
      </c>
      <c r="F12" s="44">
        <f>[5]Maalis!P13</f>
        <v>16034</v>
      </c>
      <c r="G12" s="44">
        <f>[5]Huhti!P13</f>
        <v>12254</v>
      </c>
      <c r="H12" s="44">
        <f>[5]Touko!P13</f>
        <v>15155</v>
      </c>
      <c r="I12" s="44">
        <f>[5]Kesä!P13</f>
        <v>18302</v>
      </c>
      <c r="J12" s="44">
        <f>[5]Heinä!P13</f>
        <v>15695</v>
      </c>
      <c r="K12" s="44">
        <f>[5]Elo!P13</f>
        <v>26521</v>
      </c>
      <c r="L12" s="44">
        <f>[5]Syys!P13</f>
        <v>16244</v>
      </c>
      <c r="M12" s="44">
        <f>[5]Loka!P13</f>
        <v>13548</v>
      </c>
      <c r="N12" s="44">
        <f>[5]Marras!P13</f>
        <v>12421</v>
      </c>
      <c r="O12" s="44">
        <f>[5]Joulu!P13</f>
        <v>10011</v>
      </c>
    </row>
    <row r="13" spans="2:15" s="14" customFormat="1" x14ac:dyDescent="0.2">
      <c r="B13" s="16" t="s">
        <v>24</v>
      </c>
      <c r="C13" s="45">
        <f>[5]Tammijoulu!AK13</f>
        <v>155281</v>
      </c>
      <c r="D13" s="45">
        <f>[5]Tammi!AK13</f>
        <v>23696</v>
      </c>
      <c r="E13" s="45">
        <f>[5]Helmi!AK13</f>
        <v>9619</v>
      </c>
      <c r="F13" s="45">
        <f>[5]Maalis!AK13</f>
        <v>12054</v>
      </c>
      <c r="G13" s="45">
        <f>[5]Huhti!AK13</f>
        <v>10290</v>
      </c>
      <c r="H13" s="45">
        <f>[5]Touko!AK13</f>
        <v>9880</v>
      </c>
      <c r="I13" s="45">
        <f>[5]Kesä!AK13</f>
        <v>10155</v>
      </c>
      <c r="J13" s="45">
        <f>[5]Heinä!AK13</f>
        <v>10121</v>
      </c>
      <c r="K13" s="45">
        <f>[5]Elo!AK13</f>
        <v>14506</v>
      </c>
      <c r="L13" s="45">
        <f>[5]Syys!AK13</f>
        <v>10970</v>
      </c>
      <c r="M13" s="45">
        <f>[5]Loka!AK13</f>
        <v>10410</v>
      </c>
      <c r="N13" s="45">
        <f>[5]Marras!AK13</f>
        <v>14025</v>
      </c>
      <c r="O13" s="45">
        <f>[5]Joulu!AK13</f>
        <v>19555</v>
      </c>
    </row>
    <row r="14" spans="2:15" x14ac:dyDescent="0.2">
      <c r="B14" s="1" t="s">
        <v>25</v>
      </c>
      <c r="C14" s="44">
        <f>[5]Tammijoulu!F13</f>
        <v>142568</v>
      </c>
      <c r="D14" s="44">
        <f>[5]Tammi!F13</f>
        <v>9105</v>
      </c>
      <c r="E14" s="44">
        <f>[5]Helmi!F13</f>
        <v>9879</v>
      </c>
      <c r="F14" s="44">
        <f>[5]Maalis!F13</f>
        <v>11256</v>
      </c>
      <c r="G14" s="44">
        <f>[5]Huhti!F13</f>
        <v>11442</v>
      </c>
      <c r="H14" s="44">
        <f>[5]Touko!F13</f>
        <v>13872</v>
      </c>
      <c r="I14" s="44">
        <f>[5]Kesä!F13</f>
        <v>12241</v>
      </c>
      <c r="J14" s="44">
        <f>[5]Heinä!F13</f>
        <v>12778</v>
      </c>
      <c r="K14" s="44">
        <f>[5]Elo!F13</f>
        <v>17861</v>
      </c>
      <c r="L14" s="44">
        <f>[5]Syys!F13</f>
        <v>14984</v>
      </c>
      <c r="M14" s="44">
        <f>[5]Loka!F13</f>
        <v>11620</v>
      </c>
      <c r="N14" s="44">
        <f>[5]Marras!F13</f>
        <v>10591</v>
      </c>
      <c r="O14" s="44">
        <f>[5]Joulu!F13</f>
        <v>6939</v>
      </c>
    </row>
    <row r="15" spans="2:15" s="14" customFormat="1" x14ac:dyDescent="0.2">
      <c r="B15" s="16" t="s">
        <v>1</v>
      </c>
      <c r="C15" s="45">
        <f>[5]Tammijoulu!AP13</f>
        <v>134702</v>
      </c>
      <c r="D15" s="45">
        <f>[5]Tammi!AP13</f>
        <v>6726</v>
      </c>
      <c r="E15" s="45">
        <f>[5]Helmi!AP13</f>
        <v>6317</v>
      </c>
      <c r="F15" s="45">
        <f>[5]Maalis!AP13</f>
        <v>9053</v>
      </c>
      <c r="G15" s="45">
        <f>[5]Huhti!AP13</f>
        <v>7899</v>
      </c>
      <c r="H15" s="45">
        <f>[5]Touko!AP13</f>
        <v>13427</v>
      </c>
      <c r="I15" s="45">
        <f>[5]Kesä!AP13</f>
        <v>21045</v>
      </c>
      <c r="J15" s="45">
        <f>[5]Heinä!AP13</f>
        <v>20406</v>
      </c>
      <c r="K15" s="45">
        <f>[5]Elo!AP13</f>
        <v>21011</v>
      </c>
      <c r="L15" s="45">
        <f>[5]Syys!AP13</f>
        <v>12492</v>
      </c>
      <c r="M15" s="45">
        <f>[5]Loka!AP13</f>
        <v>7346</v>
      </c>
      <c r="N15" s="45">
        <f>[5]Marras!AP13</f>
        <v>4933</v>
      </c>
      <c r="O15" s="45">
        <f>[5]Joulu!AP13</f>
        <v>4047</v>
      </c>
    </row>
    <row r="16" spans="2:15" x14ac:dyDescent="0.2">
      <c r="B16" s="1" t="s">
        <v>26</v>
      </c>
      <c r="C16" s="44">
        <f>[5]Tammijoulu!J13</f>
        <v>126446</v>
      </c>
      <c r="D16" s="44">
        <f>[5]Tammi!J13</f>
        <v>6097</v>
      </c>
      <c r="E16" s="44">
        <f>[5]Helmi!J13</f>
        <v>6097</v>
      </c>
      <c r="F16" s="44">
        <f>[5]Maalis!J13</f>
        <v>7509</v>
      </c>
      <c r="G16" s="44">
        <f>[5]Huhti!J13</f>
        <v>6603</v>
      </c>
      <c r="H16" s="44">
        <f>[5]Touko!J13</f>
        <v>10647</v>
      </c>
      <c r="I16" s="44">
        <f>[5]Kesä!J13</f>
        <v>18114</v>
      </c>
      <c r="J16" s="44">
        <f>[5]Heinä!J13</f>
        <v>20704</v>
      </c>
      <c r="K16" s="44">
        <f>[5]Elo!J13</f>
        <v>20261</v>
      </c>
      <c r="L16" s="44">
        <f>[5]Syys!J13</f>
        <v>10717</v>
      </c>
      <c r="M16" s="44">
        <f>[5]Loka!J13</f>
        <v>7050</v>
      </c>
      <c r="N16" s="44">
        <f>[5]Marras!J13</f>
        <v>6458</v>
      </c>
      <c r="O16" s="44">
        <f>[5]Joulu!J13</f>
        <v>6189</v>
      </c>
    </row>
    <row r="17" spans="2:15" s="14" customFormat="1" x14ac:dyDescent="0.2">
      <c r="B17" s="16" t="s">
        <v>27</v>
      </c>
      <c r="C17" s="45">
        <f>[5]Tammijoulu!AV13</f>
        <v>74012</v>
      </c>
      <c r="D17" s="45">
        <f>[5]Tammi!AV13</f>
        <v>3523</v>
      </c>
      <c r="E17" s="45">
        <f>[5]Helmi!AV13</f>
        <v>4055</v>
      </c>
      <c r="F17" s="45">
        <f>[5]Maalis!AV13</f>
        <v>3622</v>
      </c>
      <c r="G17" s="45">
        <f>[5]Huhti!AV13</f>
        <v>3038</v>
      </c>
      <c r="H17" s="45">
        <f>[5]Touko!AV13</f>
        <v>5612</v>
      </c>
      <c r="I17" s="45">
        <f>[5]Kesä!AV13</f>
        <v>11866</v>
      </c>
      <c r="J17" s="45">
        <f>[5]Heinä!AV13</f>
        <v>12000</v>
      </c>
      <c r="K17" s="45">
        <f>[5]Elo!AV13</f>
        <v>14403</v>
      </c>
      <c r="L17" s="45">
        <f>[5]Syys!AV13</f>
        <v>7570</v>
      </c>
      <c r="M17" s="45">
        <f>[5]Loka!AV13</f>
        <v>3286</v>
      </c>
      <c r="N17" s="45">
        <f>[5]Marras!AV13</f>
        <v>2134</v>
      </c>
      <c r="O17" s="45">
        <f>[5]Joulu!AV13</f>
        <v>2903</v>
      </c>
    </row>
    <row r="18" spans="2:15" x14ac:dyDescent="0.2">
      <c r="B18" s="1" t="s">
        <v>28</v>
      </c>
      <c r="C18" s="44">
        <f>[5]Tammijoulu!S13</f>
        <v>57363</v>
      </c>
      <c r="D18" s="44">
        <f>[5]Tammi!S13</f>
        <v>3128</v>
      </c>
      <c r="E18" s="44">
        <f>[5]Helmi!S13</f>
        <v>2243</v>
      </c>
      <c r="F18" s="44">
        <f>[5]Maalis!S13</f>
        <v>3859</v>
      </c>
      <c r="G18" s="44">
        <f>[5]Huhti!S13</f>
        <v>3897</v>
      </c>
      <c r="H18" s="44">
        <f>[5]Touko!S13</f>
        <v>3170</v>
      </c>
      <c r="I18" s="44">
        <f>[5]Kesä!S13</f>
        <v>5058</v>
      </c>
      <c r="J18" s="44">
        <f>[5]Heinä!S13</f>
        <v>7244</v>
      </c>
      <c r="K18" s="44">
        <f>[5]Elo!S13</f>
        <v>17037</v>
      </c>
      <c r="L18" s="44">
        <f>[5]Syys!S13</f>
        <v>3929</v>
      </c>
      <c r="M18" s="44">
        <f>[5]Loka!S13</f>
        <v>2216</v>
      </c>
      <c r="N18" s="44">
        <f>[5]Marras!S13</f>
        <v>2354</v>
      </c>
      <c r="O18" s="44">
        <f>[5]Joulu!S13</f>
        <v>3228</v>
      </c>
    </row>
    <row r="19" spans="2:15" s="14" customFormat="1" x14ac:dyDescent="0.2">
      <c r="B19" s="16" t="s">
        <v>29</v>
      </c>
      <c r="C19" s="45">
        <f>[5]Tammijoulu!R13</f>
        <v>42333</v>
      </c>
      <c r="D19" s="45">
        <f>[5]Tammi!R13</f>
        <v>2667</v>
      </c>
      <c r="E19" s="45">
        <f>[5]Helmi!R13</f>
        <v>2503</v>
      </c>
      <c r="F19" s="45">
        <f>[5]Maalis!R13</f>
        <v>3137</v>
      </c>
      <c r="G19" s="45">
        <f>[5]Huhti!R13</f>
        <v>2977</v>
      </c>
      <c r="H19" s="45">
        <f>[5]Touko!R13</f>
        <v>4139</v>
      </c>
      <c r="I19" s="45">
        <f>[5]Kesä!R13</f>
        <v>4618</v>
      </c>
      <c r="J19" s="45">
        <f>[5]Heinä!R13</f>
        <v>5084</v>
      </c>
      <c r="K19" s="45">
        <f>[5]Elo!R13</f>
        <v>5573</v>
      </c>
      <c r="L19" s="45">
        <f>[5]Syys!R13</f>
        <v>3450</v>
      </c>
      <c r="M19" s="45">
        <f>[5]Loka!R13</f>
        <v>2962</v>
      </c>
      <c r="N19" s="45">
        <f>[5]Marras!R13</f>
        <v>2591</v>
      </c>
      <c r="O19" s="45">
        <f>[5]Joulu!R13</f>
        <v>2632</v>
      </c>
    </row>
    <row r="20" spans="2:15" x14ac:dyDescent="0.2">
      <c r="B20" s="1" t="s">
        <v>30</v>
      </c>
      <c r="C20" s="44">
        <f>[5]Tammijoulu!M13</f>
        <v>46097</v>
      </c>
      <c r="D20" s="44">
        <f>[5]Tammi!M13</f>
        <v>2640</v>
      </c>
      <c r="E20" s="44">
        <f>[5]Helmi!M13</f>
        <v>2593</v>
      </c>
      <c r="F20" s="44">
        <f>[5]Maalis!M13</f>
        <v>3202</v>
      </c>
      <c r="G20" s="44">
        <f>[5]Huhti!M13</f>
        <v>2642</v>
      </c>
      <c r="H20" s="44">
        <f>[5]Touko!M13</f>
        <v>3984</v>
      </c>
      <c r="I20" s="44">
        <f>[5]Kesä!M13</f>
        <v>5845</v>
      </c>
      <c r="J20" s="44">
        <f>[5]Heinä!M13</f>
        <v>6170</v>
      </c>
      <c r="K20" s="44">
        <f>[5]Elo!M13</f>
        <v>6681</v>
      </c>
      <c r="L20" s="44">
        <f>[5]Syys!M13</f>
        <v>4269</v>
      </c>
      <c r="M20" s="44">
        <f>[5]Loka!M13</f>
        <v>3219</v>
      </c>
      <c r="N20" s="44">
        <f>[5]Marras!M13</f>
        <v>2511</v>
      </c>
      <c r="O20" s="44">
        <f>[5]Joulu!M13</f>
        <v>2341</v>
      </c>
    </row>
    <row r="21" spans="2:15" s="14" customFormat="1" x14ac:dyDescent="0.2">
      <c r="B21" s="16" t="s">
        <v>31</v>
      </c>
      <c r="C21" s="45">
        <f>[5]Tammijoulu!G13</f>
        <v>55721</v>
      </c>
      <c r="D21" s="45">
        <f>[5]Tammi!G13</f>
        <v>2798</v>
      </c>
      <c r="E21" s="45">
        <f>[5]Helmi!G13</f>
        <v>5073</v>
      </c>
      <c r="F21" s="45">
        <f>[5]Maalis!G13</f>
        <v>3234</v>
      </c>
      <c r="G21" s="45">
        <f>[5]Huhti!G13</f>
        <v>3048</v>
      </c>
      <c r="H21" s="45">
        <f>[5]Touko!G13</f>
        <v>5564</v>
      </c>
      <c r="I21" s="45">
        <f>[5]Kesä!G13</f>
        <v>5488</v>
      </c>
      <c r="J21" s="45">
        <f>[5]Heinä!G13</f>
        <v>6676</v>
      </c>
      <c r="K21" s="45">
        <f>[5]Elo!G13</f>
        <v>7566</v>
      </c>
      <c r="L21" s="45">
        <f>[5]Syys!G13</f>
        <v>5198</v>
      </c>
      <c r="M21" s="45">
        <f>[5]Loka!G13</f>
        <v>5137</v>
      </c>
      <c r="N21" s="45">
        <f>[5]Marras!G13</f>
        <v>3709</v>
      </c>
      <c r="O21" s="45">
        <f>[5]Joulu!G13</f>
        <v>2230</v>
      </c>
    </row>
    <row r="22" spans="2:15" x14ac:dyDescent="0.2">
      <c r="B22" s="1" t="s">
        <v>32</v>
      </c>
      <c r="C22" s="44">
        <f>[5]Tammijoulu!H13</f>
        <v>41660</v>
      </c>
      <c r="D22" s="44">
        <f>[5]Tammi!H13</f>
        <v>2960</v>
      </c>
      <c r="E22" s="44">
        <f>[5]Helmi!H13</f>
        <v>2711</v>
      </c>
      <c r="F22" s="44">
        <f>[5]Maalis!H13</f>
        <v>3354</v>
      </c>
      <c r="G22" s="44">
        <f>[5]Huhti!H13</f>
        <v>2356</v>
      </c>
      <c r="H22" s="44">
        <f>[5]Touko!H13</f>
        <v>4546</v>
      </c>
      <c r="I22" s="44">
        <f>[5]Kesä!H13</f>
        <v>4322</v>
      </c>
      <c r="J22" s="44">
        <f>[5]Heinä!H13</f>
        <v>3631</v>
      </c>
      <c r="K22" s="44">
        <f>[5]Elo!H13</f>
        <v>5235</v>
      </c>
      <c r="L22" s="44">
        <f>[5]Syys!H13</f>
        <v>4792</v>
      </c>
      <c r="M22" s="44">
        <f>[5]Loka!H13</f>
        <v>3125</v>
      </c>
      <c r="N22" s="44">
        <f>[5]Marras!H13</f>
        <v>2942</v>
      </c>
      <c r="O22" s="44">
        <f>[5]Joulu!H13</f>
        <v>1686</v>
      </c>
    </row>
    <row r="23" spans="2:15" s="14" customFormat="1" x14ac:dyDescent="0.2">
      <c r="B23" s="16" t="s">
        <v>33</v>
      </c>
      <c r="C23" s="45">
        <f>[5]Tammijoulu!T13</f>
        <v>40642</v>
      </c>
      <c r="D23" s="45">
        <f>[5]Tammi!T13</f>
        <v>1574</v>
      </c>
      <c r="E23" s="45">
        <f>[5]Helmi!T13</f>
        <v>1672</v>
      </c>
      <c r="F23" s="45">
        <f>[5]Maalis!T13</f>
        <v>2432</v>
      </c>
      <c r="G23" s="45">
        <f>[5]Huhti!T13</f>
        <v>4111</v>
      </c>
      <c r="H23" s="45">
        <f>[5]Touko!T13</f>
        <v>2509</v>
      </c>
      <c r="I23" s="45">
        <f>[5]Kesä!T13</f>
        <v>4429</v>
      </c>
      <c r="J23" s="45">
        <f>[5]Heinä!T13</f>
        <v>5899</v>
      </c>
      <c r="K23" s="45">
        <f>[5]Elo!T13</f>
        <v>10179</v>
      </c>
      <c r="L23" s="45">
        <f>[5]Syys!T13</f>
        <v>3432</v>
      </c>
      <c r="M23" s="45">
        <f>[5]Loka!T13</f>
        <v>1873</v>
      </c>
      <c r="N23" s="45">
        <f>[5]Marras!T13</f>
        <v>1064</v>
      </c>
      <c r="O23" s="45">
        <f>[5]Joulu!T13</f>
        <v>1468</v>
      </c>
    </row>
    <row r="24" spans="2:15" x14ac:dyDescent="0.2">
      <c r="B24" s="1" t="s">
        <v>34</v>
      </c>
      <c r="C24" s="44">
        <f>[5]Tammijoulu!AH13</f>
        <v>34792</v>
      </c>
      <c r="D24" s="44">
        <f>[5]Tammi!AH13</f>
        <v>2531</v>
      </c>
      <c r="E24" s="44">
        <f>[5]Helmi!AH13</f>
        <v>2128</v>
      </c>
      <c r="F24" s="44">
        <f>[5]Maalis!AH13</f>
        <v>2485</v>
      </c>
      <c r="G24" s="44">
        <f>[5]Huhti!AH13</f>
        <v>3389</v>
      </c>
      <c r="H24" s="44">
        <f>[5]Touko!AH13</f>
        <v>3116</v>
      </c>
      <c r="I24" s="44">
        <f>[5]Kesä!AH13</f>
        <v>2482</v>
      </c>
      <c r="J24" s="44">
        <f>[5]Heinä!AH13</f>
        <v>2270</v>
      </c>
      <c r="K24" s="44">
        <f>[5]Elo!AH13</f>
        <v>3183</v>
      </c>
      <c r="L24" s="44">
        <f>[5]Syys!AH13</f>
        <v>3622</v>
      </c>
      <c r="M24" s="44">
        <f>[5]Loka!AH13</f>
        <v>3528</v>
      </c>
      <c r="N24" s="44">
        <f>[5]Marras!AH13</f>
        <v>3412</v>
      </c>
      <c r="O24" s="44">
        <f>[5]Joulu!AH13</f>
        <v>2646</v>
      </c>
    </row>
    <row r="25" spans="2:15" s="14" customFormat="1" x14ac:dyDescent="0.2">
      <c r="B25" s="16" t="s">
        <v>35</v>
      </c>
      <c r="C25" s="45">
        <f>[5]Tammijoulu!L13</f>
        <v>29110</v>
      </c>
      <c r="D25" s="45">
        <f>[5]Tammi!L13</f>
        <v>1220</v>
      </c>
      <c r="E25" s="45">
        <f>[5]Helmi!L13</f>
        <v>1055</v>
      </c>
      <c r="F25" s="45">
        <f>[5]Maalis!L13</f>
        <v>1332</v>
      </c>
      <c r="G25" s="45">
        <f>[5]Huhti!L13</f>
        <v>1698</v>
      </c>
      <c r="H25" s="45">
        <f>[5]Touko!L13</f>
        <v>2146</v>
      </c>
      <c r="I25" s="45">
        <f>[5]Kesä!L13</f>
        <v>4225</v>
      </c>
      <c r="J25" s="45">
        <f>[5]Heinä!L13</f>
        <v>5751</v>
      </c>
      <c r="K25" s="45">
        <f>[5]Elo!L13</f>
        <v>5043</v>
      </c>
      <c r="L25" s="45">
        <f>[5]Syys!L13</f>
        <v>2342</v>
      </c>
      <c r="M25" s="45">
        <f>[5]Loka!L13</f>
        <v>1696</v>
      </c>
      <c r="N25" s="45">
        <f>[5]Marras!L13</f>
        <v>1091</v>
      </c>
      <c r="O25" s="45">
        <f>[5]Joulu!L13</f>
        <v>1511</v>
      </c>
    </row>
    <row r="26" spans="2:15" x14ac:dyDescent="0.2">
      <c r="B26" s="1" t="s">
        <v>36</v>
      </c>
      <c r="C26" s="44">
        <f>[5]Tammijoulu!N13</f>
        <v>16404</v>
      </c>
      <c r="D26" s="44">
        <f>[5]Tammi!N13</f>
        <v>896</v>
      </c>
      <c r="E26" s="44">
        <f>[5]Helmi!N13</f>
        <v>1110</v>
      </c>
      <c r="F26" s="44">
        <f>[5]Maalis!N13</f>
        <v>1174</v>
      </c>
      <c r="G26" s="44">
        <f>[5]Huhti!N13</f>
        <v>1212</v>
      </c>
      <c r="H26" s="44">
        <f>[5]Touko!N13</f>
        <v>1712</v>
      </c>
      <c r="I26" s="44">
        <f>[5]Kesä!N13</f>
        <v>1789</v>
      </c>
      <c r="J26" s="44">
        <f>[5]Heinä!N13</f>
        <v>1750</v>
      </c>
      <c r="K26" s="44">
        <f>[5]Elo!N13</f>
        <v>2038</v>
      </c>
      <c r="L26" s="44">
        <f>[5]Syys!N13</f>
        <v>1304</v>
      </c>
      <c r="M26" s="44">
        <f>[5]Loka!N13</f>
        <v>1383</v>
      </c>
      <c r="N26" s="44">
        <f>[5]Marras!N13</f>
        <v>1052</v>
      </c>
      <c r="O26" s="44">
        <f>[5]Joulu!N13</f>
        <v>984</v>
      </c>
    </row>
    <row r="27" spans="2:15" s="14" customFormat="1" x14ac:dyDescent="0.2">
      <c r="B27" s="16" t="s">
        <v>37</v>
      </c>
      <c r="C27" s="45">
        <f>[5]Tammijoulu!BK13</f>
        <v>32860</v>
      </c>
      <c r="D27" s="45">
        <f>[5]Tammi!BK13</f>
        <v>936</v>
      </c>
      <c r="E27" s="45">
        <f>[5]Helmi!BK13</f>
        <v>796</v>
      </c>
      <c r="F27" s="45">
        <f>[5]Maalis!BK13</f>
        <v>1174</v>
      </c>
      <c r="G27" s="45">
        <f>[5]Huhti!BK13</f>
        <v>1355</v>
      </c>
      <c r="H27" s="45">
        <f>[5]Touko!BK13</f>
        <v>2306</v>
      </c>
      <c r="I27" s="45">
        <f>[5]Kesä!BK13</f>
        <v>3004</v>
      </c>
      <c r="J27" s="45">
        <f>[5]Heinä!BK13</f>
        <v>3557</v>
      </c>
      <c r="K27" s="45">
        <f>[5]Elo!BK13</f>
        <v>4712</v>
      </c>
      <c r="L27" s="45">
        <f>[5]Syys!BK13</f>
        <v>3981</v>
      </c>
      <c r="M27" s="45">
        <f>[5]Loka!BK13</f>
        <v>3217</v>
      </c>
      <c r="N27" s="45">
        <f>[5]Marras!BK13</f>
        <v>4328</v>
      </c>
      <c r="O27" s="45">
        <f>[5]Joulu!BK13</f>
        <v>3494</v>
      </c>
    </row>
    <row r="28" spans="2:15" x14ac:dyDescent="0.2">
      <c r="B28" s="1" t="s">
        <v>38</v>
      </c>
      <c r="C28" s="44">
        <f>[5]Tammijoulu!AF13</f>
        <v>8356</v>
      </c>
      <c r="D28" s="44">
        <f>[5]Tammi!AF13</f>
        <v>491</v>
      </c>
      <c r="E28" s="44">
        <f>[5]Helmi!AF13</f>
        <v>407</v>
      </c>
      <c r="F28" s="44">
        <f>[5]Maalis!AF13</f>
        <v>348</v>
      </c>
      <c r="G28" s="44">
        <f>[5]Huhti!AF13</f>
        <v>282</v>
      </c>
      <c r="H28" s="44">
        <f>[5]Touko!AF13</f>
        <v>1279</v>
      </c>
      <c r="I28" s="44">
        <f>[5]Kesä!AF13</f>
        <v>752</v>
      </c>
      <c r="J28" s="44">
        <f>[5]Heinä!AF13</f>
        <v>1346</v>
      </c>
      <c r="K28" s="44">
        <f>[5]Elo!AF13</f>
        <v>1135</v>
      </c>
      <c r="L28" s="44">
        <f>[5]Syys!AF13</f>
        <v>898</v>
      </c>
      <c r="M28" s="44">
        <f>[5]Loka!AF13</f>
        <v>582</v>
      </c>
      <c r="N28" s="44">
        <f>[5]Marras!AF13</f>
        <v>418</v>
      </c>
      <c r="O28" s="44">
        <f>[5]Joulu!AF13</f>
        <v>418</v>
      </c>
    </row>
    <row r="29" spans="2:15" s="14" customFormat="1" x14ac:dyDescent="0.2">
      <c r="B29" s="16" t="s">
        <v>39</v>
      </c>
      <c r="C29" s="45">
        <f>[5]Tammijoulu!AQ13</f>
        <v>13224</v>
      </c>
      <c r="D29" s="45">
        <f>[5]Tammi!AQ13</f>
        <v>615</v>
      </c>
      <c r="E29" s="45">
        <f>[5]Helmi!AQ13</f>
        <v>641</v>
      </c>
      <c r="F29" s="45">
        <f>[5]Maalis!AQ13</f>
        <v>745</v>
      </c>
      <c r="G29" s="45">
        <f>[5]Huhti!AQ13</f>
        <v>1702</v>
      </c>
      <c r="H29" s="45">
        <f>[5]Touko!AQ13</f>
        <v>844</v>
      </c>
      <c r="I29" s="45">
        <f>[5]Kesä!AQ13</f>
        <v>2060</v>
      </c>
      <c r="J29" s="45">
        <f>[5]Heinä!AQ13</f>
        <v>1843</v>
      </c>
      <c r="K29" s="45">
        <f>[5]Elo!AQ13</f>
        <v>1890</v>
      </c>
      <c r="L29" s="45">
        <f>[5]Syys!AQ13</f>
        <v>815</v>
      </c>
      <c r="M29" s="45">
        <f>[5]Loka!AQ13</f>
        <v>895</v>
      </c>
      <c r="N29" s="45">
        <f>[5]Marras!AQ13</f>
        <v>641</v>
      </c>
      <c r="O29" s="45">
        <f>[5]Joulu!AQ13</f>
        <v>533</v>
      </c>
    </row>
    <row r="30" spans="2:15" x14ac:dyDescent="0.2">
      <c r="B30" s="1" t="s">
        <v>40</v>
      </c>
      <c r="C30" s="44">
        <f>[5]Tammijoulu!K13</f>
        <v>12685</v>
      </c>
      <c r="D30" s="44">
        <f>[5]Tammi!K13</f>
        <v>502</v>
      </c>
      <c r="E30" s="44">
        <f>[5]Helmi!K13</f>
        <v>471</v>
      </c>
      <c r="F30" s="44">
        <f>[5]Maalis!K13</f>
        <v>732</v>
      </c>
      <c r="G30" s="44">
        <f>[5]Huhti!K13</f>
        <v>569</v>
      </c>
      <c r="H30" s="44">
        <f>[5]Touko!K13</f>
        <v>1322</v>
      </c>
      <c r="I30" s="44">
        <f>[5]Kesä!K13</f>
        <v>1950</v>
      </c>
      <c r="J30" s="44">
        <f>[5]Heinä!K13</f>
        <v>1735</v>
      </c>
      <c r="K30" s="44">
        <f>[5]Elo!K13</f>
        <v>2011</v>
      </c>
      <c r="L30" s="44">
        <f>[5]Syys!K13</f>
        <v>1164</v>
      </c>
      <c r="M30" s="44">
        <f>[5]Loka!K13</f>
        <v>853</v>
      </c>
      <c r="N30" s="44">
        <f>[5]Marras!K13</f>
        <v>852</v>
      </c>
      <c r="O30" s="44">
        <f>[5]Joulu!K13</f>
        <v>524</v>
      </c>
    </row>
    <row r="31" spans="2:15" s="14" customFormat="1" x14ac:dyDescent="0.2">
      <c r="B31" s="16" t="s">
        <v>2</v>
      </c>
      <c r="C31" s="45">
        <f>[5]Tammijoulu!BG13</f>
        <v>11982</v>
      </c>
      <c r="D31" s="45">
        <f>[5]Tammi!BG13</f>
        <v>445</v>
      </c>
      <c r="E31" s="45">
        <f>[5]Helmi!BG13</f>
        <v>403</v>
      </c>
      <c r="F31" s="45">
        <f>[5]Maalis!BG13</f>
        <v>631</v>
      </c>
      <c r="G31" s="45">
        <f>[5]Huhti!BG13</f>
        <v>781</v>
      </c>
      <c r="H31" s="45">
        <f>[5]Touko!BG13</f>
        <v>1330</v>
      </c>
      <c r="I31" s="45">
        <f>[5]Kesä!BG13</f>
        <v>1638</v>
      </c>
      <c r="J31" s="45">
        <f>[5]Heinä!BG13</f>
        <v>2120</v>
      </c>
      <c r="K31" s="45">
        <f>[5]Elo!BG13</f>
        <v>2051</v>
      </c>
      <c r="L31" s="45">
        <f>[5]Syys!BG13</f>
        <v>1129</v>
      </c>
      <c r="M31" s="45">
        <f>[5]Loka!BG13</f>
        <v>601</v>
      </c>
      <c r="N31" s="45">
        <f>[5]Marras!BG13</f>
        <v>382</v>
      </c>
      <c r="O31" s="45">
        <f>[5]Joulu!BG13</f>
        <v>471</v>
      </c>
    </row>
    <row r="32" spans="2:15" x14ac:dyDescent="0.2">
      <c r="B32" s="1" t="s">
        <v>41</v>
      </c>
      <c r="C32" s="44">
        <f>[5]Tammijoulu!V13</f>
        <v>10546</v>
      </c>
      <c r="D32" s="44">
        <f>[5]Tammi!V13</f>
        <v>702</v>
      </c>
      <c r="E32" s="44">
        <f>[5]Helmi!V13</f>
        <v>840</v>
      </c>
      <c r="F32" s="44">
        <f>[5]Maalis!V13</f>
        <v>879</v>
      </c>
      <c r="G32" s="44">
        <f>[5]Huhti!V13</f>
        <v>588</v>
      </c>
      <c r="H32" s="44">
        <f>[5]Touko!V13</f>
        <v>966</v>
      </c>
      <c r="I32" s="44">
        <f>[5]Kesä!V13</f>
        <v>1298</v>
      </c>
      <c r="J32" s="44">
        <f>[5]Heinä!V13</f>
        <v>1119</v>
      </c>
      <c r="K32" s="44">
        <f>[5]Elo!V13</f>
        <v>1408</v>
      </c>
      <c r="L32" s="44">
        <f>[5]Syys!V13</f>
        <v>887</v>
      </c>
      <c r="M32" s="44">
        <f>[5]Loka!V13</f>
        <v>651</v>
      </c>
      <c r="N32" s="44">
        <f>[5]Marras!V13</f>
        <v>559</v>
      </c>
      <c r="O32" s="44">
        <f>[5]Joulu!V13</f>
        <v>649</v>
      </c>
    </row>
    <row r="33" spans="2:15" s="14" customFormat="1" x14ac:dyDescent="0.2">
      <c r="B33" s="16" t="s">
        <v>42</v>
      </c>
      <c r="C33" s="45">
        <f>[5]Tammijoulu!Y13</f>
        <v>9096</v>
      </c>
      <c r="D33" s="45">
        <f>[5]Tammi!Y13</f>
        <v>576</v>
      </c>
      <c r="E33" s="45">
        <f>[5]Helmi!Y13</f>
        <v>472</v>
      </c>
      <c r="F33" s="45">
        <f>[5]Maalis!Y13</f>
        <v>893</v>
      </c>
      <c r="G33" s="45">
        <f>[5]Huhti!Y13</f>
        <v>726</v>
      </c>
      <c r="H33" s="45">
        <f>[5]Touko!Y13</f>
        <v>645</v>
      </c>
      <c r="I33" s="45">
        <f>[5]Kesä!Y13</f>
        <v>713</v>
      </c>
      <c r="J33" s="45">
        <f>[5]Heinä!Y13</f>
        <v>711</v>
      </c>
      <c r="K33" s="45">
        <f>[5]Elo!Y13</f>
        <v>1884</v>
      </c>
      <c r="L33" s="45">
        <f>[5]Syys!Y13</f>
        <v>699</v>
      </c>
      <c r="M33" s="45">
        <f>[5]Loka!Y13</f>
        <v>645</v>
      </c>
      <c r="N33" s="45">
        <f>[5]Marras!Y13</f>
        <v>636</v>
      </c>
      <c r="O33" s="45">
        <f>[5]Joulu!Y13</f>
        <v>496</v>
      </c>
    </row>
    <row r="34" spans="2:15" x14ac:dyDescent="0.2">
      <c r="B34" s="1" t="s">
        <v>3</v>
      </c>
      <c r="C34" s="44">
        <f>[5]Tammijoulu!AI13</f>
        <v>7776</v>
      </c>
      <c r="D34" s="44">
        <f>[5]Tammi!AI13</f>
        <v>711</v>
      </c>
      <c r="E34" s="44">
        <f>[5]Helmi!AI13</f>
        <v>557</v>
      </c>
      <c r="F34" s="44">
        <f>[5]Maalis!AI13</f>
        <v>702</v>
      </c>
      <c r="G34" s="44">
        <f>[5]Huhti!AI13</f>
        <v>652</v>
      </c>
      <c r="H34" s="44">
        <f>[5]Touko!AI13</f>
        <v>614</v>
      </c>
      <c r="I34" s="44">
        <f>[5]Kesä!AI13</f>
        <v>675</v>
      </c>
      <c r="J34" s="44">
        <f>[5]Heinä!AI13</f>
        <v>572</v>
      </c>
      <c r="K34" s="44">
        <f>[5]Elo!AI13</f>
        <v>807</v>
      </c>
      <c r="L34" s="44">
        <f>[5]Syys!AI13</f>
        <v>768</v>
      </c>
      <c r="M34" s="44">
        <f>[5]Loka!AI13</f>
        <v>600</v>
      </c>
      <c r="N34" s="44">
        <f>[5]Marras!AI13</f>
        <v>566</v>
      </c>
      <c r="O34" s="44">
        <f>[5]Joulu!AI13</f>
        <v>552</v>
      </c>
    </row>
    <row r="35" spans="2:15" s="14" customFormat="1" x14ac:dyDescent="0.2">
      <c r="B35" s="16" t="s">
        <v>43</v>
      </c>
      <c r="C35" s="45">
        <f>[5]Tammijoulu!U13</f>
        <v>6059</v>
      </c>
      <c r="D35" s="45">
        <f>[5]Tammi!U13</f>
        <v>258</v>
      </c>
      <c r="E35" s="45">
        <f>[5]Helmi!U13</f>
        <v>290</v>
      </c>
      <c r="F35" s="45">
        <f>[5]Maalis!U13</f>
        <v>230</v>
      </c>
      <c r="G35" s="45">
        <f>[5]Huhti!U13</f>
        <v>638</v>
      </c>
      <c r="H35" s="45">
        <f>[5]Touko!U13</f>
        <v>433</v>
      </c>
      <c r="I35" s="45">
        <f>[5]Kesä!U13</f>
        <v>674</v>
      </c>
      <c r="J35" s="45">
        <f>[5]Heinä!U13</f>
        <v>778</v>
      </c>
      <c r="K35" s="45">
        <f>[5]Elo!U13</f>
        <v>1424</v>
      </c>
      <c r="L35" s="45">
        <f>[5]Syys!U13</f>
        <v>464</v>
      </c>
      <c r="M35" s="45">
        <f>[5]Loka!U13</f>
        <v>378</v>
      </c>
      <c r="N35" s="45">
        <f>[5]Marras!U13</f>
        <v>265</v>
      </c>
      <c r="O35" s="45">
        <f>[5]Joulu!U13</f>
        <v>227</v>
      </c>
    </row>
    <row r="36" spans="2:15" x14ac:dyDescent="0.2">
      <c r="B36" s="1" t="s">
        <v>44</v>
      </c>
      <c r="C36" s="44">
        <f>[5]Tammijoulu!Q13</f>
        <v>10693</v>
      </c>
      <c r="D36" s="44">
        <f>[5]Tammi!Q13</f>
        <v>547</v>
      </c>
      <c r="E36" s="44">
        <f>[5]Helmi!Q13</f>
        <v>584</v>
      </c>
      <c r="F36" s="44">
        <f>[5]Maalis!Q13</f>
        <v>741</v>
      </c>
      <c r="G36" s="44">
        <f>[5]Huhti!Q13</f>
        <v>706</v>
      </c>
      <c r="H36" s="44">
        <f>[5]Touko!Q13</f>
        <v>650</v>
      </c>
      <c r="I36" s="44">
        <f>[5]Kesä!Q13</f>
        <v>1404</v>
      </c>
      <c r="J36" s="44">
        <f>[5]Heinä!Q13</f>
        <v>1786</v>
      </c>
      <c r="K36" s="44">
        <f>[5]Elo!Q13</f>
        <v>1064</v>
      </c>
      <c r="L36" s="44">
        <f>[5]Syys!Q13</f>
        <v>1060</v>
      </c>
      <c r="M36" s="44">
        <f>[5]Loka!Q13</f>
        <v>903</v>
      </c>
      <c r="N36" s="44">
        <f>[5]Marras!Q13</f>
        <v>753</v>
      </c>
      <c r="O36" s="44">
        <f>[5]Joulu!Q13</f>
        <v>495</v>
      </c>
    </row>
    <row r="37" spans="2:15" s="14" customFormat="1" x14ac:dyDescent="0.2">
      <c r="B37" s="16" t="s">
        <v>4</v>
      </c>
      <c r="C37" s="45">
        <f>[5]Tammijoulu!AN13</f>
        <v>6479</v>
      </c>
      <c r="D37" s="45">
        <f>[5]Tammi!AN13</f>
        <v>197</v>
      </c>
      <c r="E37" s="45">
        <f>[5]Helmi!AN13</f>
        <v>202</v>
      </c>
      <c r="F37" s="45">
        <f>[5]Maalis!AN13</f>
        <v>254</v>
      </c>
      <c r="G37" s="45">
        <f>[5]Huhti!AN13</f>
        <v>206</v>
      </c>
      <c r="H37" s="45">
        <f>[5]Touko!AN13</f>
        <v>379</v>
      </c>
      <c r="I37" s="45">
        <f>[5]Kesä!AN13</f>
        <v>1067</v>
      </c>
      <c r="J37" s="45">
        <f>[5]Heinä!AN13</f>
        <v>1396</v>
      </c>
      <c r="K37" s="45">
        <f>[5]Elo!AN13</f>
        <v>1645</v>
      </c>
      <c r="L37" s="45">
        <f>[5]Syys!AN13</f>
        <v>353</v>
      </c>
      <c r="M37" s="45">
        <f>[5]Loka!AN13</f>
        <v>306</v>
      </c>
      <c r="N37" s="45">
        <f>[5]Marras!AN13</f>
        <v>217</v>
      </c>
      <c r="O37" s="45">
        <f>[5]Joulu!AN13</f>
        <v>257</v>
      </c>
    </row>
    <row r="38" spans="2:15" x14ac:dyDescent="0.2">
      <c r="B38" s="1" t="s">
        <v>45</v>
      </c>
      <c r="C38" s="44">
        <f>[5]Tammijoulu!BA13</f>
        <v>6713</v>
      </c>
      <c r="D38" s="44">
        <f>[5]Tammi!BA13</f>
        <v>203</v>
      </c>
      <c r="E38" s="44">
        <f>[5]Helmi!BA13</f>
        <v>188</v>
      </c>
      <c r="F38" s="44">
        <f>[5]Maalis!BA13</f>
        <v>281</v>
      </c>
      <c r="G38" s="44">
        <f>[5]Huhti!BA13</f>
        <v>227</v>
      </c>
      <c r="H38" s="44">
        <f>[5]Touko!BA13</f>
        <v>528</v>
      </c>
      <c r="I38" s="44">
        <f>[5]Kesä!BA13</f>
        <v>921</v>
      </c>
      <c r="J38" s="44">
        <f>[5]Heinä!BA13</f>
        <v>887</v>
      </c>
      <c r="K38" s="44">
        <f>[5]Elo!BA13</f>
        <v>2384</v>
      </c>
      <c r="L38" s="44">
        <f>[5]Syys!BA13</f>
        <v>407</v>
      </c>
      <c r="M38" s="44">
        <f>[5]Loka!BA13</f>
        <v>279</v>
      </c>
      <c r="N38" s="44">
        <f>[5]Marras!BA13</f>
        <v>287</v>
      </c>
      <c r="O38" s="44">
        <f>[5]Joulu!BA13</f>
        <v>121</v>
      </c>
    </row>
    <row r="39" spans="2:15" s="14" customFormat="1" x14ac:dyDescent="0.2">
      <c r="B39" s="16" t="s">
        <v>46</v>
      </c>
      <c r="C39" s="45">
        <f>[5]Tammijoulu!W13</f>
        <v>5511</v>
      </c>
      <c r="D39" s="45">
        <f>[5]Tammi!W13</f>
        <v>326</v>
      </c>
      <c r="E39" s="45">
        <f>[5]Helmi!W13</f>
        <v>239</v>
      </c>
      <c r="F39" s="45">
        <f>[5]Maalis!W13</f>
        <v>204</v>
      </c>
      <c r="G39" s="45">
        <f>[5]Huhti!W13</f>
        <v>560</v>
      </c>
      <c r="H39" s="45">
        <f>[5]Touko!W13</f>
        <v>601</v>
      </c>
      <c r="I39" s="45">
        <f>[5]Kesä!W13</f>
        <v>629</v>
      </c>
      <c r="J39" s="45">
        <f>[5]Heinä!W13</f>
        <v>511</v>
      </c>
      <c r="K39" s="45">
        <f>[5]Elo!W13</f>
        <v>957</v>
      </c>
      <c r="L39" s="45">
        <f>[5]Syys!W13</f>
        <v>409</v>
      </c>
      <c r="M39" s="45">
        <f>[5]Loka!W13</f>
        <v>441</v>
      </c>
      <c r="N39" s="45">
        <f>[5]Marras!W13</f>
        <v>390</v>
      </c>
      <c r="O39" s="45">
        <f>[5]Joulu!W13</f>
        <v>244</v>
      </c>
    </row>
    <row r="40" spans="2:15" x14ac:dyDescent="0.2">
      <c r="B40" s="1" t="s">
        <v>47</v>
      </c>
      <c r="C40" s="44">
        <f>[5]Tammijoulu!AJ13</f>
        <v>4722</v>
      </c>
      <c r="D40" s="44">
        <f>[5]Tammi!AJ13</f>
        <v>385</v>
      </c>
      <c r="E40" s="44">
        <f>[5]Helmi!AJ13</f>
        <v>395</v>
      </c>
      <c r="F40" s="44">
        <f>[5]Maalis!AJ13</f>
        <v>454</v>
      </c>
      <c r="G40" s="44">
        <f>[5]Huhti!AJ13</f>
        <v>374</v>
      </c>
      <c r="H40" s="44">
        <f>[5]Touko!AJ13</f>
        <v>287</v>
      </c>
      <c r="I40" s="44">
        <f>[5]Kesä!AJ13</f>
        <v>380</v>
      </c>
      <c r="J40" s="44">
        <f>[5]Heinä!AJ13</f>
        <v>319</v>
      </c>
      <c r="K40" s="44">
        <f>[5]Elo!AJ13</f>
        <v>467</v>
      </c>
      <c r="L40" s="44">
        <f>[5]Syys!AJ13</f>
        <v>605</v>
      </c>
      <c r="M40" s="44">
        <f>[5]Loka!AJ13</f>
        <v>510</v>
      </c>
      <c r="N40" s="44">
        <f>[5]Marras!AJ13</f>
        <v>335</v>
      </c>
      <c r="O40" s="44">
        <f>[5]Joulu!AJ13</f>
        <v>211</v>
      </c>
    </row>
    <row r="41" spans="2:15" s="14" customFormat="1" x14ac:dyDescent="0.2">
      <c r="B41" s="16" t="s">
        <v>48</v>
      </c>
      <c r="C41" s="45">
        <f>[5]Tammijoulu!AG13</f>
        <v>3842</v>
      </c>
      <c r="D41" s="45">
        <f>[5]Tammi!AG13</f>
        <v>273</v>
      </c>
      <c r="E41" s="45">
        <f>[5]Helmi!AG13</f>
        <v>259</v>
      </c>
      <c r="F41" s="45">
        <f>[5]Maalis!AG13</f>
        <v>179</v>
      </c>
      <c r="G41" s="45">
        <f>[5]Huhti!AG13</f>
        <v>226</v>
      </c>
      <c r="H41" s="45">
        <f>[5]Touko!AG13</f>
        <v>393</v>
      </c>
      <c r="I41" s="45">
        <f>[5]Kesä!AG13</f>
        <v>449</v>
      </c>
      <c r="J41" s="45">
        <f>[5]Heinä!AG13</f>
        <v>630</v>
      </c>
      <c r="K41" s="45">
        <f>[5]Elo!AG13</f>
        <v>537</v>
      </c>
      <c r="L41" s="45">
        <f>[5]Syys!AG13</f>
        <v>375</v>
      </c>
      <c r="M41" s="45">
        <f>[5]Loka!AG13</f>
        <v>207</v>
      </c>
      <c r="N41" s="45">
        <f>[5]Marras!AG13</f>
        <v>158</v>
      </c>
      <c r="O41" s="45">
        <f>[5]Joulu!AG13</f>
        <v>156</v>
      </c>
    </row>
    <row r="42" spans="2:15" x14ac:dyDescent="0.2">
      <c r="B42" s="1" t="s">
        <v>49</v>
      </c>
      <c r="C42" s="44">
        <f>[5]Tammijoulu!AW13</f>
        <v>6431</v>
      </c>
      <c r="D42" s="44">
        <f>[5]Tammi!AW13</f>
        <v>570</v>
      </c>
      <c r="E42" s="44">
        <f>[5]Helmi!AW13</f>
        <v>656</v>
      </c>
      <c r="F42" s="44">
        <f>[5]Maalis!AW13</f>
        <v>526</v>
      </c>
      <c r="G42" s="44">
        <f>[5]Huhti!AW13</f>
        <v>600</v>
      </c>
      <c r="H42" s="44">
        <f>[5]Touko!AW13</f>
        <v>667</v>
      </c>
      <c r="I42" s="44">
        <f>[5]Kesä!AW13</f>
        <v>852</v>
      </c>
      <c r="J42" s="44">
        <f>[5]Heinä!AW13</f>
        <v>356</v>
      </c>
      <c r="K42" s="44">
        <f>[5]Elo!AW13</f>
        <v>628</v>
      </c>
      <c r="L42" s="44">
        <f>[5]Syys!AW13</f>
        <v>519</v>
      </c>
      <c r="M42" s="44">
        <f>[5]Loka!AW13</f>
        <v>446</v>
      </c>
      <c r="N42" s="44">
        <f>[5]Marras!AW13</f>
        <v>363</v>
      </c>
      <c r="O42" s="44">
        <f>[5]Joulu!AW13</f>
        <v>248</v>
      </c>
    </row>
    <row r="43" spans="2:15" s="14" customFormat="1" x14ac:dyDescent="0.2">
      <c r="B43" s="16" t="s">
        <v>5</v>
      </c>
      <c r="C43" s="45">
        <f>[5]Tammijoulu!BC13</f>
        <v>3263</v>
      </c>
      <c r="D43" s="45">
        <f>[5]Tammi!BC13</f>
        <v>61</v>
      </c>
      <c r="E43" s="45">
        <f>[5]Helmi!BC13</f>
        <v>84</v>
      </c>
      <c r="F43" s="45">
        <f>[5]Maalis!BC13</f>
        <v>85</v>
      </c>
      <c r="G43" s="45">
        <f>[5]Huhti!BC13</f>
        <v>53</v>
      </c>
      <c r="H43" s="45">
        <f>[5]Touko!BC13</f>
        <v>179</v>
      </c>
      <c r="I43" s="45">
        <f>[5]Kesä!BC13</f>
        <v>877</v>
      </c>
      <c r="J43" s="45">
        <f>[5]Heinä!BC13</f>
        <v>904</v>
      </c>
      <c r="K43" s="45">
        <f>[5]Elo!BC13</f>
        <v>553</v>
      </c>
      <c r="L43" s="45">
        <f>[5]Syys!BC13</f>
        <v>193</v>
      </c>
      <c r="M43" s="45">
        <f>[5]Loka!BC13</f>
        <v>81</v>
      </c>
      <c r="N43" s="45">
        <f>[5]Marras!BC13</f>
        <v>133</v>
      </c>
      <c r="O43" s="45">
        <f>[5]Joulu!BC13</f>
        <v>60</v>
      </c>
    </row>
    <row r="44" spans="2:15" x14ac:dyDescent="0.2">
      <c r="B44" s="1" t="s">
        <v>6</v>
      </c>
      <c r="C44" s="44">
        <f>[5]Tammijoulu!AS13</f>
        <v>2707</v>
      </c>
      <c r="D44" s="44">
        <f>[5]Tammi!AS13</f>
        <v>72</v>
      </c>
      <c r="E44" s="44">
        <f>[5]Helmi!AS13</f>
        <v>127</v>
      </c>
      <c r="F44" s="44">
        <f>[5]Maalis!AS13</f>
        <v>153</v>
      </c>
      <c r="G44" s="44">
        <f>[5]Huhti!AS13</f>
        <v>132</v>
      </c>
      <c r="H44" s="44">
        <f>[5]Touko!AS13</f>
        <v>213</v>
      </c>
      <c r="I44" s="44">
        <f>[5]Kesä!AS13</f>
        <v>576</v>
      </c>
      <c r="J44" s="44">
        <f>[5]Heinä!AS13</f>
        <v>404</v>
      </c>
      <c r="K44" s="44">
        <f>[5]Elo!AS13</f>
        <v>395</v>
      </c>
      <c r="L44" s="44">
        <f>[5]Syys!AS13</f>
        <v>201</v>
      </c>
      <c r="M44" s="44">
        <f>[5]Loka!AS13</f>
        <v>182</v>
      </c>
      <c r="N44" s="44">
        <f>[5]Marras!AS13</f>
        <v>88</v>
      </c>
      <c r="O44" s="44">
        <f>[5]Joulu!AS13</f>
        <v>164</v>
      </c>
    </row>
    <row r="45" spans="2:15" s="14" customFormat="1" x14ac:dyDescent="0.2">
      <c r="B45" s="16" t="s">
        <v>50</v>
      </c>
      <c r="C45" s="45">
        <f>[5]Tammijoulu!I13</f>
        <v>3504</v>
      </c>
      <c r="D45" s="45">
        <f>[5]Tammi!I13</f>
        <v>206</v>
      </c>
      <c r="E45" s="45">
        <f>[5]Helmi!I13</f>
        <v>146</v>
      </c>
      <c r="F45" s="45">
        <f>[5]Maalis!I13</f>
        <v>244</v>
      </c>
      <c r="G45" s="45">
        <f>[5]Huhti!I13</f>
        <v>125</v>
      </c>
      <c r="H45" s="45">
        <f>[5]Touko!I13</f>
        <v>291</v>
      </c>
      <c r="I45" s="45">
        <f>[5]Kesä!I13</f>
        <v>620</v>
      </c>
      <c r="J45" s="45">
        <f>[5]Heinä!I13</f>
        <v>199</v>
      </c>
      <c r="K45" s="45">
        <f>[5]Elo!I13</f>
        <v>342</v>
      </c>
      <c r="L45" s="45">
        <f>[5]Syys!I13</f>
        <v>732</v>
      </c>
      <c r="M45" s="45">
        <f>[5]Loka!I13</f>
        <v>262</v>
      </c>
      <c r="N45" s="45">
        <f>[5]Marras!I13</f>
        <v>219</v>
      </c>
      <c r="O45" s="45">
        <f>[5]Joulu!I13</f>
        <v>118</v>
      </c>
    </row>
    <row r="46" spans="2:15" x14ac:dyDescent="0.2">
      <c r="B46" s="1" t="s">
        <v>51</v>
      </c>
      <c r="C46" s="44">
        <f>[5]Tammijoulu!BH13</f>
        <v>1987</v>
      </c>
      <c r="D46" s="44">
        <f>[5]Tammi!BH13</f>
        <v>67</v>
      </c>
      <c r="E46" s="44">
        <f>[5]Helmi!BH13</f>
        <v>61</v>
      </c>
      <c r="F46" s="44">
        <f>[5]Maalis!BH13</f>
        <v>107</v>
      </c>
      <c r="G46" s="44">
        <f>[5]Huhti!BH13</f>
        <v>93</v>
      </c>
      <c r="H46" s="44">
        <f>[5]Touko!BH13</f>
        <v>207</v>
      </c>
      <c r="I46" s="44">
        <f>[5]Kesä!BH13</f>
        <v>263</v>
      </c>
      <c r="J46" s="44">
        <f>[5]Heinä!BH13</f>
        <v>340</v>
      </c>
      <c r="K46" s="44">
        <f>[5]Elo!BH13</f>
        <v>321</v>
      </c>
      <c r="L46" s="44">
        <f>[5]Syys!BH13</f>
        <v>182</v>
      </c>
      <c r="M46" s="44">
        <f>[5]Loka!BH13</f>
        <v>112</v>
      </c>
      <c r="N46" s="44">
        <f>[5]Marras!BH13</f>
        <v>122</v>
      </c>
      <c r="O46" s="44">
        <f>[5]Joulu!BH13</f>
        <v>112</v>
      </c>
    </row>
    <row r="47" spans="2:15" s="14" customFormat="1" x14ac:dyDescent="0.2"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5" x14ac:dyDescent="0.2">
      <c r="B48" s="1" t="s">
        <v>91</v>
      </c>
      <c r="C48" s="8">
        <f t="shared" ref="C48:O48" si="0">C10-SUM(C12:C46)</f>
        <v>167535</v>
      </c>
      <c r="D48" s="8">
        <f t="shared" si="0"/>
        <v>10873</v>
      </c>
      <c r="E48" s="8">
        <f t="shared" si="0"/>
        <v>10646</v>
      </c>
      <c r="F48" s="8">
        <f t="shared" si="0"/>
        <v>10402</v>
      </c>
      <c r="G48" s="8">
        <f t="shared" si="0"/>
        <v>9967</v>
      </c>
      <c r="H48" s="8">
        <f t="shared" si="0"/>
        <v>15465</v>
      </c>
      <c r="I48" s="8">
        <f t="shared" si="0"/>
        <v>20559</v>
      </c>
      <c r="J48" s="8">
        <f t="shared" si="0"/>
        <v>19574</v>
      </c>
      <c r="K48" s="8">
        <f t="shared" si="0"/>
        <v>23024</v>
      </c>
      <c r="L48" s="8">
        <f t="shared" si="0"/>
        <v>16447</v>
      </c>
      <c r="M48" s="8">
        <f t="shared" si="0"/>
        <v>11216</v>
      </c>
      <c r="N48" s="8">
        <f t="shared" si="0"/>
        <v>9849</v>
      </c>
      <c r="O48" s="8">
        <f t="shared" si="0"/>
        <v>9513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8:O65536 C1:O6">
    <cfRule type="cellIs" dxfId="4229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75"/>
  <sheetViews>
    <sheetView workbookViewId="0"/>
  </sheetViews>
  <sheetFormatPr defaultRowHeight="12.75" x14ac:dyDescent="0.2"/>
  <cols>
    <col min="1" max="1" width="4.140625" style="26" customWidth="1"/>
    <col min="2" max="2" width="28.7109375" style="37" customWidth="1"/>
    <col min="3" max="11" width="10.140625" style="26" customWidth="1"/>
    <col min="12" max="12" width="11.42578125" style="26" customWidth="1"/>
    <col min="13" max="15" width="10.140625" style="26" customWidth="1"/>
    <col min="16" max="16384" width="9.140625" style="26"/>
  </cols>
  <sheetData>
    <row r="2" spans="2:78" x14ac:dyDescent="0.2">
      <c r="B2" s="38" t="s">
        <v>66</v>
      </c>
    </row>
    <row r="4" spans="2:78" ht="15.75" x14ac:dyDescent="0.25">
      <c r="B4" s="3" t="s">
        <v>83</v>
      </c>
      <c r="C4" s="27"/>
      <c r="D4" s="27"/>
      <c r="E4" s="27"/>
      <c r="G4" s="27"/>
      <c r="I4" s="27"/>
      <c r="K4" s="27"/>
      <c r="L4" s="27"/>
    </row>
    <row r="5" spans="2:78" ht="15.75" thickBot="1" x14ac:dyDescent="0.3">
      <c r="B5" s="39" t="s">
        <v>0</v>
      </c>
    </row>
    <row r="6" spans="2:78" ht="13.5" thickBot="1" x14ac:dyDescent="0.25">
      <c r="B6" s="28" t="s">
        <v>129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2:78" ht="13.5" thickBot="1" x14ac:dyDescent="0.25">
      <c r="B7" s="28" t="s">
        <v>130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2:78" x14ac:dyDescent="0.2">
      <c r="B8" s="4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2:78" s="57" customFormat="1" x14ac:dyDescent="0.2">
      <c r="B9" s="58" t="s">
        <v>20</v>
      </c>
      <c r="C9" s="55">
        <f>'2015'!C9-'2014E'!C9</f>
        <v>-2.0652797903869979E-2</v>
      </c>
      <c r="D9" s="55">
        <f>'2015'!D9-'2014E'!D9</f>
        <v>-1.4525858079521115E-2</v>
      </c>
      <c r="E9" s="55">
        <f>'2015'!E9-'2014E'!E9</f>
        <v>2.7212784113315847E-2</v>
      </c>
      <c r="F9" s="55">
        <f>'2015'!F9-'2014E'!F9</f>
        <v>2.7300668268703143E-2</v>
      </c>
      <c r="G9" s="55">
        <f>'2015'!G9-'2014E'!G9</f>
        <v>-2.1161232154821574E-2</v>
      </c>
      <c r="H9" s="55">
        <f>'2015'!H9-'2014E'!H9</f>
        <v>7.0013671168678293E-3</v>
      </c>
      <c r="I9" s="55">
        <f>'2015'!I9-'2014E'!I9</f>
        <v>-7.4674167335987418E-2</v>
      </c>
      <c r="J9" s="55">
        <f>'2015'!J9-'2014E'!J9</f>
        <v>8.3016629014107668E-2</v>
      </c>
      <c r="K9" s="55">
        <f>'2015'!K9-'2014E'!K9</f>
        <v>-2.1465222984035526E-2</v>
      </c>
      <c r="L9" s="55">
        <f>'2015'!L9-'2014E'!L9</f>
        <v>2.2014538916371063E-2</v>
      </c>
      <c r="M9" s="55">
        <f>'2015'!M9-'2014E'!M9</f>
        <v>-2.6427431046456729E-2</v>
      </c>
      <c r="N9" s="55">
        <f>'2015'!N9-'2014E'!N9</f>
        <v>-2.63134601540711E-2</v>
      </c>
      <c r="O9" s="55"/>
      <c r="P9" s="55"/>
      <c r="Q9" s="55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</row>
    <row r="10" spans="2:78" s="42" customFormat="1" ht="13.5" customHeight="1" x14ac:dyDescent="0.2">
      <c r="B10" s="47" t="s">
        <v>21</v>
      </c>
      <c r="C10" s="50">
        <f>'2015'!C10-'2014E'!C10</f>
        <v>1.8525075640196231E-2</v>
      </c>
      <c r="D10" s="50">
        <f>'2015'!D10-'2014E'!D10</f>
        <v>4.9579223361956082E-2</v>
      </c>
      <c r="E10" s="50">
        <f>'2015'!E10-'2014E'!E10</f>
        <v>0.10064873470399771</v>
      </c>
      <c r="F10" s="50">
        <f>'2015'!F10-'2014E'!F10</f>
        <v>5.6969872296755986E-2</v>
      </c>
      <c r="G10" s="50">
        <f>'2015'!G10-'2014E'!G10</f>
        <v>1.176340151526567E-3</v>
      </c>
      <c r="H10" s="50">
        <f>'2015'!H10-'2014E'!H10</f>
        <v>3.0107252031792875E-2</v>
      </c>
      <c r="I10" s="50">
        <f>'2015'!I10-'2014E'!I10</f>
        <v>-2.6068284947547538E-2</v>
      </c>
      <c r="J10" s="50">
        <f>'2015'!J10-'2014E'!J10</f>
        <v>0.15521658379888925</v>
      </c>
      <c r="K10" s="50">
        <f>'2015'!K10-'2014E'!K10</f>
        <v>-3.4404698044219195E-2</v>
      </c>
      <c r="L10" s="50">
        <f>'2015'!L10-'2014E'!L10</f>
        <v>4.7233174645237463E-2</v>
      </c>
      <c r="M10" s="50">
        <f>'2015'!M10-'2014E'!M10</f>
        <v>-4.3581966642813663E-2</v>
      </c>
      <c r="N10" s="50">
        <f>'2015'!N10-'2014E'!N10</f>
        <v>-0.1022760688889286</v>
      </c>
      <c r="O10" s="50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2:78" s="57" customFormat="1" x14ac:dyDescent="0.2">
      <c r="B11" s="54" t="s">
        <v>22</v>
      </c>
      <c r="C11" s="55">
        <f>'2015'!C11-'2014E'!C11</f>
        <v>-4.4523648409425354E-2</v>
      </c>
      <c r="D11" s="55">
        <f>'2015'!D11-'2014E'!D11</f>
        <v>-3.6847973234086506E-3</v>
      </c>
      <c r="E11" s="55">
        <f>'2015'!E11-'2014E'!E11</f>
        <v>-1.9430605280545077E-2</v>
      </c>
      <c r="F11" s="55">
        <f>'2015'!F11-'2014E'!F11</f>
        <v>6.6887440522891417E-3</v>
      </c>
      <c r="G11" s="55">
        <f>'2015'!G11-'2014E'!G11</f>
        <v>-2.9933664684037131E-2</v>
      </c>
      <c r="H11" s="55">
        <f>'2015'!H11-'2014E'!H11</f>
        <v>-1.2900417901344552E-2</v>
      </c>
      <c r="I11" s="55">
        <f>'2015'!I11-'2014E'!I11</f>
        <v>-0.11065433501246846</v>
      </c>
      <c r="J11" s="55">
        <f>'2015'!J11-'2014E'!J11</f>
        <v>3.0397871219796091E-3</v>
      </c>
      <c r="K11" s="55">
        <f>'2015'!K11-'2014E'!K11</f>
        <v>-1.8942353304379544E-2</v>
      </c>
      <c r="L11" s="55">
        <f>'2015'!L11-'2014E'!L11</f>
        <v>-1.2186651485439848E-2</v>
      </c>
      <c r="M11" s="55">
        <f>'2015'!M11-'2014E'!M11</f>
        <v>-2.4906430501863364E-2</v>
      </c>
      <c r="N11" s="55">
        <f>'2015'!N11-'2014E'!N11</f>
        <v>1.4360197297820676E-2</v>
      </c>
      <c r="O11" s="55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2:78" s="42" customFormat="1" x14ac:dyDescent="0.2">
      <c r="B12" s="53" t="s">
        <v>23</v>
      </c>
      <c r="C12" s="51">
        <f>'2015'!C12-'2014E'!C12</f>
        <v>-2.0737947272164714E-3</v>
      </c>
      <c r="D12" s="51">
        <f>'2015'!D12-'2014E'!D12</f>
        <v>6.1380457602531635E-2</v>
      </c>
      <c r="E12" s="51">
        <f>'2015'!E12-'2014E'!E12</f>
        <v>-6.089801901795111E-2</v>
      </c>
      <c r="F12" s="51">
        <f>'2015'!F12-'2014E'!F12</f>
        <v>0.10748488161808201</v>
      </c>
      <c r="G12" s="51">
        <f>'2015'!G12-'2014E'!G12</f>
        <v>5.0815866630621764E-2</v>
      </c>
      <c r="H12" s="51">
        <f>'2015'!H12-'2014E'!H12</f>
        <v>-1.258851107250214E-2</v>
      </c>
      <c r="I12" s="51">
        <f>'2015'!I12-'2014E'!I12</f>
        <v>4.8796232074425516E-2</v>
      </c>
      <c r="J12" s="51">
        <f>'2015'!J12-'2014E'!J12</f>
        <v>-1.3566406426137601E-2</v>
      </c>
      <c r="K12" s="51">
        <f>'2015'!K12-'2014E'!K12</f>
        <v>4.6941907432179075E-2</v>
      </c>
      <c r="L12" s="51">
        <f>'2015'!L12-'2014E'!L12</f>
        <v>-6.7124217831234567E-2</v>
      </c>
      <c r="M12" s="51">
        <f>'2015'!M12-'2014E'!M12</f>
        <v>9.8512386371859328E-2</v>
      </c>
      <c r="N12" s="51">
        <f>'2015'!N12-'2014E'!N12</f>
        <v>-7.1560194965657242E-2</v>
      </c>
      <c r="O12" s="51"/>
    </row>
    <row r="13" spans="2:78" s="57" customFormat="1" x14ac:dyDescent="0.2">
      <c r="B13" s="59" t="s">
        <v>24</v>
      </c>
      <c r="C13" s="60">
        <f>'2015'!C13-'2014E'!C13</f>
        <v>6.0511813901964473E-4</v>
      </c>
      <c r="D13" s="60">
        <f>'2015'!D13-'2014E'!D13</f>
        <v>8.9584733937966288E-2</v>
      </c>
      <c r="E13" s="60">
        <f>'2015'!E13-'2014E'!E13</f>
        <v>0.13317318207808793</v>
      </c>
      <c r="F13" s="60">
        <f>'2015'!F13-'2014E'!F13</f>
        <v>0.12190424566721347</v>
      </c>
      <c r="G13" s="60">
        <f>'2015'!G13-'2014E'!G13</f>
        <v>-3.3313010491078821E-2</v>
      </c>
      <c r="H13" s="60">
        <f>'2015'!H13-'2014E'!H13</f>
        <v>1.1241461922428808E-2</v>
      </c>
      <c r="I13" s="60">
        <f>'2015'!I13-'2014E'!I13</f>
        <v>6.8977797024469378E-2</v>
      </c>
      <c r="J13" s="60">
        <f>'2015'!J13-'2014E'!J13</f>
        <v>-1.4632829997871744E-2</v>
      </c>
      <c r="K13" s="60">
        <f>'2015'!K13-'2014E'!K13</f>
        <v>-5.4709571980160687E-2</v>
      </c>
      <c r="L13" s="60">
        <f>'2015'!L13-'2014E'!L13</f>
        <v>-7.2826440609205179E-2</v>
      </c>
      <c r="M13" s="60">
        <f>'2015'!M13-'2014E'!M13</f>
        <v>2.909194258378478E-2</v>
      </c>
      <c r="N13" s="60">
        <f>'2015'!N13-'2014E'!N13</f>
        <v>-6.1817477412948074E-2</v>
      </c>
      <c r="O13" s="60"/>
    </row>
    <row r="14" spans="2:78" s="42" customFormat="1" x14ac:dyDescent="0.2">
      <c r="B14" s="18" t="s">
        <v>25</v>
      </c>
      <c r="C14" s="51">
        <f>'2015'!C14-'2014E'!C14</f>
        <v>-2.3956073106714548E-2</v>
      </c>
      <c r="D14" s="51">
        <f>'2015'!D14-'2014E'!D14</f>
        <v>3.2595691796399873E-2</v>
      </c>
      <c r="E14" s="51">
        <f>'2015'!E14-'2014E'!E14</f>
        <v>1.7526324894890921E-2</v>
      </c>
      <c r="F14" s="51">
        <f>'2015'!F14-'2014E'!F14</f>
        <v>2.0953819407570018E-2</v>
      </c>
      <c r="G14" s="51">
        <f>'2015'!G14-'2014E'!G14</f>
        <v>-7.8538023381553579E-3</v>
      </c>
      <c r="H14" s="51">
        <f>'2015'!H14-'2014E'!H14</f>
        <v>7.5930665038652645E-3</v>
      </c>
      <c r="I14" s="51">
        <f>'2015'!I14-'2014E'!I14</f>
        <v>2.313533707658455E-2</v>
      </c>
      <c r="J14" s="51">
        <f>'2015'!J14-'2014E'!J14</f>
        <v>4.0727226359183355E-2</v>
      </c>
      <c r="K14" s="51">
        <f>'2015'!K14-'2014E'!K14</f>
        <v>-7.0898448680519977E-2</v>
      </c>
      <c r="L14" s="51">
        <f>'2015'!L14-'2014E'!L14</f>
        <v>0.10835503937480362</v>
      </c>
      <c r="M14" s="51">
        <f>'2015'!M14-'2014E'!M14</f>
        <v>-7.7082769670177687E-2</v>
      </c>
      <c r="N14" s="51">
        <f>'2015'!N14-'2014E'!N14</f>
        <v>-8.9998158572010656E-2</v>
      </c>
      <c r="O14" s="51"/>
    </row>
    <row r="15" spans="2:78" s="57" customFormat="1" x14ac:dyDescent="0.2">
      <c r="B15" s="59" t="s">
        <v>1</v>
      </c>
      <c r="C15" s="60">
        <f>'2015'!C15-'2014E'!C15</f>
        <v>1.6757749173586856E-2</v>
      </c>
      <c r="D15" s="60">
        <f>'2015'!D15-'2014E'!D15</f>
        <v>3.9878910462312067E-2</v>
      </c>
      <c r="E15" s="60">
        <f>'2015'!E15-'2014E'!E15</f>
        <v>0.5192717745912323</v>
      </c>
      <c r="F15" s="60">
        <f>'2015'!F15-'2014E'!F15</f>
        <v>8.9231556210632945E-2</v>
      </c>
      <c r="G15" s="60">
        <f>'2015'!G15-'2014E'!G15</f>
        <v>6.6889278143539954E-2</v>
      </c>
      <c r="H15" s="60">
        <f>'2015'!H15-'2014E'!H15</f>
        <v>0.19993479923212076</v>
      </c>
      <c r="I15" s="60">
        <f>'2015'!I15-'2014E'!I15</f>
        <v>-2.9297240759071919E-3</v>
      </c>
      <c r="J15" s="60">
        <f>'2015'!J15-'2014E'!J15</f>
        <v>-2.1456330036101257E-2</v>
      </c>
      <c r="K15" s="60">
        <f>'2015'!K15-'2014E'!K15</f>
        <v>-0.17450768738576627</v>
      </c>
      <c r="L15" s="60">
        <f>'2015'!L15-'2014E'!L15</f>
        <v>4.0687267350878464E-3</v>
      </c>
      <c r="M15" s="60">
        <f>'2015'!M15-'2014E'!M15</f>
        <v>-7.9551284235121589E-2</v>
      </c>
      <c r="N15" s="60">
        <f>'2015'!N15-'2014E'!N15</f>
        <v>-6.7904210864673686E-2</v>
      </c>
      <c r="O15" s="60"/>
    </row>
    <row r="16" spans="2:78" s="42" customFormat="1" x14ac:dyDescent="0.2">
      <c r="B16" s="18" t="s">
        <v>26</v>
      </c>
      <c r="C16" s="51">
        <f>'2015'!C16-'2014E'!C16</f>
        <v>9.0939660647971543E-2</v>
      </c>
      <c r="D16" s="51">
        <f>'2015'!D16-'2014E'!D16</f>
        <v>8.1709402203603787E-2</v>
      </c>
      <c r="E16" s="51">
        <f>'2015'!E16-'2014E'!E16</f>
        <v>0.14966102628186473</v>
      </c>
      <c r="F16" s="51">
        <f>'2015'!F16-'2014E'!F16</f>
        <v>-3.2935459123816679E-2</v>
      </c>
      <c r="G16" s="51">
        <f>'2015'!G16-'2014E'!G16</f>
        <v>-1.2756599138696867E-2</v>
      </c>
      <c r="H16" s="51">
        <f>'2015'!H16-'2014E'!H16</f>
        <v>9.492918666937622E-2</v>
      </c>
      <c r="I16" s="51">
        <f>'2015'!I16-'2014E'!I16</f>
        <v>-2.0019032131497916E-2</v>
      </c>
      <c r="J16" s="51">
        <f>'2015'!J16-'2014E'!J16</f>
        <v>0.53737856521910987</v>
      </c>
      <c r="K16" s="51">
        <f>'2015'!K16-'2014E'!K16</f>
        <v>1.1017150409400323E-2</v>
      </c>
      <c r="L16" s="51">
        <f>'2015'!L16-'2014E'!L16</f>
        <v>0.2134639372301792</v>
      </c>
      <c r="M16" s="51">
        <f>'2015'!M16-'2014E'!M16</f>
        <v>-1.1328326883952577E-3</v>
      </c>
      <c r="N16" s="51">
        <f>'2015'!N16-'2014E'!N16</f>
        <v>-6.0495202603880083E-2</v>
      </c>
      <c r="O16" s="51"/>
    </row>
    <row r="17" spans="2:15" s="57" customFormat="1" x14ac:dyDescent="0.2">
      <c r="B17" s="59" t="s">
        <v>27</v>
      </c>
      <c r="C17" s="60">
        <f>'2015'!C17-'2014E'!C17</f>
        <v>-4.4594463878262935E-2</v>
      </c>
      <c r="D17" s="60">
        <f>'2015'!D17-'2014E'!D17</f>
        <v>-0.18441545672710347</v>
      </c>
      <c r="E17" s="60">
        <f>'2015'!E17-'2014E'!E17</f>
        <v>-6.4897511789722584E-2</v>
      </c>
      <c r="F17" s="60">
        <f>'2015'!F17-'2014E'!F17</f>
        <v>-0.13088170112031028</v>
      </c>
      <c r="G17" s="60">
        <f>'2015'!G17-'2014E'!G17</f>
        <v>-0.1197894852700514</v>
      </c>
      <c r="H17" s="60">
        <f>'2015'!H17-'2014E'!H17</f>
        <v>-2.9300775890891195E-2</v>
      </c>
      <c r="I17" s="60">
        <f>'2015'!I17-'2014E'!I17</f>
        <v>-0.10072926938137927</v>
      </c>
      <c r="J17" s="60">
        <f>'2015'!J17-'2014E'!J17</f>
        <v>-5.0603240410366679E-2</v>
      </c>
      <c r="K17" s="60">
        <f>'2015'!K17-'2014E'!K17</f>
        <v>-0.10446107485317002</v>
      </c>
      <c r="L17" s="60">
        <f>'2015'!L17-'2014E'!L17</f>
        <v>-7.9868736363699622E-3</v>
      </c>
      <c r="M17" s="60">
        <f>'2015'!M17-'2014E'!M17</f>
        <v>3.9936573238091855E-2</v>
      </c>
      <c r="N17" s="60">
        <f>'2015'!N17-'2014E'!N17</f>
        <v>-2.0457822017793559E-2</v>
      </c>
      <c r="O17" s="60"/>
    </row>
    <row r="18" spans="2:15" s="42" customFormat="1" x14ac:dyDescent="0.2">
      <c r="B18" s="18" t="s">
        <v>28</v>
      </c>
      <c r="C18" s="51">
        <f>'2015'!C18-'2014E'!C18</f>
        <v>1.6723466080599714E-2</v>
      </c>
      <c r="D18" s="51">
        <f>'2015'!D18-'2014E'!D18</f>
        <v>-1.8871875408977834E-2</v>
      </c>
      <c r="E18" s="51">
        <f>'2015'!E18-'2014E'!E18</f>
        <v>0.1766683976721739</v>
      </c>
      <c r="F18" s="51">
        <f>'2015'!F18-'2014E'!F18</f>
        <v>0.11604609413062028</v>
      </c>
      <c r="G18" s="51">
        <f>'2015'!G18-'2014E'!G18</f>
        <v>-2.4801502603944314E-2</v>
      </c>
      <c r="H18" s="51">
        <f>'2015'!H18-'2014E'!H18</f>
        <v>3.7831420945111383E-3</v>
      </c>
      <c r="I18" s="51">
        <f>'2015'!I18-'2014E'!I18</f>
        <v>-8.6385051331083318E-2</v>
      </c>
      <c r="J18" s="51">
        <f>'2015'!J18-'2014E'!J18</f>
        <v>6.4911117948918351E-2</v>
      </c>
      <c r="K18" s="51">
        <f>'2015'!K18-'2014E'!K18</f>
        <v>-4.4717192749416323E-2</v>
      </c>
      <c r="L18" s="51">
        <f>'2015'!L18-'2014E'!L18</f>
        <v>-2.002011647491786E-2</v>
      </c>
      <c r="M18" s="51">
        <f>'2015'!M18-'2014E'!M18</f>
        <v>-9.7916819093812446E-2</v>
      </c>
      <c r="N18" s="51">
        <f>'2015'!N18-'2014E'!N18</f>
        <v>-0.1541748849441158</v>
      </c>
      <c r="O18" s="51"/>
    </row>
    <row r="19" spans="2:15" s="57" customFormat="1" x14ac:dyDescent="0.2">
      <c r="B19" s="59" t="s">
        <v>29</v>
      </c>
      <c r="C19" s="60">
        <f>'2015'!C19-'2014E'!C19</f>
        <v>-4.8238211652666729E-2</v>
      </c>
      <c r="D19" s="60">
        <f>'2015'!D19-'2014E'!D19</f>
        <v>4.419212237672876E-2</v>
      </c>
      <c r="E19" s="60">
        <f>'2015'!E19-'2014E'!E19</f>
        <v>0.12447305510271844</v>
      </c>
      <c r="F19" s="60">
        <f>'2015'!F19-'2014E'!F19</f>
        <v>2.4960473735807565E-2</v>
      </c>
      <c r="G19" s="60">
        <f>'2015'!G19-'2014E'!G19</f>
        <v>6.6517498369489614E-2</v>
      </c>
      <c r="H19" s="60">
        <f>'2015'!H19-'2014E'!H19</f>
        <v>-7.4475120439159825E-2</v>
      </c>
      <c r="I19" s="60">
        <f>'2015'!I19-'2014E'!I19</f>
        <v>-0.16601608388972156</v>
      </c>
      <c r="J19" s="60">
        <f>'2015'!J19-'2014E'!J19</f>
        <v>-0.13460424124040848</v>
      </c>
      <c r="K19" s="60">
        <f>'2015'!K19-'2014E'!K19</f>
        <v>1.2286365726547732E-2</v>
      </c>
      <c r="L19" s="60">
        <f>'2015'!L19-'2014E'!L19</f>
        <v>6.3749100719630247E-2</v>
      </c>
      <c r="M19" s="60">
        <f>'2015'!M19-'2014E'!M19</f>
        <v>1.8566111100164262E-2</v>
      </c>
      <c r="N19" s="60">
        <f>'2015'!N19-'2014E'!N19</f>
        <v>-0.20282620152045649</v>
      </c>
      <c r="O19" s="60"/>
    </row>
    <row r="20" spans="2:15" s="42" customFormat="1" x14ac:dyDescent="0.2">
      <c r="B20" s="18" t="s">
        <v>30</v>
      </c>
      <c r="C20" s="51">
        <f>'2015'!C20-'2014E'!C20</f>
        <v>-4.7863145075410785E-3</v>
      </c>
      <c r="D20" s="51">
        <f>'2015'!D20-'2014E'!D20</f>
        <v>0.2147358955013452</v>
      </c>
      <c r="E20" s="51">
        <f>'2015'!E20-'2014E'!E20</f>
        <v>3.0401626458673503E-2</v>
      </c>
      <c r="F20" s="51">
        <f>'2015'!F20-'2014E'!F20</f>
        <v>7.7622983517502409E-3</v>
      </c>
      <c r="G20" s="51">
        <f>'2015'!G20-'2014E'!G20</f>
        <v>-0.16621636783355709</v>
      </c>
      <c r="H20" s="51">
        <f>'2015'!H20-'2014E'!H20</f>
        <v>8.977494994190649E-2</v>
      </c>
      <c r="I20" s="51">
        <f>'2015'!I20-'2014E'!I20</f>
        <v>1.5566605232171238E-2</v>
      </c>
      <c r="J20" s="51">
        <f>'2015'!J20-'2014E'!J20</f>
        <v>0.11436794284904606</v>
      </c>
      <c r="K20" s="51">
        <f>'2015'!K20-'2014E'!K20</f>
        <v>-8.3805150969067821E-2</v>
      </c>
      <c r="L20" s="51">
        <f>'2015'!L20-'2014E'!L20</f>
        <v>1.0272151967726906E-2</v>
      </c>
      <c r="M20" s="51">
        <f>'2015'!M20-'2014E'!M20</f>
        <v>-1.3642068666745777E-2</v>
      </c>
      <c r="N20" s="51">
        <f>'2015'!N20-'2014E'!N20</f>
        <v>-5.1017552023294499E-2</v>
      </c>
      <c r="O20" s="51"/>
    </row>
    <row r="21" spans="2:15" s="57" customFormat="1" x14ac:dyDescent="0.2">
      <c r="B21" s="59" t="s">
        <v>31</v>
      </c>
      <c r="C21" s="60">
        <f>'2015'!C21-'2014E'!C21</f>
        <v>4.9487848609634399E-2</v>
      </c>
      <c r="D21" s="60">
        <f>'2015'!D21-'2014E'!D21</f>
        <v>0.15110842338427921</v>
      </c>
      <c r="E21" s="60">
        <f>'2015'!E21-'2014E'!E21</f>
        <v>3.5617482079598473E-2</v>
      </c>
      <c r="F21" s="60">
        <f>'2015'!F21-'2014E'!F21</f>
        <v>0.13701356228808925</v>
      </c>
      <c r="G21" s="60">
        <f>'2015'!G21-'2014E'!G21</f>
        <v>-1.4477335800185065E-2</v>
      </c>
      <c r="H21" s="60">
        <f>'2015'!H21-'2014E'!H21</f>
        <v>6.9545698679556844E-2</v>
      </c>
      <c r="I21" s="60">
        <f>'2015'!I21-'2014E'!I21</f>
        <v>-0.13173473765936583</v>
      </c>
      <c r="J21" s="60">
        <f>'2015'!J21-'2014E'!J21</f>
        <v>0.98120524969346512</v>
      </c>
      <c r="K21" s="60">
        <f>'2015'!K21-'2014E'!K21</f>
        <v>-0.33866514010990345</v>
      </c>
      <c r="L21" s="60">
        <f>'2015'!L21-'2014E'!L21</f>
        <v>-2.3803371188370726E-2</v>
      </c>
      <c r="M21" s="60">
        <f>'2015'!M21-'2014E'!M21</f>
        <v>-8.3298792997511084E-2</v>
      </c>
      <c r="N21" s="60">
        <f>'2015'!N21-'2014E'!N21</f>
        <v>-0.2469778743804929</v>
      </c>
      <c r="O21" s="60"/>
    </row>
    <row r="22" spans="2:15" s="42" customFormat="1" x14ac:dyDescent="0.2">
      <c r="B22" s="18" t="s">
        <v>32</v>
      </c>
      <c r="C22" s="51">
        <f>'2015'!C22-'2014E'!C22</f>
        <v>-2.8837974741746653E-2</v>
      </c>
      <c r="D22" s="51">
        <f>'2015'!D22-'2014E'!D22</f>
        <v>0.11835501493968192</v>
      </c>
      <c r="E22" s="51">
        <f>'2015'!E22-'2014E'!E22</f>
        <v>0.17065463306062045</v>
      </c>
      <c r="F22" s="51">
        <f>'2015'!F22-'2014E'!F22</f>
        <v>7.7781546167448479E-2</v>
      </c>
      <c r="G22" s="51">
        <f>'2015'!G22-'2014E'!G22</f>
        <v>-0.11426881119381682</v>
      </c>
      <c r="H22" s="51">
        <f>'2015'!H22-'2014E'!H22</f>
        <v>9.429946141784229E-2</v>
      </c>
      <c r="I22" s="51">
        <f>'2015'!I22-'2014E'!I22</f>
        <v>-0.15884073459515724</v>
      </c>
      <c r="J22" s="51">
        <f>'2015'!J22-'2014E'!J22</f>
        <v>-9.6101734004064632E-2</v>
      </c>
      <c r="K22" s="51">
        <f>'2015'!K22-'2014E'!K22</f>
        <v>-0.15385470526888811</v>
      </c>
      <c r="L22" s="51">
        <f>'2015'!L22-'2014E'!L22</f>
        <v>4.7000029002534749E-2</v>
      </c>
      <c r="M22" s="51">
        <f>'2015'!M22-'2014E'!M22</f>
        <v>-6.1761100777468769E-2</v>
      </c>
      <c r="N22" s="51">
        <f>'2015'!N22-'2014E'!N22</f>
        <v>-8.2952420482538924E-2</v>
      </c>
      <c r="O22" s="51"/>
    </row>
    <row r="23" spans="2:15" s="57" customFormat="1" x14ac:dyDescent="0.2">
      <c r="B23" s="59" t="s">
        <v>33</v>
      </c>
      <c r="C23" s="60">
        <f>'2015'!C23-'2014E'!C23</f>
        <v>-5.9111674652104762E-2</v>
      </c>
      <c r="D23" s="60">
        <f>'2015'!D23-'2014E'!D23</f>
        <v>0.22651260922403149</v>
      </c>
      <c r="E23" s="60">
        <f>'2015'!E23-'2014E'!E23</f>
        <v>0.21640277075476888</v>
      </c>
      <c r="F23" s="60">
        <f>'2015'!F23-'2014E'!F23</f>
        <v>0.31009253550272953</v>
      </c>
      <c r="G23" s="60">
        <f>'2015'!G23-'2014E'!G23</f>
        <v>4.8680365572179696E-2</v>
      </c>
      <c r="H23" s="60">
        <f>'2015'!H23-'2014E'!H23</f>
        <v>7.0292267850535772E-3</v>
      </c>
      <c r="I23" s="60">
        <f>'2015'!I23-'2014E'!I23</f>
        <v>-0.14896846108556239</v>
      </c>
      <c r="J23" s="60">
        <f>'2015'!J23-'2014E'!J23</f>
        <v>-0.10551208386459754</v>
      </c>
      <c r="K23" s="60">
        <f>'2015'!K23-'2014E'!K23</f>
        <v>-0.14505636433430347</v>
      </c>
      <c r="L23" s="60">
        <f>'2015'!L23-'2014E'!L23</f>
        <v>-0.16584607891407122</v>
      </c>
      <c r="M23" s="60">
        <f>'2015'!M23-'2014E'!M23</f>
        <v>-0.22432743191732607</v>
      </c>
      <c r="N23" s="60">
        <f>'2015'!N23-'2014E'!N23</f>
        <v>-0.59351851851851856</v>
      </c>
      <c r="O23" s="60"/>
    </row>
    <row r="24" spans="2:15" s="42" customFormat="1" x14ac:dyDescent="0.2">
      <c r="B24" s="18" t="s">
        <v>34</v>
      </c>
      <c r="C24" s="51">
        <f>'2015'!C24-'2014E'!C24</f>
        <v>-0.14105985965426227</v>
      </c>
      <c r="D24" s="51">
        <f>'2015'!D24-'2014E'!D24</f>
        <v>4.3015706806282639E-2</v>
      </c>
      <c r="E24" s="51">
        <f>'2015'!E24-'2014E'!E24</f>
        <v>6.2793796553181069E-2</v>
      </c>
      <c r="F24" s="51">
        <f>'2015'!F24-'2014E'!F24</f>
        <v>2.4276527240551404E-2</v>
      </c>
      <c r="G24" s="51">
        <f>'2015'!G24-'2014E'!G24</f>
        <v>-0.343349142114864</v>
      </c>
      <c r="H24" s="51">
        <f>'2015'!H24-'2014E'!H24</f>
        <v>-0.14771663859255102</v>
      </c>
      <c r="I24" s="51">
        <f>'2015'!I24-'2014E'!I24</f>
        <v>-0.19890712968714563</v>
      </c>
      <c r="J24" s="51">
        <f>'2015'!J24-'2014E'!J24</f>
        <v>0.12493460344003826</v>
      </c>
      <c r="K24" s="51">
        <f>'2015'!K24-'2014E'!K24</f>
        <v>-4.1638395391666805E-2</v>
      </c>
      <c r="L24" s="51">
        <f>'2015'!L24-'2014E'!L24</f>
        <v>-8.7680048095793328E-2</v>
      </c>
      <c r="M24" s="51">
        <f>'2015'!M24-'2014E'!M24</f>
        <v>-0.2562792236006719</v>
      </c>
      <c r="N24" s="51">
        <f>'2015'!N24-'2014E'!N24</f>
        <v>-0.13477861511616562</v>
      </c>
      <c r="O24" s="51"/>
    </row>
    <row r="25" spans="2:15" s="57" customFormat="1" x14ac:dyDescent="0.2">
      <c r="B25" s="59" t="s">
        <v>35</v>
      </c>
      <c r="C25" s="60">
        <f>'2015'!C25-'2014E'!C25</f>
        <v>0.25794871529785546</v>
      </c>
      <c r="D25" s="60">
        <f>'2015'!D25-'2014E'!D25</f>
        <v>6.7846054318208893E-2</v>
      </c>
      <c r="E25" s="60">
        <f>'2015'!E25-'2014E'!E25</f>
        <v>-0.18586387434554985</v>
      </c>
      <c r="F25" s="60">
        <f>'2015'!F25-'2014E'!F25</f>
        <v>3.6274143090315514E-2</v>
      </c>
      <c r="G25" s="60">
        <f>'2015'!G25-'2014E'!G25</f>
        <v>-6.4905090293611245E-2</v>
      </c>
      <c r="H25" s="60">
        <f>'2015'!H25-'2014E'!H25</f>
        <v>0.14655510447336217</v>
      </c>
      <c r="I25" s="60">
        <f>'2015'!I25-'2014E'!I25</f>
        <v>-8.0144259667401574E-2</v>
      </c>
      <c r="J25" s="60">
        <f>'2015'!J25-'2014E'!J25</f>
        <v>1.0226276058549035</v>
      </c>
      <c r="K25" s="60">
        <f>'2015'!K25-'2014E'!K25</f>
        <v>-0.13744708170144504</v>
      </c>
      <c r="L25" s="60">
        <f>'2015'!L25-'2014E'!L25</f>
        <v>-6.4388635305587805E-2</v>
      </c>
      <c r="M25" s="60">
        <f>'2015'!M25-'2014E'!M25</f>
        <v>-0.19354661891798042</v>
      </c>
      <c r="N25" s="60">
        <f>'2015'!N25-'2014E'!N25</f>
        <v>-0.24316136376760178</v>
      </c>
      <c r="O25" s="60"/>
    </row>
    <row r="26" spans="2:15" s="42" customFormat="1" x14ac:dyDescent="0.2">
      <c r="B26" s="18" t="s">
        <v>36</v>
      </c>
      <c r="C26" s="51">
        <f>'2015'!C26-'2014E'!C26</f>
        <v>2.5637342379934314E-2</v>
      </c>
      <c r="D26" s="51">
        <f>'2015'!D26-'2014E'!D26</f>
        <v>0.25347545928160131</v>
      </c>
      <c r="E26" s="51">
        <f>'2015'!E26-'2014E'!E26</f>
        <v>3.9557169826807792E-2</v>
      </c>
      <c r="F26" s="51">
        <f>'2015'!F26-'2014E'!F26</f>
        <v>5.714186683303879E-2</v>
      </c>
      <c r="G26" s="51">
        <f>'2015'!G26-'2014E'!G26</f>
        <v>5.0926495521313342E-2</v>
      </c>
      <c r="H26" s="51">
        <f>'2015'!H26-'2014E'!H26</f>
        <v>-5.6003388753573802E-2</v>
      </c>
      <c r="I26" s="51">
        <f>'2015'!I26-'2014E'!I26</f>
        <v>0.12800891116680613</v>
      </c>
      <c r="J26" s="51">
        <f>'2015'!J26-'2014E'!J26</f>
        <v>8.4097614477653071E-2</v>
      </c>
      <c r="K26" s="51">
        <f>'2015'!K26-'2014E'!K26</f>
        <v>0.20200841180291773</v>
      </c>
      <c r="L26" s="51">
        <f>'2015'!L26-'2014E'!L26</f>
        <v>1.2705116222266888E-3</v>
      </c>
      <c r="M26" s="51">
        <f>'2015'!M26-'2014E'!M26</f>
        <v>-1.6333576008078721E-2</v>
      </c>
      <c r="N26" s="51">
        <f>'2015'!N26-'2014E'!N26</f>
        <v>-0.1855211781682371</v>
      </c>
      <c r="O26" s="51"/>
    </row>
    <row r="27" spans="2:15" s="57" customFormat="1" x14ac:dyDescent="0.2">
      <c r="B27" s="59" t="s">
        <v>37</v>
      </c>
      <c r="C27" s="60">
        <f>'2015'!C27-'2014E'!C27</f>
        <v>-9.822132552397278E-3</v>
      </c>
      <c r="D27" s="60">
        <f>'2015'!D27-'2014E'!D27</f>
        <v>-0.10244286521844459</v>
      </c>
      <c r="E27" s="60">
        <f>'2015'!E27-'2014E'!E27</f>
        <v>-2.9751121991024032E-2</v>
      </c>
      <c r="F27" s="60">
        <f>'2015'!F27-'2014E'!F27</f>
        <v>-0.22418347939994865</v>
      </c>
      <c r="G27" s="60">
        <f>'2015'!G27-'2014E'!G27</f>
        <v>9.9230979972673383E-2</v>
      </c>
      <c r="H27" s="60">
        <f>'2015'!H27-'2014E'!H27</f>
        <v>0.12193148012820143</v>
      </c>
      <c r="I27" s="60">
        <f>'2015'!I27-'2014E'!I27</f>
        <v>-0.11387676139185898</v>
      </c>
      <c r="J27" s="60">
        <f>'2015'!J27-'2014E'!J27</f>
        <v>-5.0277450734380835E-2</v>
      </c>
      <c r="K27" s="60">
        <f>'2015'!K27-'2014E'!K27</f>
        <v>0.17182667825501352</v>
      </c>
      <c r="L27" s="60">
        <f>'2015'!L27-'2014E'!L27</f>
        <v>-2.0789085007651753E-2</v>
      </c>
      <c r="M27" s="60">
        <f>'2015'!M27-'2014E'!M27</f>
        <v>-0.17197859262098425</v>
      </c>
      <c r="N27" s="60">
        <f>'2015'!N27-'2014E'!N27</f>
        <v>0.10109052401256746</v>
      </c>
      <c r="O27" s="60"/>
    </row>
    <row r="28" spans="2:15" s="42" customFormat="1" x14ac:dyDescent="0.2">
      <c r="B28" s="18" t="s">
        <v>38</v>
      </c>
      <c r="C28" s="51">
        <f>'2015'!C28-'2014E'!C28</f>
        <v>-4.3132628824732233E-2</v>
      </c>
      <c r="D28" s="51">
        <f>'2015'!D28-'2014E'!D28</f>
        <v>0.55335049703211059</v>
      </c>
      <c r="E28" s="51">
        <f>'2015'!E28-'2014E'!E28</f>
        <v>-0.80912364945978399</v>
      </c>
      <c r="F28" s="51">
        <f>'2015'!F28-'2014E'!F28</f>
        <v>-0.22297700594036884</v>
      </c>
      <c r="G28" s="51">
        <f>'2015'!G28-'2014E'!G28</f>
        <v>-0.29891514916698991</v>
      </c>
      <c r="H28" s="51">
        <f>'2015'!H28-'2014E'!H28</f>
        <v>-0.28994336388702591</v>
      </c>
      <c r="I28" s="51">
        <f>'2015'!I28-'2014E'!I28</f>
        <v>-0.51079817356607116</v>
      </c>
      <c r="J28" s="51">
        <f>'2015'!J28-'2014E'!J28</f>
        <v>0.72384430439692515</v>
      </c>
      <c r="K28" s="51">
        <f>'2015'!K28-'2014E'!K28</f>
        <v>7.5909551602418412E-2</v>
      </c>
      <c r="L28" s="51">
        <f>'2015'!L28-'2014E'!L28</f>
        <v>0.39314240781359944</v>
      </c>
      <c r="M28" s="51">
        <f>'2015'!M28-'2014E'!M28</f>
        <v>-0.4549825174825175</v>
      </c>
      <c r="N28" s="51">
        <f>'2015'!N28-'2014E'!N28</f>
        <v>-0.21326530612244921</v>
      </c>
      <c r="O28" s="51"/>
    </row>
    <row r="29" spans="2:15" s="57" customFormat="1" x14ac:dyDescent="0.2">
      <c r="B29" s="59" t="s">
        <v>39</v>
      </c>
      <c r="C29" s="60">
        <f>'2015'!C29-'2014E'!C29</f>
        <v>9.3322830403507862E-2</v>
      </c>
      <c r="D29" s="60">
        <f>'2015'!D29-'2014E'!D29</f>
        <v>0.22555555555555573</v>
      </c>
      <c r="E29" s="60">
        <f>'2015'!E29-'2014E'!E29</f>
        <v>9.3248597544231426E-2</v>
      </c>
      <c r="F29" s="60">
        <f>'2015'!F29-'2014E'!F29</f>
        <v>0.24525164576861735</v>
      </c>
      <c r="G29" s="60">
        <f>'2015'!G29-'2014E'!G29</f>
        <v>0.62942077415761633</v>
      </c>
      <c r="H29" s="60">
        <f>'2015'!H29-'2014E'!H29</f>
        <v>-0.53342736248236955</v>
      </c>
      <c r="I29" s="60">
        <f>'2015'!I29-'2014E'!I29</f>
        <v>0.19183285849952547</v>
      </c>
      <c r="J29" s="60">
        <f>'2015'!J29-'2014E'!J29</f>
        <v>5.3746297337439408E-2</v>
      </c>
      <c r="K29" s="60">
        <f>'2015'!K29-'2014E'!K29</f>
        <v>0.3097419821557752</v>
      </c>
      <c r="L29" s="60">
        <f>'2015'!L29-'2014E'!L29</f>
        <v>-0.14035639412997902</v>
      </c>
      <c r="M29" s="60">
        <f>'2015'!M29-'2014E'!M29</f>
        <v>6.6898894249697971E-2</v>
      </c>
      <c r="N29" s="60">
        <f>'2015'!N29-'2014E'!N29</f>
        <v>-0.19775178694756201</v>
      </c>
      <c r="O29" s="60"/>
    </row>
    <row r="30" spans="2:15" s="42" customFormat="1" x14ac:dyDescent="0.2">
      <c r="B30" s="18" t="s">
        <v>40</v>
      </c>
      <c r="C30" s="51">
        <f>'2015'!C30-'2014E'!C30</f>
        <v>2.0850473353211108E-2</v>
      </c>
      <c r="D30" s="51">
        <f>'2015'!D30-'2014E'!D30</f>
        <v>3.652490986561796E-2</v>
      </c>
      <c r="E30" s="51">
        <f>'2015'!E30-'2014E'!E30</f>
        <v>0.32654361107500329</v>
      </c>
      <c r="F30" s="51">
        <f>'2015'!F30-'2014E'!F30</f>
        <v>-8.4774563182804741E-2</v>
      </c>
      <c r="G30" s="51">
        <f>'2015'!G30-'2014E'!G30</f>
        <v>7.591411877757448E-2</v>
      </c>
      <c r="H30" s="51">
        <f>'2015'!H30-'2014E'!H30</f>
        <v>5.5442272066957621E-2</v>
      </c>
      <c r="I30" s="51">
        <f>'2015'!I30-'2014E'!I30</f>
        <v>-0.1470201023868527</v>
      </c>
      <c r="J30" s="51">
        <f>'2015'!J30-'2014E'!J30</f>
        <v>0.35443228070827315</v>
      </c>
      <c r="K30" s="51">
        <f>'2015'!K30-'2014E'!K30</f>
        <v>-5.9984237241762273E-2</v>
      </c>
      <c r="L30" s="51">
        <f>'2015'!L30-'2014E'!L30</f>
        <v>7.0494384607641347E-2</v>
      </c>
      <c r="M30" s="51">
        <f>'2015'!M30-'2014E'!M30</f>
        <v>-8.0774442359808019E-2</v>
      </c>
      <c r="N30" s="51">
        <f>'2015'!N30-'2014E'!N30</f>
        <v>-0.14512605042016813</v>
      </c>
      <c r="O30" s="51"/>
    </row>
    <row r="31" spans="2:15" s="57" customFormat="1" x14ac:dyDescent="0.2">
      <c r="B31" s="59" t="s">
        <v>2</v>
      </c>
      <c r="C31" s="60">
        <f>'2015'!C31-'2014E'!C31</f>
        <v>3.8805403013884465E-2</v>
      </c>
      <c r="D31" s="60">
        <f>'2015'!D31-'2014E'!D31</f>
        <v>0.17802741481179729</v>
      </c>
      <c r="E31" s="60">
        <f>'2015'!E31-'2014E'!E31</f>
        <v>-5.5666003976143186E-2</v>
      </c>
      <c r="F31" s="60">
        <f>'2015'!F31-'2014E'!F31</f>
        <v>1.253436842956468E-2</v>
      </c>
      <c r="G31" s="60">
        <f>'2015'!G31-'2014E'!G31</f>
        <v>-5.4666701213232027E-2</v>
      </c>
      <c r="H31" s="60">
        <f>'2015'!H31-'2014E'!H31</f>
        <v>8.1406022340941853E-2</v>
      </c>
      <c r="I31" s="60">
        <f>'2015'!I31-'2014E'!I31</f>
        <v>0.24253665430136051</v>
      </c>
      <c r="J31" s="60">
        <f>'2015'!J31-'2014E'!J31</f>
        <v>7.0680746826831342E-2</v>
      </c>
      <c r="K31" s="60">
        <f>'2015'!K31-'2014E'!K31</f>
        <v>-0.14659249269078334</v>
      </c>
      <c r="L31" s="60">
        <f>'2015'!L31-'2014E'!L31</f>
        <v>0.12135141259890014</v>
      </c>
      <c r="M31" s="60">
        <f>'2015'!M31-'2014E'!M31</f>
        <v>-5.0152305548361475E-2</v>
      </c>
      <c r="N31" s="60">
        <f>'2015'!N31-'2014E'!N31</f>
        <v>-0.15126757773816579</v>
      </c>
      <c r="O31" s="60"/>
    </row>
    <row r="32" spans="2:15" s="42" customFormat="1" x14ac:dyDescent="0.2">
      <c r="B32" s="18" t="s">
        <v>41</v>
      </c>
      <c r="C32" s="51">
        <f>'2015'!C32-'2014E'!C32</f>
        <v>8.5134478705396921E-2</v>
      </c>
      <c r="D32" s="51">
        <f>'2015'!D32-'2014E'!D32</f>
        <v>0.65101940883190879</v>
      </c>
      <c r="E32" s="51">
        <f>'2015'!E32-'2014E'!E32</f>
        <v>0.46137867364209906</v>
      </c>
      <c r="F32" s="51">
        <f>'2015'!F32-'2014E'!F32</f>
        <v>0.48352039325553009</v>
      </c>
      <c r="G32" s="51">
        <f>'2015'!G32-'2014E'!G32</f>
        <v>-5.3432742273231693E-3</v>
      </c>
      <c r="H32" s="51">
        <f>'2015'!H32-'2014E'!H32</f>
        <v>-0.20922216441207064</v>
      </c>
      <c r="I32" s="51">
        <f>'2015'!I32-'2014E'!I32</f>
        <v>0.24841947993083657</v>
      </c>
      <c r="J32" s="51">
        <f>'2015'!J32-'2014E'!J32</f>
        <v>-0.27056737806187225</v>
      </c>
      <c r="K32" s="51">
        <f>'2015'!K32-'2014E'!K32</f>
        <v>-0.12977741087262284</v>
      </c>
      <c r="L32" s="51">
        <f>'2015'!L32-'2014E'!L32</f>
        <v>6.0865087538620077E-2</v>
      </c>
      <c r="M32" s="51">
        <f>'2015'!M32-'2014E'!M32</f>
        <v>-0.45782374100719436</v>
      </c>
      <c r="N32" s="51">
        <f>'2015'!N32-'2014E'!N32</f>
        <v>-0.59159047734998405</v>
      </c>
      <c r="O32" s="51"/>
    </row>
    <row r="33" spans="2:18" s="57" customFormat="1" x14ac:dyDescent="0.2">
      <c r="B33" s="59" t="s">
        <v>42</v>
      </c>
      <c r="C33" s="60">
        <f>'2015'!C33-'2014E'!C33</f>
        <v>0.20158991362092626</v>
      </c>
      <c r="D33" s="60">
        <f>'2015'!D33-'2014E'!D33</f>
        <v>0.84889119889119891</v>
      </c>
      <c r="E33" s="60">
        <f>'2015'!E33-'2014E'!E33</f>
        <v>0.77476415094339623</v>
      </c>
      <c r="F33" s="60">
        <f>'2015'!F33-'2014E'!F33</f>
        <v>0.11231714908185508</v>
      </c>
      <c r="G33" s="60">
        <f>'2015'!G33-'2014E'!G33</f>
        <v>0.47583914921900949</v>
      </c>
      <c r="H33" s="60">
        <f>'2015'!H33-'2014E'!H33</f>
        <v>-0.21824851548314284</v>
      </c>
      <c r="I33" s="60">
        <f>'2015'!I33-'2014E'!I33</f>
        <v>7.1059431524547856E-2</v>
      </c>
      <c r="J33" s="60">
        <f>'2015'!J33-'2014E'!J33</f>
        <v>0.442325095718761</v>
      </c>
      <c r="K33" s="60">
        <f>'2015'!K33-'2014E'!K33</f>
        <v>4.7503949942973023E-3</v>
      </c>
      <c r="L33" s="60">
        <f>'2015'!L33-'2014E'!L33</f>
        <v>0.19967173886366396</v>
      </c>
      <c r="M33" s="60">
        <f>'2015'!M33-'2014E'!M33</f>
        <v>-0.37328732018997512</v>
      </c>
      <c r="N33" s="60">
        <f>'2015'!N33-'2014E'!N33</f>
        <v>-0.63035237646636633</v>
      </c>
      <c r="O33" s="60"/>
    </row>
    <row r="34" spans="2:18" s="42" customFormat="1" x14ac:dyDescent="0.2">
      <c r="B34" s="18" t="s">
        <v>3</v>
      </c>
      <c r="C34" s="51">
        <f>'2015'!C34-'2014E'!C34</f>
        <v>-0.12441304829149358</v>
      </c>
      <c r="D34" s="51">
        <f>'2015'!D34-'2014E'!D34</f>
        <v>5.3419424266881954E-2</v>
      </c>
      <c r="E34" s="51">
        <f>'2015'!E34-'2014E'!E34</f>
        <v>0.40723248272945156</v>
      </c>
      <c r="F34" s="51">
        <f>'2015'!F34-'2014E'!F34</f>
        <v>-3.8863136208268978E-2</v>
      </c>
      <c r="G34" s="51">
        <f>'2015'!G34-'2014E'!G34</f>
        <v>-0.10555281098705671</v>
      </c>
      <c r="H34" s="51">
        <f>'2015'!H34-'2014E'!H34</f>
        <v>-0.18998097653772983</v>
      </c>
      <c r="I34" s="51">
        <f>'2015'!I34-'2014E'!I34</f>
        <v>-7.0113776204149492E-2</v>
      </c>
      <c r="J34" s="51">
        <f>'2015'!J34-'2014E'!J34</f>
        <v>-0.13368606701940022</v>
      </c>
      <c r="K34" s="51">
        <f>'2015'!K34-'2014E'!K34</f>
        <v>-0.53008847329013209</v>
      </c>
      <c r="L34" s="51">
        <f>'2015'!L34-'2014E'!L34</f>
        <v>-0.29771253803144471</v>
      </c>
      <c r="M34" s="51">
        <f>'2015'!M34-'2014E'!M34</f>
        <v>-0.38392656178449736</v>
      </c>
      <c r="N34" s="51">
        <f>'2015'!N34-'2014E'!N34</f>
        <v>3.3729061636038393E-2</v>
      </c>
      <c r="O34" s="51"/>
    </row>
    <row r="35" spans="2:18" s="57" customFormat="1" x14ac:dyDescent="0.2">
      <c r="B35" s="59" t="s">
        <v>43</v>
      </c>
      <c r="C35" s="60">
        <f>'2015'!C35-'2014E'!C35</f>
        <v>0.35683179642581209</v>
      </c>
      <c r="D35" s="60">
        <f>'2015'!D35-'2014E'!D35</f>
        <v>-6.328185858956159E-2</v>
      </c>
      <c r="E35" s="60">
        <f>'2015'!E35-'2014E'!E35</f>
        <v>0.90586656441717794</v>
      </c>
      <c r="F35" s="60">
        <f>'2015'!F35-'2014E'!F35</f>
        <v>0.73639982308712959</v>
      </c>
      <c r="G35" s="60">
        <f>'2015'!G35-'2014E'!G35</f>
        <v>0.27213251027539576</v>
      </c>
      <c r="H35" s="60">
        <f>'2015'!H35-'2014E'!H35</f>
        <v>-5.888670256088524E-3</v>
      </c>
      <c r="I35" s="60">
        <f>'2015'!I35-'2014E'!I35</f>
        <v>0.28845950797170294</v>
      </c>
      <c r="J35" s="60">
        <f>'2015'!J35-'2014E'!J35</f>
        <v>0.75470284517619901</v>
      </c>
      <c r="K35" s="60">
        <f>'2015'!K35-'2014E'!K35</f>
        <v>0.18690759948604319</v>
      </c>
      <c r="L35" s="60">
        <f>'2015'!L35-'2014E'!L35</f>
        <v>0.25164203612479463</v>
      </c>
      <c r="M35" s="60">
        <f>'2015'!M35-'2014E'!M35</f>
        <v>-0.77446369636963697</v>
      </c>
      <c r="N35" s="60">
        <f>'2015'!N35-'2014E'!N35</f>
        <v>-0.63464311463590484</v>
      </c>
      <c r="O35" s="60"/>
    </row>
    <row r="36" spans="2:18" s="42" customFormat="1" x14ac:dyDescent="0.2">
      <c r="B36" s="18" t="s">
        <v>44</v>
      </c>
      <c r="C36" s="51">
        <f>'2015'!C36-'2014E'!C36</f>
        <v>0.2813175557669485</v>
      </c>
      <c r="D36" s="51">
        <f>'2015'!D36-'2014E'!D36</f>
        <v>4.1462575127750423E-2</v>
      </c>
      <c r="E36" s="51">
        <f>'2015'!E36-'2014E'!E36</f>
        <v>0.27078019504876227</v>
      </c>
      <c r="F36" s="51">
        <f>'2015'!F36-'2014E'!F36</f>
        <v>0.5856966496347864</v>
      </c>
      <c r="G36" s="51">
        <f>'2015'!G36-'2014E'!G36</f>
        <v>0.46848994857410009</v>
      </c>
      <c r="H36" s="51">
        <f>'2015'!H36-'2014E'!H36</f>
        <v>1.2463968999180268</v>
      </c>
      <c r="I36" s="51">
        <f>'2015'!I36-'2014E'!I36</f>
        <v>0.44883172561629125</v>
      </c>
      <c r="J36" s="51">
        <f>'2015'!J36-'2014E'!J36</f>
        <v>0.19984482376413237</v>
      </c>
      <c r="K36" s="51">
        <f>'2015'!K36-'2014E'!K36</f>
        <v>-0.11601170568561869</v>
      </c>
      <c r="L36" s="51">
        <f>'2015'!L36-'2014E'!L36</f>
        <v>9.1465359164474513E-2</v>
      </c>
      <c r="M36" s="51">
        <f>'2015'!M36-'2014E'!M36</f>
        <v>0.11185383244206792</v>
      </c>
      <c r="N36" s="51">
        <f>'2015'!N36-'2014E'!N36</f>
        <v>-1.6687573649599052E-2</v>
      </c>
      <c r="O36" s="51"/>
    </row>
    <row r="37" spans="2:18" s="57" customFormat="1" x14ac:dyDescent="0.2">
      <c r="B37" s="59" t="s">
        <v>4</v>
      </c>
      <c r="C37" s="60">
        <f>'2015'!C37-'2014E'!C37</f>
        <v>0.4522275601910557</v>
      </c>
      <c r="D37" s="60">
        <f>'2015'!D37-'2014E'!D37</f>
        <v>0.55604288499025367</v>
      </c>
      <c r="E37" s="60">
        <f>'2015'!E37-'2014E'!E37</f>
        <v>-0.42200092397720868</v>
      </c>
      <c r="F37" s="60">
        <f>'2015'!F37-'2014E'!F37</f>
        <v>0.15104166666666652</v>
      </c>
      <c r="G37" s="60">
        <f>'2015'!G37-'2014E'!G37</f>
        <v>0.25415189401007687</v>
      </c>
      <c r="H37" s="60">
        <f>'2015'!H37-'2014E'!H37</f>
        <v>0.55540740740740735</v>
      </c>
      <c r="I37" s="60">
        <f>'2015'!I37-'2014E'!I37</f>
        <v>-0.48436517913262112</v>
      </c>
      <c r="J37" s="60">
        <f>'2015'!J37-'2014E'!J37</f>
        <v>1.4514220794047707</v>
      </c>
      <c r="K37" s="60">
        <f>'2015'!K37-'2014E'!K37</f>
        <v>0.2038834951456312</v>
      </c>
      <c r="L37" s="60">
        <f>'2015'!L37-'2014E'!L37</f>
        <v>0.57234418657695141</v>
      </c>
      <c r="M37" s="60">
        <f>'2015'!M37-'2014E'!M37</f>
        <v>-0.41540453074433636</v>
      </c>
      <c r="N37" s="60">
        <f>'2015'!N37-'2014E'!N37</f>
        <v>-0.19077220077220058</v>
      </c>
      <c r="O37" s="60"/>
      <c r="P37" s="60"/>
      <c r="Q37" s="60"/>
      <c r="R37" s="60"/>
    </row>
    <row r="38" spans="2:18" s="42" customFormat="1" x14ac:dyDescent="0.2">
      <c r="B38" s="18" t="s">
        <v>45</v>
      </c>
      <c r="C38" s="51">
        <f>'2015'!C38-'2014E'!C38</f>
        <v>1.6670357532286406E-2</v>
      </c>
      <c r="D38" s="51">
        <f>'2015'!D38-'2014E'!D38</f>
        <v>-0.13526620467006212</v>
      </c>
      <c r="E38" s="51">
        <f>'2015'!E38-'2014E'!E38</f>
        <v>0.21801346801346799</v>
      </c>
      <c r="F38" s="51">
        <f>'2015'!F38-'2014E'!F38</f>
        <v>0.11448077535205847</v>
      </c>
      <c r="G38" s="51">
        <f>'2015'!G38-'2014E'!G38</f>
        <v>-3.9216055679209383E-2</v>
      </c>
      <c r="H38" s="51">
        <f>'2015'!H38-'2014E'!H38</f>
        <v>-0.10579692193354595</v>
      </c>
      <c r="I38" s="51">
        <f>'2015'!I38-'2014E'!I38</f>
        <v>4.6495872067657817E-2</v>
      </c>
      <c r="J38" s="51">
        <f>'2015'!J38-'2014E'!J38</f>
        <v>-7.3042129493938956E-2</v>
      </c>
      <c r="K38" s="51">
        <f>'2015'!K38-'2014E'!K38</f>
        <v>6.7561800472659916E-2</v>
      </c>
      <c r="L38" s="51">
        <f>'2015'!L38-'2014E'!L38</f>
        <v>-1.5061753444884696E-2</v>
      </c>
      <c r="M38" s="51">
        <f>'2015'!M38-'2014E'!M38</f>
        <v>-4.2439800636522085E-2</v>
      </c>
      <c r="N38" s="51">
        <f>'2015'!N38-'2014E'!N38</f>
        <v>0.22766475591023183</v>
      </c>
      <c r="O38" s="51"/>
    </row>
    <row r="39" spans="2:18" s="57" customFormat="1" x14ac:dyDescent="0.2">
      <c r="B39" s="59" t="s">
        <v>46</v>
      </c>
      <c r="C39" s="60">
        <f>'2015'!C39-'2014E'!C39</f>
        <v>-0.17186031572673088</v>
      </c>
      <c r="D39" s="60">
        <f>'2015'!D39-'2014E'!D39</f>
        <v>-7.3589501807323376E-2</v>
      </c>
      <c r="E39" s="60">
        <f>'2015'!E39-'2014E'!E39</f>
        <v>6.9199697452484443E-3</v>
      </c>
      <c r="F39" s="60">
        <f>'2015'!F39-'2014E'!F39</f>
        <v>-0.15751543736618334</v>
      </c>
      <c r="G39" s="60">
        <f>'2015'!G39-'2014E'!G39</f>
        <v>-0.14688518305539588</v>
      </c>
      <c r="H39" s="60">
        <f>'2015'!H39-'2014E'!H39</f>
        <v>9.7479769308037145E-2</v>
      </c>
      <c r="I39" s="60">
        <f>'2015'!I39-'2014E'!I39</f>
        <v>-0.24217764212392989</v>
      </c>
      <c r="J39" s="60">
        <f>'2015'!J39-'2014E'!J39</f>
        <v>-0.3006868766320181</v>
      </c>
      <c r="K39" s="60">
        <f>'2015'!K39-'2014E'!K39</f>
        <v>-0.50343393046066653</v>
      </c>
      <c r="L39" s="60">
        <f>'2015'!L39-'2014E'!L39</f>
        <v>0.24804001543564169</v>
      </c>
      <c r="M39" s="60">
        <f>'2015'!M39-'2014E'!M39</f>
        <v>-0.28349813338714558</v>
      </c>
      <c r="N39" s="60">
        <f>'2015'!N39-'2014E'!N39</f>
        <v>-0.34909153044369789</v>
      </c>
      <c r="O39" s="60"/>
    </row>
    <row r="40" spans="2:18" s="42" customFormat="1" x14ac:dyDescent="0.2">
      <c r="B40" s="18" t="s">
        <v>47</v>
      </c>
      <c r="C40" s="51">
        <f>'2015'!C40-'2014E'!C40</f>
        <v>9.4851166619785987E-2</v>
      </c>
      <c r="D40" s="51">
        <f>'2015'!D40-'2014E'!D40</f>
        <v>0.1551198903659996</v>
      </c>
      <c r="E40" s="51">
        <f>'2015'!E40-'2014E'!E40</f>
        <v>0.16398486759142505</v>
      </c>
      <c r="F40" s="51">
        <f>'2015'!F40-'2014E'!F40</f>
        <v>6.8027210884353817E-2</v>
      </c>
      <c r="G40" s="51">
        <f>'2015'!G40-'2014E'!G40</f>
        <v>0.4612154527408765</v>
      </c>
      <c r="H40" s="51">
        <f>'2015'!H40-'2014E'!H40</f>
        <v>0.12577399380804932</v>
      </c>
      <c r="I40" s="51">
        <f>'2015'!I40-'2014E'!I40</f>
        <v>-8.1329387100752104E-2</v>
      </c>
      <c r="J40" s="51">
        <f>'2015'!J40-'2014E'!J40</f>
        <v>0.12447770881505815</v>
      </c>
      <c r="K40" s="51">
        <f>'2015'!K40-'2014E'!K40</f>
        <v>-7.6197872633255503E-2</v>
      </c>
      <c r="L40" s="51">
        <f>'2015'!L40-'2014E'!L40</f>
        <v>0.46172471419347505</v>
      </c>
      <c r="M40" s="51">
        <f>'2015'!M40-'2014E'!M40</f>
        <v>-0.48248872582740954</v>
      </c>
      <c r="N40" s="51">
        <f>'2015'!N40-'2014E'!N40</f>
        <v>-0.17600409708858411</v>
      </c>
      <c r="O40" s="51"/>
    </row>
    <row r="41" spans="2:18" s="57" customFormat="1" x14ac:dyDescent="0.2">
      <c r="B41" s="59" t="s">
        <v>65</v>
      </c>
      <c r="C41" s="60">
        <f>'2015'!C41-'2014E'!C41</f>
        <v>4.9576807123091315E-2</v>
      </c>
      <c r="D41" s="60">
        <f>'2015'!D41-'2014E'!D41</f>
        <v>-0.50554282650026816</v>
      </c>
      <c r="E41" s="60">
        <f>'2015'!E41-'2014E'!E41</f>
        <v>-0.21374696566870877</v>
      </c>
      <c r="F41" s="60">
        <f>'2015'!F41-'2014E'!F41</f>
        <v>-9.7589285714285712E-2</v>
      </c>
      <c r="G41" s="60">
        <f>'2015'!G41-'2014E'!G41</f>
        <v>0.31196964244823189</v>
      </c>
      <c r="H41" s="60">
        <f>'2015'!H41-'2014E'!H41</f>
        <v>1.1251348435814457</v>
      </c>
      <c r="I41" s="60">
        <f>'2015'!I41-'2014E'!I41</f>
        <v>0.10200189412494676</v>
      </c>
      <c r="J41" s="60">
        <f>'2015'!J41-'2014E'!J41</f>
        <v>-0.24345058038220357</v>
      </c>
      <c r="K41" s="60">
        <f>'2015'!K41-'2014E'!K41</f>
        <v>-4.8363346527430462E-2</v>
      </c>
      <c r="L41" s="60">
        <f>'2015'!L41-'2014E'!L41</f>
        <v>0.11817919965703427</v>
      </c>
      <c r="M41" s="60">
        <f>'2015'!M41-'2014E'!M41</f>
        <v>0.24178321678321657</v>
      </c>
      <c r="N41" s="60">
        <f>'2015'!N41-'2014E'!N41</f>
        <v>-0.29588433418220661</v>
      </c>
      <c r="O41" s="60"/>
    </row>
    <row r="42" spans="2:18" s="42" customFormat="1" x14ac:dyDescent="0.2">
      <c r="B42" s="18" t="s">
        <v>49</v>
      </c>
      <c r="C42" s="51">
        <f>'2015'!C42-'2014E'!C42</f>
        <v>-0.1377741668199397</v>
      </c>
      <c r="D42" s="51">
        <f>'2015'!D42-'2014E'!D42</f>
        <v>1.0827228734272503</v>
      </c>
      <c r="E42" s="51">
        <f>'2015'!E42-'2014E'!E42</f>
        <v>1.6805560540262474</v>
      </c>
      <c r="F42" s="51">
        <f>'2015'!F42-'2014E'!F42</f>
        <v>-0.40453353869610176</v>
      </c>
      <c r="G42" s="51">
        <f>'2015'!G42-'2014E'!G42</f>
        <v>-0.39377068347354394</v>
      </c>
      <c r="H42" s="51">
        <f>'2015'!H42-'2014E'!H42</f>
        <v>-0.20897823417838102</v>
      </c>
      <c r="I42" s="51">
        <f>'2015'!I42-'2014E'!I42</f>
        <v>-0.39524289206809127</v>
      </c>
      <c r="J42" s="51">
        <f>'2015'!J42-'2014E'!J42</f>
        <v>-0.4098106408980382</v>
      </c>
      <c r="K42" s="51">
        <f>'2015'!K42-'2014E'!K42</f>
        <v>-0.27003578116231353</v>
      </c>
      <c r="L42" s="51">
        <f>'2015'!L42-'2014E'!L42</f>
        <v>7.6416471962617027E-2</v>
      </c>
      <c r="M42" s="51">
        <f>'2015'!M42-'2014E'!M42</f>
        <v>-0.86414241713032092</v>
      </c>
      <c r="N42" s="51">
        <f>'2015'!N42-'2014E'!N42</f>
        <v>-0.70669893020886398</v>
      </c>
      <c r="O42" s="51"/>
      <c r="P42" s="51"/>
      <c r="Q42" s="51"/>
      <c r="R42" s="51"/>
    </row>
    <row r="43" spans="2:18" s="57" customFormat="1" x14ac:dyDescent="0.2">
      <c r="B43" s="59" t="s">
        <v>5</v>
      </c>
      <c r="C43" s="60">
        <f>'2015'!C43-'2014E'!C43</f>
        <v>1.5363011559332174E-2</v>
      </c>
      <c r="D43" s="60">
        <f>'2015'!D43-'2014E'!D43</f>
        <v>9.5603832931021815E-2</v>
      </c>
      <c r="E43" s="60">
        <f>'2015'!E43-'2014E'!E43</f>
        <v>-9.3071654373024115E-2</v>
      </c>
      <c r="F43" s="60">
        <f>'2015'!F43-'2014E'!F43</f>
        <v>-0.30971016096023019</v>
      </c>
      <c r="G43" s="60">
        <f>'2015'!G43-'2014E'!G43</f>
        <v>-0.31203446765006571</v>
      </c>
      <c r="H43" s="60">
        <f>'2015'!H43-'2014E'!H43</f>
        <v>-5.239722083605125E-3</v>
      </c>
      <c r="I43" s="60">
        <f>'2015'!I43-'2014E'!I43</f>
        <v>0.1199148313261027</v>
      </c>
      <c r="J43" s="60">
        <f>'2015'!J43-'2014E'!J43</f>
        <v>-2.7871982482375435E-2</v>
      </c>
      <c r="K43" s="60">
        <f>'2015'!K43-'2014E'!K43</f>
        <v>-9.7314561793954368E-2</v>
      </c>
      <c r="L43" s="60">
        <f>'2015'!L43-'2014E'!L43</f>
        <v>-0.1022313296903461</v>
      </c>
      <c r="M43" s="60">
        <f>'2015'!M43-'2014E'!M43</f>
        <v>-2.5714982125446539E-2</v>
      </c>
      <c r="N43" s="60">
        <f>'2015'!N43-'2014E'!N43</f>
        <v>-0.99187500000000006</v>
      </c>
      <c r="O43" s="60"/>
    </row>
    <row r="44" spans="2:18" s="42" customFormat="1" x14ac:dyDescent="0.2">
      <c r="B44" s="18" t="s">
        <v>6</v>
      </c>
      <c r="C44" s="51">
        <f>'2015'!C44-'2014E'!C44</f>
        <v>0.11188016649669752</v>
      </c>
      <c r="D44" s="51">
        <f>'2015'!D44-'2014E'!D44</f>
        <v>-0.28035947811806183</v>
      </c>
      <c r="E44" s="51">
        <f>'2015'!E44-'2014E'!E44</f>
        <v>-0.10297842326312079</v>
      </c>
      <c r="F44" s="51">
        <f>'2015'!F44-'2014E'!F44</f>
        <v>0.27929728592467917</v>
      </c>
      <c r="G44" s="51">
        <f>'2015'!G44-'2014E'!G44</f>
        <v>0.15064102564102577</v>
      </c>
      <c r="H44" s="51">
        <f>'2015'!H44-'2014E'!H44</f>
        <v>0.18615344447452897</v>
      </c>
      <c r="I44" s="51">
        <f>'2015'!I44-'2014E'!I44</f>
        <v>-0.11327642394479209</v>
      </c>
      <c r="J44" s="51">
        <f>'2015'!J44-'2014E'!J44</f>
        <v>0.32155571238140013</v>
      </c>
      <c r="K44" s="51">
        <f>'2015'!K44-'2014E'!K44</f>
        <v>1.4689360955259634E-2</v>
      </c>
      <c r="L44" s="51">
        <f>'2015'!L44-'2014E'!L44</f>
        <v>0.58167528693720461</v>
      </c>
      <c r="M44" s="51">
        <f>'2015'!M44-'2014E'!M44</f>
        <v>0.35578566401930267</v>
      </c>
      <c r="N44" s="51">
        <f>'2015'!N44-'2014E'!N44</f>
        <v>-0.34576805596610516</v>
      </c>
      <c r="O44" s="51"/>
    </row>
    <row r="45" spans="2:18" s="62" customFormat="1" x14ac:dyDescent="0.2">
      <c r="B45" s="59" t="s">
        <v>50</v>
      </c>
      <c r="C45" s="60">
        <f>'2015'!C45-'2014E'!C45</f>
        <v>0.11991389057315693</v>
      </c>
      <c r="D45" s="60">
        <f>'2015'!D45-'2014E'!D45</f>
        <v>-3.5009125601459967E-2</v>
      </c>
      <c r="E45" s="60">
        <f>'2015'!E45-'2014E'!E45</f>
        <v>-0.36763754045307473</v>
      </c>
      <c r="F45" s="60">
        <f>'2015'!F45-'2014E'!F45</f>
        <v>0.55218390804597695</v>
      </c>
      <c r="G45" s="60">
        <f>'2015'!G45-'2014E'!G45</f>
        <v>-1.8730223537817725E-2</v>
      </c>
      <c r="H45" s="60">
        <f>'2015'!H45-'2014E'!H45</f>
        <v>0.17079169642922931</v>
      </c>
      <c r="I45" s="60">
        <f>'2015'!I45-'2014E'!I45</f>
        <v>-1.0461309523809523</v>
      </c>
      <c r="J45" s="60">
        <f>'2015'!J45-'2014E'!J45</f>
        <v>1.3531375166889186</v>
      </c>
      <c r="K45" s="60">
        <f>'2015'!K45-'2014E'!K45</f>
        <v>-0.33473659295326952</v>
      </c>
      <c r="L45" s="60">
        <f>'2015'!L45-'2014E'!L45</f>
        <v>0.82235206226375102</v>
      </c>
      <c r="M45" s="60">
        <f>'2015'!M45-'2014E'!M45</f>
        <v>0.62690460518296409</v>
      </c>
      <c r="N45" s="60">
        <f>'2015'!N45-'2014E'!N45</f>
        <v>0.24795204795204784</v>
      </c>
      <c r="O45" s="60"/>
      <c r="P45" s="61"/>
    </row>
    <row r="46" spans="2:18" s="19" customFormat="1" x14ac:dyDescent="0.2">
      <c r="B46" s="18" t="s">
        <v>51</v>
      </c>
      <c r="C46" s="51">
        <f>'2015'!C46-'2014E'!C46</f>
        <v>-0.15644008241560048</v>
      </c>
      <c r="D46" s="51">
        <f>'2015'!D46-'2014E'!D46</f>
        <v>4.0000000000000036E-2</v>
      </c>
      <c r="E46" s="51">
        <f>'2015'!E46-'2014E'!E46</f>
        <v>-1.3345705196182396</v>
      </c>
      <c r="F46" s="51">
        <f>'2015'!F46-'2014E'!F46</f>
        <v>0.23397435897435903</v>
      </c>
      <c r="G46" s="51">
        <f>'2015'!G46-'2014E'!G46</f>
        <v>-0.12408545507755342</v>
      </c>
      <c r="H46" s="51">
        <f>'2015'!H46-'2014E'!H46</f>
        <v>-0.13284763446663095</v>
      </c>
      <c r="I46" s="51">
        <f>'2015'!I46-'2014E'!I46</f>
        <v>-2.2489705416534722E-2</v>
      </c>
      <c r="J46" s="51">
        <f>'2015'!J46-'2014E'!J46</f>
        <v>-0.43654822335025378</v>
      </c>
      <c r="K46" s="51">
        <f>'2015'!K46-'2014E'!K46</f>
        <v>-0.11200042217844075</v>
      </c>
      <c r="L46" s="51">
        <f>'2015'!L46-'2014E'!L46</f>
        <v>0.11877247046738582</v>
      </c>
      <c r="M46" s="51">
        <f>'2015'!M46-'2014E'!M46</f>
        <v>-0.44697189220515798</v>
      </c>
      <c r="N46" s="51">
        <f>'2015'!N46-'2014E'!N46</f>
        <v>-0.75937031484257855</v>
      </c>
      <c r="O46" s="51"/>
      <c r="P46" s="48"/>
    </row>
    <row r="47" spans="2:18" s="62" customFormat="1" x14ac:dyDescent="0.2">
      <c r="B47" s="63" t="s">
        <v>111</v>
      </c>
      <c r="C47" s="60">
        <f>'2015'!C47-'2014E'!C47</f>
        <v>-6.5535819405697193E-2</v>
      </c>
      <c r="D47" s="60">
        <f>'2015'!D47-'2014E'!D47</f>
        <v>2.8432472876917414E-2</v>
      </c>
      <c r="E47" s="60">
        <f>'2015'!E47-'2014E'!E47</f>
        <v>0.37916188289322617</v>
      </c>
      <c r="F47" s="60">
        <f>'2015'!F47-'2014E'!F47</f>
        <v>7.9362055357482975E-2</v>
      </c>
      <c r="G47" s="60">
        <f>'2015'!G47-'2014E'!G47</f>
        <v>-0.22515263737363633</v>
      </c>
      <c r="H47" s="60">
        <f>'2015'!H47-'2014E'!H47</f>
        <v>6.0494616778595134E-2</v>
      </c>
      <c r="I47" s="60">
        <f>'2015'!I47-'2014E'!I47</f>
        <v>-0.26718435432844423</v>
      </c>
      <c r="J47" s="60">
        <f>'2015'!J47-'2014E'!J47</f>
        <v>0.20328505828329213</v>
      </c>
      <c r="K47" s="60">
        <f>'2015'!K47-'2014E'!K47</f>
        <v>-0.25419803126809493</v>
      </c>
      <c r="L47" s="60">
        <f>'2015'!L47-'2014E'!L47</f>
        <v>0.21485869103272415</v>
      </c>
      <c r="M47" s="60">
        <f>'2015'!M47-'2014E'!M47</f>
        <v>-3.3545358170528505E-2</v>
      </c>
      <c r="N47" s="60">
        <f>'2015'!N47-'2014E'!N47</f>
        <v>-0.25784368070953434</v>
      </c>
      <c r="O47" s="60"/>
      <c r="P47" s="64"/>
    </row>
    <row r="48" spans="2:18" s="19" customFormat="1" x14ac:dyDescent="0.2">
      <c r="B48" s="18" t="s">
        <v>121</v>
      </c>
      <c r="C48" s="51">
        <f>'2015'!C48-'2014E'!C48</f>
        <v>8.4837906329889634E-2</v>
      </c>
      <c r="D48" s="51">
        <f>'2015'!D48-'2014E'!D48</f>
        <v>0.10881848903238756</v>
      </c>
      <c r="E48" s="51">
        <f>'2015'!E48-'2014E'!E48</f>
        <v>0.12363694462634123</v>
      </c>
      <c r="F48" s="51">
        <f>'2015'!F48-'2014E'!F48</f>
        <v>2.3609959520921153E-2</v>
      </c>
      <c r="G48" s="51">
        <f>'2015'!G48-'2014E'!G48</f>
        <v>-6.6580861558335869E-2</v>
      </c>
      <c r="H48" s="51">
        <f>'2015'!H48-'2014E'!H48</f>
        <v>-4.4750196635571449E-2</v>
      </c>
      <c r="I48" s="51">
        <f>'2015'!I48-'2014E'!I48</f>
        <v>9.3645951960283025E-2</v>
      </c>
      <c r="J48" s="51">
        <f>'2015'!J48-'2014E'!J48</f>
        <v>0.25324308302034604</v>
      </c>
      <c r="K48" s="51">
        <f>'2015'!K48-'2014E'!K48</f>
        <v>9.8990496977324094E-2</v>
      </c>
      <c r="L48" s="51">
        <f>'2015'!L48-'2014E'!L48</f>
        <v>6.0869994258689664E-2</v>
      </c>
      <c r="M48" s="51">
        <f>'2015'!M48-'2014E'!M48</f>
        <v>-7.0476913687467668E-2</v>
      </c>
      <c r="N48" s="51">
        <f>'2015'!N48-'2014E'!N48</f>
        <v>-7.3018525281128177E-2</v>
      </c>
      <c r="O48" s="51"/>
      <c r="P48" s="48"/>
    </row>
    <row r="49" spans="2:15" x14ac:dyDescent="0.2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2:15" x14ac:dyDescent="0.2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2:15" x14ac:dyDescent="0.2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x14ac:dyDescent="0.2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x14ac:dyDescent="0.2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2:15" x14ac:dyDescent="0.2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5" x14ac:dyDescent="0.2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x14ac:dyDescent="0.2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x14ac:dyDescent="0.2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x14ac:dyDescent="0.2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 x14ac:dyDescent="0.2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x14ac:dyDescent="0.2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3" spans="2:15" x14ac:dyDescent="0.2">
      <c r="B63" s="41"/>
    </row>
    <row r="64" spans="2:15" x14ac:dyDescent="0.2">
      <c r="B64" s="41"/>
    </row>
    <row r="65" spans="2:2" s="42" customFormat="1" x14ac:dyDescent="0.2">
      <c r="B65" s="41"/>
    </row>
    <row r="66" spans="2:2" s="42" customFormat="1" x14ac:dyDescent="0.2">
      <c r="B66" s="37"/>
    </row>
    <row r="75" spans="2:2" x14ac:dyDescent="0.2">
      <c r="B75" s="41"/>
    </row>
  </sheetData>
  <conditionalFormatting sqref="P1:IV1048576 A1:A1048576 C1:O6 B3:B65536 B1 C8:O65536">
    <cfRule type="cellIs" dxfId="41" priority="5" stopIfTrue="1" operator="lessThan">
      <formula>0</formula>
    </cfRule>
  </conditionalFormatting>
  <conditionalFormatting sqref="A45:IV48">
    <cfRule type="cellIs" dxfId="40" priority="4" stopIfTrue="1" operator="lessThan">
      <formula>0</formula>
    </cfRule>
  </conditionalFormatting>
  <conditionalFormatting sqref="B47">
    <cfRule type="cellIs" dxfId="39" priority="3" stopIfTrue="1" operator="lessThan">
      <formula>0</formula>
    </cfRule>
  </conditionalFormatting>
  <conditionalFormatting sqref="B47">
    <cfRule type="cellIs" dxfId="38" priority="2" stopIfTrue="1" operator="lessThan">
      <formula>0</formula>
    </cfRule>
  </conditionalFormatting>
  <conditionalFormatting sqref="B47">
    <cfRule type="cellIs" dxfId="37" priority="1" stopIfTrue="1" operator="lessThan">
      <formula>0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75"/>
  <sheetViews>
    <sheetView workbookViewId="0">
      <selection sqref="A1:XFD1048576"/>
    </sheetView>
  </sheetViews>
  <sheetFormatPr defaultRowHeight="12.75" x14ac:dyDescent="0.2"/>
  <cols>
    <col min="1" max="1" width="4.140625" style="26" customWidth="1"/>
    <col min="2" max="2" width="28.7109375" style="37" customWidth="1"/>
    <col min="3" max="11" width="10.140625" style="26" customWidth="1"/>
    <col min="12" max="12" width="11.42578125" style="26" customWidth="1"/>
    <col min="13" max="15" width="10.140625" style="26" customWidth="1"/>
    <col min="16" max="16384" width="9.140625" style="26"/>
  </cols>
  <sheetData>
    <row r="2" spans="2:78" x14ac:dyDescent="0.2">
      <c r="B2" s="38" t="s">
        <v>66</v>
      </c>
    </row>
    <row r="4" spans="2:78" ht="15.75" x14ac:dyDescent="0.25">
      <c r="B4" s="3" t="s">
        <v>83</v>
      </c>
      <c r="C4" s="27"/>
      <c r="D4" s="27"/>
      <c r="E4" s="27"/>
      <c r="G4" s="27"/>
      <c r="I4" s="27"/>
      <c r="K4" s="27"/>
      <c r="L4" s="27"/>
    </row>
    <row r="5" spans="2:78" ht="15.75" thickBot="1" x14ac:dyDescent="0.3">
      <c r="B5" s="39" t="s">
        <v>0</v>
      </c>
    </row>
    <row r="6" spans="2:78" ht="13.5" thickBot="1" x14ac:dyDescent="0.25">
      <c r="B6" s="28" t="s">
        <v>127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2:78" ht="13.5" thickBot="1" x14ac:dyDescent="0.25">
      <c r="B7" s="28" t="s">
        <v>126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2:78" x14ac:dyDescent="0.2">
      <c r="B8" s="4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2:78" s="57" customFormat="1" x14ac:dyDescent="0.2">
      <c r="B9" s="58" t="s">
        <v>20</v>
      </c>
      <c r="C9" s="55">
        <f>'2014'!C9-'2013'!C9</f>
        <v>-2.2017546125963072E-3</v>
      </c>
      <c r="D9" s="55">
        <f>'2014'!D9-'2013'!D9</f>
        <v>-2.6978762233657694E-2</v>
      </c>
      <c r="E9" s="55">
        <f>'2014'!E9-'2013'!E9</f>
        <v>-4.4326015079010128E-2</v>
      </c>
      <c r="F9" s="55">
        <f>'2014'!F9-'2013'!F9</f>
        <v>-1.7346711935128267E-2</v>
      </c>
      <c r="G9" s="55">
        <f>'2014'!G9-'2013'!G9</f>
        <v>6.5645196295354813E-2</v>
      </c>
      <c r="H9" s="55">
        <f>'2014'!H9-'2013'!H9</f>
        <v>-5.0745348326275419E-2</v>
      </c>
      <c r="I9" s="55">
        <f>'2014'!I9-'2013'!I9</f>
        <v>5.4281965341189009E-2</v>
      </c>
      <c r="J9" s="55">
        <f>'2014'!J9-'2013'!J9</f>
        <v>2.1872771390252232E-3</v>
      </c>
      <c r="K9" s="55">
        <f>'2014'!K9-'2013'!K9</f>
        <v>2.3842213103876908E-2</v>
      </c>
      <c r="L9" s="55">
        <f>'2014'!L9-'2013'!L9</f>
        <v>-3.3186930494952804E-3</v>
      </c>
      <c r="M9" s="55">
        <f>'2014'!M9-'2013'!M9</f>
        <v>1.1112973470166487E-3</v>
      </c>
      <c r="N9" s="55">
        <f>'2014'!N9-'2013'!N9</f>
        <v>-8.9881310750321575E-3</v>
      </c>
      <c r="O9" s="55">
        <f>'2014'!O9-'2013'!O9</f>
        <v>-2.8647688267054106E-2</v>
      </c>
      <c r="P9" s="55"/>
      <c r="Q9" s="55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</row>
    <row r="10" spans="2:78" s="42" customFormat="1" ht="13.5" customHeight="1" x14ac:dyDescent="0.2">
      <c r="B10" s="47" t="s">
        <v>21</v>
      </c>
      <c r="C10" s="50">
        <f>'2014'!C10-'2013'!C10</f>
        <v>-3.9611332251050513E-3</v>
      </c>
      <c r="D10" s="50">
        <f>'2014'!D10-'2013'!D10</f>
        <v>-3.3784041842188417E-2</v>
      </c>
      <c r="E10" s="50">
        <f>'2014'!E10-'2013'!E10</f>
        <v>-6.5478170619610143E-2</v>
      </c>
      <c r="F10" s="50">
        <f>'2014'!F10-'2013'!F10</f>
        <v>-5.770638988982224E-3</v>
      </c>
      <c r="G10" s="50">
        <f>'2014'!G10-'2013'!G10</f>
        <v>0.10190364017541076</v>
      </c>
      <c r="H10" s="50">
        <f>'2014'!H10-'2013'!H10</f>
        <v>-7.3828447811969955E-2</v>
      </c>
      <c r="I10" s="50">
        <f>'2014'!I10-'2013'!I10</f>
        <v>1.195800415728665E-2</v>
      </c>
      <c r="J10" s="50">
        <f>'2014'!J10-'2013'!J10</f>
        <v>-4.2805108310551621E-2</v>
      </c>
      <c r="K10" s="50">
        <f>'2014'!K10-'2013'!K10</f>
        <v>4.5498918347999018E-2</v>
      </c>
      <c r="L10" s="50">
        <f>'2014'!L10-'2013'!L10</f>
        <v>-2.9118956130310014E-2</v>
      </c>
      <c r="M10" s="50">
        <f>'2014'!M10-'2013'!M10</f>
        <v>2.5129259120216796E-2</v>
      </c>
      <c r="N10" s="50">
        <f>'2014'!N10-'2013'!N10</f>
        <v>-8.002795538433638E-3</v>
      </c>
      <c r="O10" s="50">
        <f>'2014'!O10-'2013'!O10</f>
        <v>2.0483229070047626E-2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2:78" s="57" customFormat="1" x14ac:dyDescent="0.2">
      <c r="B11" s="54" t="s">
        <v>22</v>
      </c>
      <c r="C11" s="55">
        <f>'2014'!C11-'2013'!C11</f>
        <v>3.6592181872547869E-3</v>
      </c>
      <c r="D11" s="55">
        <f>'2014'!D11-'2013'!D11</f>
        <v>-2.6883167081330761E-2</v>
      </c>
      <c r="E11" s="55">
        <f>'2014'!E11-'2013'!E11</f>
        <v>-1.6819531332981086E-3</v>
      </c>
      <c r="F11" s="55">
        <f>'2014'!F11-'2013'!F11</f>
        <v>-1.9551842651692297E-2</v>
      </c>
      <c r="G11" s="55">
        <f>'2014'!G11-'2013'!G11</f>
        <v>2.9533336711702329E-2</v>
      </c>
      <c r="H11" s="55">
        <f>'2014'!H11-'2013'!H11</f>
        <v>-1.2889916961402736E-3</v>
      </c>
      <c r="I11" s="55">
        <f>'2014'!I11-'2013'!I11</f>
        <v>7.9313518194681132E-2</v>
      </c>
      <c r="J11" s="55">
        <f>'2014'!J11-'2013'!J11</f>
        <v>3.3793860853819524E-2</v>
      </c>
      <c r="K11" s="55">
        <f>'2014'!K11-'2013'!K11</f>
        <v>2.4713150869360989E-2</v>
      </c>
      <c r="L11" s="55">
        <f>'2014'!L11-'2013'!L11</f>
        <v>1.0494380123795111E-2</v>
      </c>
      <c r="M11" s="55">
        <f>'2014'!M11-'2013'!M11</f>
        <v>-1.0690453052494497E-2</v>
      </c>
      <c r="N11" s="55">
        <f>'2014'!N11-'2013'!N11</f>
        <v>-1.6474796208143072E-2</v>
      </c>
      <c r="O11" s="55">
        <f>'2014'!O11-'2013'!O11</f>
        <v>-3.9696550426249866E-2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2:78" s="42" customFormat="1" x14ac:dyDescent="0.2">
      <c r="B12" s="53" t="s">
        <v>23</v>
      </c>
      <c r="C12" s="51">
        <f>'2014'!C12-'2013'!C12</f>
        <v>-4.2909804930351125E-2</v>
      </c>
      <c r="D12" s="51">
        <f>'2014'!D12-'2013'!D12</f>
        <v>1.5991478191229369E-2</v>
      </c>
      <c r="E12" s="51">
        <f>'2014'!E12-'2013'!E12</f>
        <v>-0.4075715547229235</v>
      </c>
      <c r="F12" s="51">
        <f>'2014'!F12-'2013'!F12</f>
        <v>-6.5342351637382556E-2</v>
      </c>
      <c r="G12" s="51">
        <f>'2014'!G12-'2013'!G12</f>
        <v>0.16378663192720522</v>
      </c>
      <c r="H12" s="51">
        <f>'2014'!H12-'2013'!H12</f>
        <v>3.8714161332606301E-2</v>
      </c>
      <c r="I12" s="51">
        <f>'2014'!I12-'2013'!I12</f>
        <v>-7.5272556145312253E-2</v>
      </c>
      <c r="J12" s="51">
        <f>'2014'!J12-'2013'!J12</f>
        <v>-1.5097025073128378E-2</v>
      </c>
      <c r="K12" s="51">
        <f>'2014'!K12-'2013'!K12</f>
        <v>-8.6797800110214318E-3</v>
      </c>
      <c r="L12" s="51">
        <f>'2014'!L12-'2013'!L12</f>
        <v>-2.7798947121056017E-3</v>
      </c>
      <c r="M12" s="51">
        <f>'2014'!M12-'2013'!M12</f>
        <v>-9.0915741959245455E-2</v>
      </c>
      <c r="N12" s="51">
        <f>'2014'!N12-'2013'!N12</f>
        <v>-7.1591781820405931E-3</v>
      </c>
      <c r="O12" s="51">
        <f>'2014'!O12-'2013'!O12</f>
        <v>-0.11062112361313914</v>
      </c>
    </row>
    <row r="13" spans="2:78" s="57" customFormat="1" x14ac:dyDescent="0.2">
      <c r="B13" s="59" t="s">
        <v>24</v>
      </c>
      <c r="C13" s="60">
        <f>'2014'!C13-'2013'!C13</f>
        <v>3.3232947021637926E-2</v>
      </c>
      <c r="D13" s="60">
        <f>'2014'!D13-'2013'!D13</f>
        <v>-4.8318390676838074E-2</v>
      </c>
      <c r="E13" s="60">
        <f>'2014'!E13-'2013'!E13</f>
        <v>1.0213816313870305E-2</v>
      </c>
      <c r="F13" s="60">
        <f>'2014'!F13-'2013'!F13</f>
        <v>-8.3707711126628226E-3</v>
      </c>
      <c r="G13" s="60">
        <f>'2014'!G13-'2013'!G13</f>
        <v>9.0507641754350221E-2</v>
      </c>
      <c r="H13" s="60">
        <f>'2014'!H13-'2013'!H13</f>
        <v>-0.14767419288473072</v>
      </c>
      <c r="I13" s="60">
        <f>'2014'!I13-'2013'!I13</f>
        <v>5.2547073609973349E-2</v>
      </c>
      <c r="J13" s="60">
        <f>'2014'!J13-'2013'!J13</f>
        <v>1.0044030601381149E-2</v>
      </c>
      <c r="K13" s="60">
        <f>'2014'!K13-'2013'!K13</f>
        <v>0.12342064184817936</v>
      </c>
      <c r="L13" s="60">
        <f>'2014'!L13-'2013'!L13</f>
        <v>0.12639226156294736</v>
      </c>
      <c r="M13" s="60">
        <f>'2014'!M13-'2013'!M13</f>
        <v>6.494097128590437E-2</v>
      </c>
      <c r="N13" s="60">
        <f>'2014'!N13-'2013'!N13</f>
        <v>3.9692254564512419E-2</v>
      </c>
      <c r="O13" s="60">
        <f>'2014'!O13-'2013'!O13</f>
        <v>8.648794428928519E-2</v>
      </c>
    </row>
    <row r="14" spans="2:78" s="42" customFormat="1" x14ac:dyDescent="0.2">
      <c r="B14" s="18" t="s">
        <v>25</v>
      </c>
      <c r="C14" s="51">
        <f>'2014'!C14-'2013'!C14</f>
        <v>-3.1774947246854257E-3</v>
      </c>
      <c r="D14" s="51">
        <f>'2014'!D14-'2013'!D14</f>
        <v>8.4739678108934013E-2</v>
      </c>
      <c r="E14" s="51">
        <f>'2014'!E14-'2013'!E14</f>
        <v>2.611179472867442E-2</v>
      </c>
      <c r="F14" s="51">
        <f>'2014'!F14-'2013'!F14</f>
        <v>-1.9604207059493062E-2</v>
      </c>
      <c r="G14" s="51">
        <f>'2014'!G14-'2013'!G14</f>
        <v>7.6645455295078824E-2</v>
      </c>
      <c r="H14" s="51">
        <f>'2014'!H14-'2013'!H14</f>
        <v>-2.2753219517967604E-2</v>
      </c>
      <c r="I14" s="51">
        <f>'2014'!I14-'2013'!I14</f>
        <v>-1.2825606354728292E-2</v>
      </c>
      <c r="J14" s="51">
        <f>'2014'!J14-'2013'!J14</f>
        <v>-9.3814990697282719E-2</v>
      </c>
      <c r="K14" s="51">
        <f>'2014'!K14-'2013'!K14</f>
        <v>-9.9907298773138642E-4</v>
      </c>
      <c r="L14" s="51">
        <f>'2014'!L14-'2013'!L14</f>
        <v>-1.4463796365139281E-2</v>
      </c>
      <c r="M14" s="51">
        <f>'2014'!M14-'2013'!M14</f>
        <v>4.6346373476252367E-2</v>
      </c>
      <c r="N14" s="51">
        <f>'2014'!N14-'2013'!N14</f>
        <v>-6.6044841500346951E-2</v>
      </c>
      <c r="O14" s="51">
        <f>'2014'!O14-'2013'!O14</f>
        <v>-8.1215473555854789E-2</v>
      </c>
    </row>
    <row r="15" spans="2:78" s="57" customFormat="1" x14ac:dyDescent="0.2">
      <c r="B15" s="59" t="s">
        <v>1</v>
      </c>
      <c r="C15" s="60">
        <f>'2014'!C15-'2013'!C15</f>
        <v>0.10541726303855992</v>
      </c>
      <c r="D15" s="60">
        <f>'2014'!D15-'2013'!D15</f>
        <v>0.14311680287583917</v>
      </c>
      <c r="E15" s="60">
        <f>'2014'!E15-'2013'!E15</f>
        <v>-3.9681700284555532E-2</v>
      </c>
      <c r="F15" s="60">
        <f>'2014'!F15-'2013'!F15</f>
        <v>0.13582643071706135</v>
      </c>
      <c r="G15" s="60">
        <f>'2014'!G15-'2013'!G15</f>
        <v>7.6944177403542202E-2</v>
      </c>
      <c r="H15" s="60">
        <f>'2014'!H15-'2013'!H15</f>
        <v>-0.1786450769855481</v>
      </c>
      <c r="I15" s="60">
        <f>'2014'!I15-'2013'!I15</f>
        <v>0.16028182077931596</v>
      </c>
      <c r="J15" s="60">
        <f>'2014'!J15-'2013'!J15</f>
        <v>0.2552461041985401</v>
      </c>
      <c r="K15" s="60">
        <f>'2014'!K15-'2013'!K15</f>
        <v>0.23946251201001711</v>
      </c>
      <c r="L15" s="60">
        <f>'2014'!L15-'2013'!L15</f>
        <v>0.10254518217791064</v>
      </c>
      <c r="M15" s="60">
        <f>'2014'!M15-'2013'!M15</f>
        <v>4.1724771443757191E-2</v>
      </c>
      <c r="N15" s="60">
        <f>'2014'!N15-'2013'!N15</f>
        <v>8.2892064413172761E-2</v>
      </c>
      <c r="O15" s="60">
        <f>'2014'!O15-'2013'!O15</f>
        <v>-0.16012286064759795</v>
      </c>
    </row>
    <row r="16" spans="2:78" s="42" customFormat="1" x14ac:dyDescent="0.2">
      <c r="B16" s="18" t="s">
        <v>26</v>
      </c>
      <c r="C16" s="51">
        <f>'2014'!C16-'2013'!C16</f>
        <v>-0.12471066835004163</v>
      </c>
      <c r="D16" s="51">
        <f>'2014'!D16-'2013'!D16</f>
        <v>-0.19654586455086798</v>
      </c>
      <c r="E16" s="51">
        <f>'2014'!E16-'2013'!E16</f>
        <v>-0.51235990507153928</v>
      </c>
      <c r="F16" s="51">
        <f>'2014'!F16-'2013'!F16</f>
        <v>-6.0536764526965658E-2</v>
      </c>
      <c r="G16" s="51">
        <f>'2014'!G16-'2013'!G16</f>
        <v>0.1975733332664138</v>
      </c>
      <c r="H16" s="51">
        <f>'2014'!H16-'2013'!H16</f>
        <v>-0.2779375011914953</v>
      </c>
      <c r="I16" s="51">
        <f>'2014'!I16-'2013'!I16</f>
        <v>-7.3606319698813927E-2</v>
      </c>
      <c r="J16" s="51">
        <f>'2014'!J16-'2013'!J16</f>
        <v>-0.43819523292259555</v>
      </c>
      <c r="K16" s="51">
        <f>'2014'!K16-'2013'!K16</f>
        <v>3.4208984056435909E-2</v>
      </c>
      <c r="L16" s="51">
        <f>'2014'!L16-'2013'!L16</f>
        <v>-8.4345692472263423E-2</v>
      </c>
      <c r="M16" s="51">
        <f>'2014'!M16-'2013'!M16</f>
        <v>-0.11445002403945992</v>
      </c>
      <c r="N16" s="51">
        <f>'2014'!N16-'2013'!N16</f>
        <v>-5.8104358657672828E-2</v>
      </c>
      <c r="O16" s="51">
        <f>'2014'!O16-'2013'!O16</f>
        <v>4.3032335137598299E-2</v>
      </c>
    </row>
    <row r="17" spans="2:15" s="57" customFormat="1" x14ac:dyDescent="0.2">
      <c r="B17" s="59" t="s">
        <v>27</v>
      </c>
      <c r="C17" s="60">
        <f>'2014'!C17-'2013'!C17</f>
        <v>-3.9020727746053252E-2</v>
      </c>
      <c r="D17" s="60">
        <f>'2014'!D17-'2013'!D17</f>
        <v>0.17017813360189926</v>
      </c>
      <c r="E17" s="60">
        <f>'2014'!E17-'2013'!E17</f>
        <v>0.15864090599331004</v>
      </c>
      <c r="F17" s="60">
        <f>'2014'!F17-'2013'!F17</f>
        <v>0.14402001100418627</v>
      </c>
      <c r="G17" s="60">
        <f>'2014'!G17-'2013'!G17</f>
        <v>-0.10681775559370443</v>
      </c>
      <c r="H17" s="60">
        <f>'2014'!H17-'2013'!H17</f>
        <v>-0.29756669391121204</v>
      </c>
      <c r="I17" s="60">
        <f>'2014'!I17-'2013'!I17</f>
        <v>-7.0377614215156648E-2</v>
      </c>
      <c r="J17" s="60">
        <f>'2014'!J17-'2013'!J17</f>
        <v>-7.7628599787970654E-2</v>
      </c>
      <c r="K17" s="60">
        <f>'2014'!K17-'2013'!K17</f>
        <v>-8.8806557395726404E-2</v>
      </c>
      <c r="L17" s="60">
        <f>'2014'!L17-'2013'!L17</f>
        <v>-6.0724803956305085E-2</v>
      </c>
      <c r="M17" s="60">
        <f>'2014'!M17-'2013'!M17</f>
        <v>-2.8185544431778009E-2</v>
      </c>
      <c r="N17" s="60">
        <f>'2014'!N17-'2013'!N17</f>
        <v>-3.5448458154644813E-2</v>
      </c>
      <c r="O17" s="60">
        <f>'2014'!O17-'2013'!O17</f>
        <v>-2.4731182880630698E-2</v>
      </c>
    </row>
    <row r="18" spans="2:15" s="42" customFormat="1" x14ac:dyDescent="0.2">
      <c r="B18" s="18" t="s">
        <v>28</v>
      </c>
      <c r="C18" s="51">
        <f>'2014'!C18-'2013'!C18</f>
        <v>-6.2764007946207734E-3</v>
      </c>
      <c r="D18" s="51">
        <f>'2014'!D18-'2013'!D18</f>
        <v>6.2543675751223216E-3</v>
      </c>
      <c r="E18" s="51">
        <f>'2014'!E18-'2013'!E18</f>
        <v>-8.5210534476266586E-2</v>
      </c>
      <c r="F18" s="51">
        <f>'2014'!F18-'2013'!F18</f>
        <v>-0.11869260498223899</v>
      </c>
      <c r="G18" s="51">
        <f>'2014'!G18-'2013'!G18</f>
        <v>6.5996132033867561E-2</v>
      </c>
      <c r="H18" s="51">
        <f>'2014'!H18-'2013'!H18</f>
        <v>0.12572022787561155</v>
      </c>
      <c r="I18" s="51">
        <f>'2014'!I18-'2013'!I18</f>
        <v>-9.9356142182116525E-2</v>
      </c>
      <c r="J18" s="51">
        <f>'2014'!J18-'2013'!J18</f>
        <v>-1.9914840075933471E-2</v>
      </c>
      <c r="K18" s="51">
        <f>'2014'!K18-'2013'!K18</f>
        <v>-4.2943231783115987E-2</v>
      </c>
      <c r="L18" s="51">
        <f>'2014'!L18-'2013'!L18</f>
        <v>0.10218152960473947</v>
      </c>
      <c r="M18" s="51">
        <f>'2014'!M18-'2013'!M18</f>
        <v>0.17758007194666137</v>
      </c>
      <c r="N18" s="51">
        <f>'2014'!N18-'2013'!N18</f>
        <v>-0.19048820390501975</v>
      </c>
      <c r="O18" s="51">
        <f>'2014'!O18-'2013'!O18</f>
        <v>0.14378978459031422</v>
      </c>
    </row>
    <row r="19" spans="2:15" s="57" customFormat="1" x14ac:dyDescent="0.2">
      <c r="B19" s="59" t="s">
        <v>29</v>
      </c>
      <c r="C19" s="60">
        <f>'2014'!C19-'2013'!C19</f>
        <v>-6.1566759691905393E-2</v>
      </c>
      <c r="D19" s="60">
        <f>'2014'!D19-'2013'!D19</f>
        <v>-0.23101234635930235</v>
      </c>
      <c r="E19" s="60">
        <f>'2014'!E19-'2013'!E19</f>
        <v>2.5559073014326694E-2</v>
      </c>
      <c r="F19" s="60">
        <f>'2014'!F19-'2013'!F19</f>
        <v>-0.25243419573462056</v>
      </c>
      <c r="G19" s="60">
        <f>'2014'!G19-'2013'!G19</f>
        <v>0.1324725877974704</v>
      </c>
      <c r="H19" s="60">
        <f>'2014'!H19-'2013'!H19</f>
        <v>-0.1505721793395205</v>
      </c>
      <c r="I19" s="60">
        <f>'2014'!I19-'2013'!I19</f>
        <v>2.0793122741882275E-3</v>
      </c>
      <c r="J19" s="60">
        <f>'2014'!J19-'2013'!J19</f>
        <v>-3.3545328300923938E-2</v>
      </c>
      <c r="K19" s="60">
        <f>'2014'!K19-'2013'!K19</f>
        <v>-3.1276457037505256E-2</v>
      </c>
      <c r="L19" s="60">
        <f>'2014'!L19-'2013'!L19</f>
        <v>-0.22705254564301081</v>
      </c>
      <c r="M19" s="60">
        <f>'2014'!M19-'2013'!M19</f>
        <v>4.2645182726978259E-2</v>
      </c>
      <c r="N19" s="60">
        <f>'2014'!N19-'2013'!N19</f>
        <v>1.7599986662887979E-2</v>
      </c>
      <c r="O19" s="60">
        <f>'2014'!O19-'2013'!O19</f>
        <v>-6.0637517281862285E-2</v>
      </c>
    </row>
    <row r="20" spans="2:15" s="42" customFormat="1" x14ac:dyDescent="0.2">
      <c r="B20" s="18" t="s">
        <v>30</v>
      </c>
      <c r="C20" s="51">
        <f>'2014'!C20-'2013'!C20</f>
        <v>4.7955270625364088E-2</v>
      </c>
      <c r="D20" s="51">
        <f>'2014'!D20-'2013'!D20</f>
        <v>4.4317520757311213E-2</v>
      </c>
      <c r="E20" s="51">
        <f>'2014'!E20-'2013'!E20</f>
        <v>-4.6074297419257837E-2</v>
      </c>
      <c r="F20" s="51">
        <f>'2014'!F20-'2013'!F20</f>
        <v>0.14041258982313787</v>
      </c>
      <c r="G20" s="51">
        <f>'2014'!G20-'2013'!G20</f>
        <v>0.18289145292163944</v>
      </c>
      <c r="H20" s="51">
        <f>'2014'!H20-'2013'!H20</f>
        <v>0.12468751297395708</v>
      </c>
      <c r="I20" s="51">
        <f>'2014'!I20-'2013'!I20</f>
        <v>-1.3121147327583627E-2</v>
      </c>
      <c r="J20" s="51">
        <f>'2014'!J20-'2013'!J20</f>
        <v>2.544506663414281E-2</v>
      </c>
      <c r="K20" s="51">
        <f>'2014'!K20-'2013'!K20</f>
        <v>3.1765802864287096E-2</v>
      </c>
      <c r="L20" s="51">
        <f>'2014'!L20-'2013'!L20</f>
        <v>-0.11774896219256359</v>
      </c>
      <c r="M20" s="51">
        <f>'2014'!M20-'2013'!M20</f>
        <v>1.3700680080569017E-2</v>
      </c>
      <c r="N20" s="51">
        <f>'2014'!N20-'2013'!N20</f>
        <v>2.3721254890154864E-2</v>
      </c>
      <c r="O20" s="51">
        <f>'2014'!O20-'2013'!O20</f>
        <v>0.1984020200878136</v>
      </c>
    </row>
    <row r="21" spans="2:15" s="57" customFormat="1" x14ac:dyDescent="0.2">
      <c r="B21" s="59" t="s">
        <v>31</v>
      </c>
      <c r="C21" s="60">
        <f>'2014'!C21-'2013'!C21</f>
        <v>6.1228073991061338E-2</v>
      </c>
      <c r="D21" s="60">
        <f>'2014'!D21-'2013'!D21</f>
        <v>0.14446845332773117</v>
      </c>
      <c r="E21" s="60">
        <f>'2014'!E21-'2013'!E21</f>
        <v>-3.6384771601591481E-2</v>
      </c>
      <c r="F21" s="60">
        <f>'2014'!F21-'2013'!F21</f>
        <v>-0.29594908555370214</v>
      </c>
      <c r="G21" s="60">
        <f>'2014'!G21-'2013'!G21</f>
        <v>5.3205866946045122E-2</v>
      </c>
      <c r="H21" s="60">
        <f>'2014'!H21-'2013'!H21</f>
        <v>0.24035505798844103</v>
      </c>
      <c r="I21" s="60">
        <f>'2014'!I21-'2013'!I21</f>
        <v>8.2577219686670755E-2</v>
      </c>
      <c r="J21" s="60">
        <f>'2014'!J21-'2013'!J21</f>
        <v>4.4855870849828783E-2</v>
      </c>
      <c r="K21" s="60">
        <f>'2014'!K21-'2013'!K21</f>
        <v>0.11692127273504438</v>
      </c>
      <c r="L21" s="60">
        <f>'2014'!L21-'2013'!L21</f>
        <v>1.1981970944250353E-3</v>
      </c>
      <c r="M21" s="60">
        <f>'2014'!M21-'2013'!M21</f>
        <v>0.20682470761257798</v>
      </c>
      <c r="N21" s="60">
        <f>'2014'!N21-'2013'!N21</f>
        <v>8.0117069137117802E-2</v>
      </c>
      <c r="O21" s="60">
        <f>'2014'!O21-'2013'!O21</f>
        <v>7.6225485759306766E-2</v>
      </c>
    </row>
    <row r="22" spans="2:15" s="42" customFormat="1" x14ac:dyDescent="0.2">
      <c r="B22" s="18" t="s">
        <v>32</v>
      </c>
      <c r="C22" s="51">
        <f>'2014'!C22-'2013'!C22</f>
        <v>7.5096110033998187E-2</v>
      </c>
      <c r="D22" s="51">
        <f>'2014'!D22-'2013'!D22</f>
        <v>-1.2119722479806194E-2</v>
      </c>
      <c r="E22" s="51">
        <f>'2014'!E22-'2013'!E22</f>
        <v>6.00819981412406E-2</v>
      </c>
      <c r="F22" s="51">
        <f>'2014'!F22-'2013'!F22</f>
        <v>2.7105922364161206E-3</v>
      </c>
      <c r="G22" s="51">
        <f>'2014'!G22-'2013'!G22</f>
        <v>0.1724630551854105</v>
      </c>
      <c r="H22" s="51">
        <f>'2014'!H22-'2013'!H22</f>
        <v>0.11527584875941144</v>
      </c>
      <c r="I22" s="51">
        <f>'2014'!I22-'2013'!I22</f>
        <v>9.3656832311760807E-2</v>
      </c>
      <c r="J22" s="51">
        <f>'2014'!J22-'2013'!J22</f>
        <v>4.1188695872003134E-2</v>
      </c>
      <c r="K22" s="51">
        <f>'2014'!K22-'2013'!K22</f>
        <v>9.8208814644811904E-2</v>
      </c>
      <c r="L22" s="51">
        <f>'2014'!L22-'2013'!L22</f>
        <v>-9.7511921725612627E-3</v>
      </c>
      <c r="M22" s="51">
        <f>'2014'!M22-'2013'!M22</f>
        <v>0.18265636474747193</v>
      </c>
      <c r="N22" s="51">
        <f>'2014'!N22-'2013'!N22</f>
        <v>8.4832875895631599E-2</v>
      </c>
      <c r="O22" s="51">
        <f>'2014'!O22-'2013'!O22</f>
        <v>0.13840728751631048</v>
      </c>
    </row>
    <row r="23" spans="2:15" s="57" customFormat="1" x14ac:dyDescent="0.2">
      <c r="B23" s="59" t="s">
        <v>33</v>
      </c>
      <c r="C23" s="60">
        <f>'2014'!C23-'2013'!C23</f>
        <v>2.0537435249872393E-2</v>
      </c>
      <c r="D23" s="60">
        <f>'2014'!D23-'2013'!D23</f>
        <v>-0.17528221024427881</v>
      </c>
      <c r="E23" s="60">
        <f>'2014'!E23-'2013'!E23</f>
        <v>8.5601685410923611E-2</v>
      </c>
      <c r="F23" s="60">
        <f>'2014'!F23-'2013'!F23</f>
        <v>-0.13128176227287347</v>
      </c>
      <c r="G23" s="60">
        <f>'2014'!G23-'2013'!G23</f>
        <v>-0.10877200921793762</v>
      </c>
      <c r="H23" s="60">
        <f>'2014'!H23-'2013'!H23</f>
        <v>0.11444815589515933</v>
      </c>
      <c r="I23" s="60">
        <f>'2014'!I23-'2013'!I23</f>
        <v>3.612843681617206E-2</v>
      </c>
      <c r="J23" s="60">
        <f>'2014'!J23-'2013'!J23</f>
        <v>-9.7678477200799918E-2</v>
      </c>
      <c r="K23" s="60">
        <f>'2014'!K23-'2013'!K23</f>
        <v>9.0140722625907443E-2</v>
      </c>
      <c r="L23" s="60">
        <f>'2014'!L23-'2013'!L23</f>
        <v>-2.5163906083678578E-2</v>
      </c>
      <c r="M23" s="60">
        <f>'2014'!M23-'2013'!M23</f>
        <v>0.12044104044498161</v>
      </c>
      <c r="N23" s="60">
        <f>'2014'!N23-'2013'!N23</f>
        <v>0.29611451942740308</v>
      </c>
      <c r="O23" s="60">
        <f>'2014'!O23-'2013'!O23</f>
        <v>-2.3338894530683385E-2</v>
      </c>
    </row>
    <row r="24" spans="2:15" s="42" customFormat="1" x14ac:dyDescent="0.2">
      <c r="B24" s="18" t="s">
        <v>34</v>
      </c>
      <c r="C24" s="51">
        <f>'2014'!C24-'2013'!C24</f>
        <v>-0.1599437294165309</v>
      </c>
      <c r="D24" s="51">
        <f>'2014'!D24-'2013'!D24</f>
        <v>-0.37829619461116071</v>
      </c>
      <c r="E24" s="51">
        <f>'2014'!E24-'2013'!E24</f>
        <v>-0.37095643541095913</v>
      </c>
      <c r="F24" s="51">
        <f>'2014'!F24-'2013'!F24</f>
        <v>-0.33109772455673969</v>
      </c>
      <c r="G24" s="51">
        <f>'2014'!G24-'2013'!G24</f>
        <v>-1.8783776451124501E-2</v>
      </c>
      <c r="H24" s="51">
        <f>'2014'!H24-'2013'!H24</f>
        <v>0.26519682848796777</v>
      </c>
      <c r="I24" s="51">
        <f>'2014'!I24-'2013'!I24</f>
        <v>0.16270410922560452</v>
      </c>
      <c r="J24" s="51">
        <f>'2014'!J24-'2013'!J24</f>
        <v>-6.2929709334824668E-3</v>
      </c>
      <c r="K24" s="51">
        <f>'2014'!K24-'2013'!K24</f>
        <v>-0.1606522854577328</v>
      </c>
      <c r="L24" s="51">
        <f>'2014'!L24-'2013'!L24</f>
        <v>-0.24813887113841804</v>
      </c>
      <c r="M24" s="51">
        <f>'2014'!M24-'2013'!M24</f>
        <v>-6.6663507726570037E-2</v>
      </c>
      <c r="N24" s="51">
        <f>'2014'!N24-'2013'!N24</f>
        <v>-0.39261117606479989</v>
      </c>
      <c r="O24" s="51">
        <f>'2014'!O24-'2013'!O24</f>
        <v>-0.33763872059345057</v>
      </c>
    </row>
    <row r="25" spans="2:15" s="57" customFormat="1" x14ac:dyDescent="0.2">
      <c r="B25" s="59" t="s">
        <v>35</v>
      </c>
      <c r="C25" s="60">
        <f>'2014'!C25-'2013'!C25</f>
        <v>5.9653806086968242E-2</v>
      </c>
      <c r="D25" s="60">
        <f>'2014'!D25-'2013'!D25</f>
        <v>0.21771175321809255</v>
      </c>
      <c r="E25" s="60">
        <f>'2014'!E25-'2013'!E25</f>
        <v>0.49126919967663718</v>
      </c>
      <c r="F25" s="60">
        <f>'2014'!F25-'2013'!F25</f>
        <v>-5.6340656996586969E-2</v>
      </c>
      <c r="G25" s="60">
        <f>'2014'!G25-'2013'!G25</f>
        <v>0.36596647593211151</v>
      </c>
      <c r="H25" s="60">
        <f>'2014'!H25-'2013'!H25</f>
        <v>-6.7956631619869867E-3</v>
      </c>
      <c r="I25" s="60">
        <f>'2014'!I25-'2013'!I25</f>
        <v>2.4574049803407494E-2</v>
      </c>
      <c r="J25" s="60">
        <f>'2014'!J25-'2013'!J25</f>
        <v>-0.10193178306448347</v>
      </c>
      <c r="K25" s="60">
        <f>'2014'!K25-'2013'!K25</f>
        <v>7.6477224759652351E-3</v>
      </c>
      <c r="L25" s="60">
        <f>'2014'!L25-'2013'!L25</f>
        <v>0.13457584341058304</v>
      </c>
      <c r="M25" s="60">
        <f>'2014'!M25-'2013'!M25</f>
        <v>-0.10845519698413364</v>
      </c>
      <c r="N25" s="60">
        <f>'2014'!N25-'2013'!N25</f>
        <v>0.15977679533171596</v>
      </c>
      <c r="O25" s="60">
        <f>'2014'!O25-'2013'!O25</f>
        <v>9.012095477063653E-2</v>
      </c>
    </row>
    <row r="26" spans="2:15" s="42" customFormat="1" x14ac:dyDescent="0.2">
      <c r="B26" s="18" t="s">
        <v>36</v>
      </c>
      <c r="C26" s="51">
        <f>'2014'!C26-'2013'!C26</f>
        <v>1.8086855351909126E-2</v>
      </c>
      <c r="D26" s="51">
        <f>'2014'!D26-'2013'!D26</f>
        <v>0.17991480996068154</v>
      </c>
      <c r="E26" s="51">
        <f>'2014'!E26-'2013'!E26</f>
        <v>-0.15010778667610869</v>
      </c>
      <c r="F26" s="51">
        <f>'2014'!F26-'2013'!F26</f>
        <v>-1.7799005915561938E-2</v>
      </c>
      <c r="G26" s="51">
        <f>'2014'!G26-'2013'!G26</f>
        <v>-0.11458220531701757</v>
      </c>
      <c r="H26" s="51">
        <f>'2014'!H26-'2013'!H26</f>
        <v>9.0254770632929748E-2</v>
      </c>
      <c r="I26" s="51">
        <f>'2014'!I26-'2013'!I26</f>
        <v>-1.6371603856266459E-2</v>
      </c>
      <c r="J26" s="51">
        <f>'2014'!J26-'2013'!J26</f>
        <v>0.17507454076210704</v>
      </c>
      <c r="K26" s="51">
        <f>'2014'!K26-'2013'!K26</f>
        <v>1.8592549631532229E-2</v>
      </c>
      <c r="L26" s="51">
        <f>'2014'!L26-'2013'!L26</f>
        <v>-9.4738060416030834E-2</v>
      </c>
      <c r="M26" s="51">
        <f>'2014'!M26-'2013'!M26</f>
        <v>1.7560179752125205E-2</v>
      </c>
      <c r="N26" s="51">
        <f>'2014'!N26-'2013'!N26</f>
        <v>0.19069773011681734</v>
      </c>
      <c r="O26" s="51">
        <f>'2014'!O26-'2013'!O26</f>
        <v>1.5461162054360544E-2</v>
      </c>
    </row>
    <row r="27" spans="2:15" s="57" customFormat="1" x14ac:dyDescent="0.2">
      <c r="B27" s="59" t="s">
        <v>37</v>
      </c>
      <c r="C27" s="60">
        <f>'2014'!C27-'2013'!C27</f>
        <v>3.8018651591372299E-2</v>
      </c>
      <c r="D27" s="60">
        <f>'2014'!D27-'2013'!D27</f>
        <v>0.13564360132939979</v>
      </c>
      <c r="E27" s="60">
        <f>'2014'!E27-'2013'!E27</f>
        <v>4.0185078079814973E-2</v>
      </c>
      <c r="F27" s="60">
        <f>'2014'!F27-'2013'!F27</f>
        <v>0.78244247874497974</v>
      </c>
      <c r="G27" s="60">
        <f>'2014'!G27-'2013'!G27</f>
        <v>-5.8621343953034311E-2</v>
      </c>
      <c r="H27" s="60">
        <f>'2014'!H27-'2013'!H27</f>
        <v>-0.34359570822313734</v>
      </c>
      <c r="I27" s="60">
        <f>'2014'!I27-'2013'!I27</f>
        <v>8.2729655751712539E-2</v>
      </c>
      <c r="J27" s="60">
        <f>'2014'!J27-'2013'!J27</f>
        <v>5.4103923603006976E-2</v>
      </c>
      <c r="K27" s="60">
        <f>'2014'!K27-'2013'!K27</f>
        <v>-2.2834299732389596E-2</v>
      </c>
      <c r="L27" s="60">
        <f>'2014'!L27-'2013'!L27</f>
        <v>1.6174097895446771E-2</v>
      </c>
      <c r="M27" s="60">
        <f>'2014'!M27-'2013'!M27</f>
        <v>-7.1750452213323657E-2</v>
      </c>
      <c r="N27" s="60">
        <f>'2014'!N27-'2013'!N27</f>
        <v>-2.4363885168919186E-2</v>
      </c>
      <c r="O27" s="60">
        <f>'2014'!O27-'2013'!O27</f>
        <v>0.14124117891241172</v>
      </c>
    </row>
    <row r="28" spans="2:15" s="42" customFormat="1" x14ac:dyDescent="0.2">
      <c r="B28" s="18" t="s">
        <v>38</v>
      </c>
      <c r="C28" s="51">
        <f>'2014'!C28-'2013'!C28</f>
        <v>9.408710027348377E-2</v>
      </c>
      <c r="D28" s="51">
        <f>'2014'!D28-'2013'!D28</f>
        <v>0.30424443967675008</v>
      </c>
      <c r="E28" s="51">
        <f>'2014'!E28-'2013'!E28</f>
        <v>0.41379777717538646</v>
      </c>
      <c r="F28" s="51">
        <f>'2014'!F28-'2013'!F28</f>
        <v>0.33482941527259014</v>
      </c>
      <c r="G28" s="51">
        <f>'2014'!G28-'2013'!G28</f>
        <v>0.24902143522833198</v>
      </c>
      <c r="H28" s="51">
        <f>'2014'!H28-'2013'!H28</f>
        <v>0.3392555331991951</v>
      </c>
      <c r="I28" s="51">
        <f>'2014'!I28-'2013'!I28</f>
        <v>0.35552065847186887</v>
      </c>
      <c r="J28" s="51">
        <f>'2014'!J28-'2013'!J28</f>
        <v>-0.45782478176719188</v>
      </c>
      <c r="K28" s="51">
        <f>'2014'!K28-'2013'!K28</f>
        <v>-0.11239513174997051</v>
      </c>
      <c r="L28" s="51">
        <f>'2014'!L28-'2013'!L28</f>
        <v>-0.8242352456483677</v>
      </c>
      <c r="M28" s="51">
        <f>'2014'!M28-'2013'!M28</f>
        <v>0.32185374149659873</v>
      </c>
      <c r="N28" s="51">
        <f>'2014'!N28-'2013'!N28</f>
        <v>-0.15734538090045147</v>
      </c>
      <c r="O28" s="51">
        <f>'2014'!O28-'2013'!O28</f>
        <v>6.4723225344986979E-2</v>
      </c>
    </row>
    <row r="29" spans="2:15" s="57" customFormat="1" x14ac:dyDescent="0.2">
      <c r="B29" s="59" t="s">
        <v>39</v>
      </c>
      <c r="C29" s="60">
        <f>'2014'!C29-'2013'!C29</f>
        <v>-4.1993091219918455E-3</v>
      </c>
      <c r="D29" s="60">
        <f>'2014'!D29-'2013'!D29</f>
        <v>-0.1758064516129032</v>
      </c>
      <c r="E29" s="60">
        <f>'2014'!E29-'2013'!E29</f>
        <v>-0.49558378705384154</v>
      </c>
      <c r="F29" s="60">
        <f>'2014'!F29-'2013'!F29</f>
        <v>-0.61019219616587828</v>
      </c>
      <c r="G29" s="60">
        <f>'2014'!G29-'2013'!G29</f>
        <v>-6.8705259881730374E-2</v>
      </c>
      <c r="H29" s="60">
        <f>'2014'!H29-'2013'!H29</f>
        <v>0.64023668639053222</v>
      </c>
      <c r="I29" s="60">
        <f>'2014'!I29-'2013'!I29</f>
        <v>-3.5519929401382822E-2</v>
      </c>
      <c r="J29" s="60">
        <f>'2014'!J29-'2013'!J29</f>
        <v>0.1965682951619403</v>
      </c>
      <c r="K29" s="60">
        <f>'2014'!K29-'2013'!K29</f>
        <v>-0.15322645467250595</v>
      </c>
      <c r="L29" s="60">
        <f>'2014'!L29-'2013'!L29</f>
        <v>9.2255266418835191E-2</v>
      </c>
      <c r="M29" s="60">
        <f>'2014'!M29-'2013'!M29</f>
        <v>-9.469420457580302E-2</v>
      </c>
      <c r="N29" s="60">
        <f>'2014'!N29-'2013'!N29</f>
        <v>0.11980397759249151</v>
      </c>
      <c r="O29" s="60">
        <f>'2014'!O29-'2013'!O29</f>
        <v>5.7872205485969275E-3</v>
      </c>
    </row>
    <row r="30" spans="2:15" s="42" customFormat="1" x14ac:dyDescent="0.2">
      <c r="B30" s="18" t="s">
        <v>40</v>
      </c>
      <c r="C30" s="51">
        <f>'2014'!C30-'2013'!C30</f>
        <v>-0.12365165282932677</v>
      </c>
      <c r="D30" s="51">
        <f>'2014'!D30-'2013'!D30</f>
        <v>-0.17004985754985769</v>
      </c>
      <c r="E30" s="51">
        <f>'2014'!E30-'2013'!E30</f>
        <v>-0.13850868079083289</v>
      </c>
      <c r="F30" s="51">
        <f>'2014'!F30-'2013'!F30</f>
        <v>-0.23449948400412834</v>
      </c>
      <c r="G30" s="51">
        <f>'2014'!G30-'2013'!G30</f>
        <v>0.29104204274913004</v>
      </c>
      <c r="H30" s="51">
        <f>'2014'!H30-'2013'!H30</f>
        <v>-0.48542209586985718</v>
      </c>
      <c r="I30" s="51">
        <f>'2014'!I30-'2013'!I30</f>
        <v>-0.15552706541528005</v>
      </c>
      <c r="J30" s="51">
        <f>'2014'!J30-'2013'!J30</f>
        <v>-1.5283030320623947E-2</v>
      </c>
      <c r="K30" s="51">
        <f>'2014'!K30-'2013'!K30</f>
        <v>0.24678585704714662</v>
      </c>
      <c r="L30" s="51">
        <f>'2014'!L30-'2013'!L30</f>
        <v>-0.39310605095229212</v>
      </c>
      <c r="M30" s="51">
        <f>'2014'!M30-'2013'!M30</f>
        <v>-4.0204685939762452E-2</v>
      </c>
      <c r="N30" s="51">
        <f>'2014'!N30-'2013'!N30</f>
        <v>-0.15370121743087939</v>
      </c>
      <c r="O30" s="51">
        <f>'2014'!O30-'2013'!O30</f>
        <v>-0.15487927168659077</v>
      </c>
    </row>
    <row r="31" spans="2:15" s="57" customFormat="1" x14ac:dyDescent="0.2">
      <c r="B31" s="59" t="s">
        <v>2</v>
      </c>
      <c r="C31" s="60">
        <f>'2014'!C31-'2013'!C31</f>
        <v>-8.3170324173793997E-2</v>
      </c>
      <c r="D31" s="60">
        <f>'2014'!D31-'2013'!D31</f>
        <v>-1.9925700776764588E-2</v>
      </c>
      <c r="E31" s="60">
        <f>'2014'!E31-'2013'!E31</f>
        <v>-4.2194092827005925E-3</v>
      </c>
      <c r="F31" s="60">
        <f>'2014'!F31-'2013'!F31</f>
        <v>-2.1490179024425515E-2</v>
      </c>
      <c r="G31" s="60">
        <f>'2014'!G31-'2013'!G31</f>
        <v>-6.3516423106876552E-2</v>
      </c>
      <c r="H31" s="60">
        <f>'2014'!H31-'2013'!H31</f>
        <v>-0.34959546200925518</v>
      </c>
      <c r="I31" s="60">
        <f>'2014'!I31-'2013'!I31</f>
        <v>-0.21966434748389663</v>
      </c>
      <c r="J31" s="60">
        <f>'2014'!J31-'2013'!J31</f>
        <v>-0.18379158384599892</v>
      </c>
      <c r="K31" s="60">
        <f>'2014'!K31-'2013'!K31</f>
        <v>8.2384147292868803E-3</v>
      </c>
      <c r="L31" s="60">
        <f>'2014'!L31-'2013'!L31</f>
        <v>-5.7678048131990511E-3</v>
      </c>
      <c r="M31" s="60">
        <f>'2014'!M31-'2013'!M31</f>
        <v>0.20783764009217531</v>
      </c>
      <c r="N31" s="60">
        <f>'2014'!N31-'2013'!N31</f>
        <v>-1.3616557734206225E-3</v>
      </c>
      <c r="O31" s="60">
        <f>'2014'!O31-'2013'!O31</f>
        <v>-2.1117757073382037E-2</v>
      </c>
    </row>
    <row r="32" spans="2:15" s="42" customFormat="1" x14ac:dyDescent="0.2">
      <c r="B32" s="18" t="s">
        <v>41</v>
      </c>
      <c r="C32" s="51">
        <f>'2014'!C32-'2013'!C32</f>
        <v>-8.306214498425879E-2</v>
      </c>
      <c r="D32" s="51">
        <f>'2014'!D32-'2013'!D32</f>
        <v>-0.27136560155428069</v>
      </c>
      <c r="E32" s="51">
        <f>'2014'!E32-'2013'!E32</f>
        <v>-0.28169565526896512</v>
      </c>
      <c r="F32" s="51">
        <f>'2014'!F32-'2013'!F32</f>
        <v>-0.44114596403178585</v>
      </c>
      <c r="G32" s="51">
        <f>'2014'!G32-'2013'!G32</f>
        <v>-0.28634467265725294</v>
      </c>
      <c r="H32" s="51">
        <f>'2014'!H32-'2013'!H32</f>
        <v>-3.9813599963805846E-2</v>
      </c>
      <c r="I32" s="51">
        <f>'2014'!I32-'2013'!I32</f>
        <v>0.14141531598434431</v>
      </c>
      <c r="J32" s="51">
        <f>'2014'!J32-'2013'!J32</f>
        <v>0.16814733581304897</v>
      </c>
      <c r="K32" s="51">
        <f>'2014'!K32-'2013'!K32</f>
        <v>-9.8447592683059248E-2</v>
      </c>
      <c r="L32" s="51">
        <f>'2014'!L32-'2013'!L32</f>
        <v>-0.32073422603371249</v>
      </c>
      <c r="M32" s="51">
        <f>'2014'!M32-'2013'!M32</f>
        <v>0.19389516957862307</v>
      </c>
      <c r="N32" s="51">
        <f>'2014'!N32-'2013'!N32</f>
        <v>0.15018038845513892</v>
      </c>
      <c r="O32" s="51">
        <f>'2014'!O32-'2013'!O32</f>
        <v>6.7483576387271205E-2</v>
      </c>
    </row>
    <row r="33" spans="2:18" s="57" customFormat="1" x14ac:dyDescent="0.2">
      <c r="B33" s="59" t="s">
        <v>42</v>
      </c>
      <c r="C33" s="60">
        <f>'2014'!C33-'2013'!C33</f>
        <v>0.17494025170687566</v>
      </c>
      <c r="D33" s="60">
        <f>'2014'!D33-'2013'!D33</f>
        <v>0.39644753191008708</v>
      </c>
      <c r="E33" s="60">
        <f>'2014'!E33-'2013'!E33</f>
        <v>0.67228734407321511</v>
      </c>
      <c r="F33" s="60">
        <f>'2014'!F33-'2013'!F33</f>
        <v>-0.35916289592760164</v>
      </c>
      <c r="G33" s="60">
        <f>'2014'!G33-'2013'!G33</f>
        <v>-0.24931372549019604</v>
      </c>
      <c r="H33" s="60">
        <f>'2014'!H33-'2013'!H33</f>
        <v>0.55827464788732395</v>
      </c>
      <c r="I33" s="60">
        <f>'2014'!I33-'2013'!I33</f>
        <v>2.0379559328563834E-2</v>
      </c>
      <c r="J33" s="60">
        <f>'2014'!J33-'2013'!J33</f>
        <v>-0.43757396449704156</v>
      </c>
      <c r="K33" s="60">
        <f>'2014'!K33-'2013'!K33</f>
        <v>6.4392924149021979E-2</v>
      </c>
      <c r="L33" s="60">
        <f>'2014'!L33-'2013'!L33</f>
        <v>0.2694661921708188</v>
      </c>
      <c r="M33" s="60">
        <f>'2014'!M33-'2013'!M33</f>
        <v>0.40205922396187899</v>
      </c>
      <c r="N33" s="60">
        <f>'2014'!N33-'2013'!N33</f>
        <v>0.49005969813020966</v>
      </c>
      <c r="O33" s="60">
        <f>'2014'!O33-'2013'!O33</f>
        <v>0.44164865699289901</v>
      </c>
    </row>
    <row r="34" spans="2:18" s="42" customFormat="1" x14ac:dyDescent="0.2">
      <c r="B34" s="18" t="s">
        <v>3</v>
      </c>
      <c r="C34" s="51">
        <f>'2014'!C34-'2013'!C34</f>
        <v>-0.15061471596746467</v>
      </c>
      <c r="D34" s="51">
        <f>'2014'!D34-'2013'!D34</f>
        <v>-0.21447962193085313</v>
      </c>
      <c r="E34" s="51">
        <f>'2014'!E34-'2013'!E34</f>
        <v>-0.2535171438670909</v>
      </c>
      <c r="F34" s="51">
        <f>'2014'!F34-'2013'!F34</f>
        <v>-0.10081940347427065</v>
      </c>
      <c r="G34" s="51">
        <f>'2014'!G34-'2013'!G34</f>
        <v>-0.56793377905125753</v>
      </c>
      <c r="H34" s="51">
        <f>'2014'!H34-'2013'!H34</f>
        <v>-0.6114183764495984</v>
      </c>
      <c r="I34" s="51">
        <f>'2014'!I34-'2013'!I34</f>
        <v>-0.70456068228533764</v>
      </c>
      <c r="J34" s="51">
        <f>'2014'!J34-'2013'!J34</f>
        <v>-0.21648279485158928</v>
      </c>
      <c r="K34" s="51">
        <f>'2014'!K34-'2013'!K34</f>
        <v>0.32840022838261396</v>
      </c>
      <c r="L34" s="51">
        <f>'2014'!L34-'2013'!L34</f>
        <v>0.27688900426719454</v>
      </c>
      <c r="M34" s="51">
        <f>'2014'!M34-'2013'!M34</f>
        <v>0.3886592767682584</v>
      </c>
      <c r="N34" s="51">
        <f>'2014'!N34-'2013'!N34</f>
        <v>-0.14123452277607718</v>
      </c>
      <c r="O34" s="51">
        <f>'2014'!O34-'2013'!O34</f>
        <v>9.7525245342056532E-2</v>
      </c>
    </row>
    <row r="35" spans="2:18" s="57" customFormat="1" x14ac:dyDescent="0.2">
      <c r="B35" s="59" t="s">
        <v>43</v>
      </c>
      <c r="C35" s="60">
        <f>'2014'!C35-'2013'!C35</f>
        <v>-0.20534837932351824</v>
      </c>
      <c r="D35" s="60">
        <f>'2014'!D35-'2013'!D35</f>
        <v>-0.3252531732575723</v>
      </c>
      <c r="E35" s="60">
        <f>'2014'!E35-'2013'!E35</f>
        <v>-0.73291809113473505</v>
      </c>
      <c r="F35" s="60">
        <f>'2014'!F35-'2013'!F35</f>
        <v>5.3394355453852071E-2</v>
      </c>
      <c r="G35" s="60">
        <f>'2014'!G35-'2013'!G35</f>
        <v>-1.886116534785736</v>
      </c>
      <c r="H35" s="60">
        <f>'2014'!H35-'2013'!H35</f>
        <v>-9.7050292639975222E-2</v>
      </c>
      <c r="I35" s="60">
        <f>'2014'!I35-'2013'!I35</f>
        <v>2.6490922013310048E-2</v>
      </c>
      <c r="J35" s="60">
        <f>'2014'!J35-'2013'!J35</f>
        <v>-0.4997954431017122</v>
      </c>
      <c r="K35" s="60">
        <f>'2014'!K35-'2013'!K35</f>
        <v>-0.27454555062354702</v>
      </c>
      <c r="L35" s="60">
        <f>'2014'!L35-'2013'!L35</f>
        <v>5.5683563748079923E-2</v>
      </c>
      <c r="M35" s="60">
        <f>'2014'!M35-'2013'!M35</f>
        <v>-3.1418918918918681E-2</v>
      </c>
      <c r="N35" s="60">
        <f>'2014'!N35-'2013'!N35</f>
        <v>0.34318106587222763</v>
      </c>
      <c r="O35" s="60">
        <f>'2014'!O35-'2013'!O35</f>
        <v>-0.13770684134627142</v>
      </c>
    </row>
    <row r="36" spans="2:18" s="42" customFormat="1" x14ac:dyDescent="0.2">
      <c r="B36" s="18" t="s">
        <v>44</v>
      </c>
      <c r="C36" s="51">
        <f>'2014'!C36-'2013'!C36</f>
        <v>-7.7320691080381199E-2</v>
      </c>
      <c r="D36" s="51">
        <f>'2014'!D36-'2013'!D36</f>
        <v>0.14125668288580506</v>
      </c>
      <c r="E36" s="51">
        <f>'2014'!E36-'2013'!E36</f>
        <v>-1.22557255283402E-2</v>
      </c>
      <c r="F36" s="51">
        <f>'2014'!F36-'2013'!F36</f>
        <v>-2.0640493669539239E-2</v>
      </c>
      <c r="G36" s="51">
        <f>'2014'!G36-'2013'!G36</f>
        <v>0.3060824218930267</v>
      </c>
      <c r="H36" s="51">
        <f>'2014'!H36-'2013'!H36</f>
        <v>-0.10840176192288875</v>
      </c>
      <c r="I36" s="51">
        <f>'2014'!I36-'2013'!I36</f>
        <v>-0.37608465608465602</v>
      </c>
      <c r="J36" s="51">
        <f>'2014'!J36-'2013'!J36</f>
        <v>-0.49943714821763607</v>
      </c>
      <c r="K36" s="51">
        <f>'2014'!K36-'2013'!K36</f>
        <v>3.3111181635459896E-2</v>
      </c>
      <c r="L36" s="51">
        <f>'2014'!L36-'2013'!L36</f>
        <v>0.23893805309734506</v>
      </c>
      <c r="M36" s="51">
        <f>'2014'!M36-'2013'!M36</f>
        <v>-0.36002834868887335</v>
      </c>
      <c r="N36" s="51">
        <f>'2014'!N36-'2013'!N36</f>
        <v>-0.27359763541733595</v>
      </c>
      <c r="O36" s="51">
        <f>'2014'!O36-'2013'!O36</f>
        <v>0.12397901835893621</v>
      </c>
    </row>
    <row r="37" spans="2:18" s="57" customFormat="1" x14ac:dyDescent="0.2">
      <c r="B37" s="59" t="s">
        <v>4</v>
      </c>
      <c r="C37" s="60">
        <f>'2014'!C37-'2013'!C37</f>
        <v>2.0357728627419691E-2</v>
      </c>
      <c r="D37" s="60">
        <f>'2014'!D37-'2013'!D37</f>
        <v>0.48496240601503748</v>
      </c>
      <c r="E37" s="60">
        <f>'2014'!E37-'2013'!E37</f>
        <v>0.31046270884491323</v>
      </c>
      <c r="F37" s="60">
        <f>'2014'!F37-'2013'!F37</f>
        <v>-0.42168674698795172</v>
      </c>
      <c r="G37" s="60">
        <f>'2014'!G37-'2013'!G37</f>
        <v>0.39796633941093962</v>
      </c>
      <c r="H37" s="60">
        <f>'2014'!H37-'2013'!H37</f>
        <v>-2.3373793962029321E-2</v>
      </c>
      <c r="I37" s="60">
        <f>'2014'!I37-'2013'!I37</f>
        <v>0.90431949806949796</v>
      </c>
      <c r="J37" s="60">
        <f>'2014'!J37-'2013'!J37</f>
        <v>-0.39080346452235615</v>
      </c>
      <c r="K37" s="60">
        <f>'2014'!K37-'2013'!K37</f>
        <v>-1.5770673248426181E-2</v>
      </c>
      <c r="L37" s="60">
        <f>'2014'!L37-'2013'!L37</f>
        <v>-0.14459471100008603</v>
      </c>
      <c r="M37" s="60">
        <f>'2014'!M37-'2013'!M37</f>
        <v>0.21908902691511378</v>
      </c>
      <c r="N37" s="60">
        <f>'2014'!N37-'2013'!N37</f>
        <v>-5.6846846846847043E-2</v>
      </c>
      <c r="O37" s="60">
        <f>'2014'!O37-'2013'!O37</f>
        <v>0.22522340925888606</v>
      </c>
      <c r="P37" s="60"/>
      <c r="Q37" s="60"/>
      <c r="R37" s="60"/>
    </row>
    <row r="38" spans="2:18" s="42" customFormat="1" x14ac:dyDescent="0.2">
      <c r="B38" s="18" t="s">
        <v>45</v>
      </c>
      <c r="C38" s="51">
        <f>'2014'!C38-'2013'!C38</f>
        <v>-3.3362890207580209E-2</v>
      </c>
      <c r="D38" s="51">
        <f>'2014'!D38-'2013'!D38</f>
        <v>-0.31301364560541423</v>
      </c>
      <c r="E38" s="51">
        <f>'2014'!E38-'2013'!E38</f>
        <v>-2.1130648997621515E-2</v>
      </c>
      <c r="F38" s="51">
        <f>'2014'!F38-'2013'!F38</f>
        <v>-0.35466184805942969</v>
      </c>
      <c r="G38" s="51">
        <f>'2014'!G38-'2013'!G38</f>
        <v>-0.24380517785383193</v>
      </c>
      <c r="H38" s="51">
        <f>'2014'!H38-'2013'!H38</f>
        <v>0.22730906389476568</v>
      </c>
      <c r="I38" s="51">
        <f>'2014'!I38-'2013'!I38</f>
        <v>0.16319043413275369</v>
      </c>
      <c r="J38" s="51">
        <f>'2014'!J38-'2013'!J38</f>
        <v>4.8554956295332019E-2</v>
      </c>
      <c r="K38" s="51">
        <f>'2014'!K38-'2013'!K38</f>
        <v>1.3151818742501709E-2</v>
      </c>
      <c r="L38" s="51">
        <f>'2014'!L38-'2013'!L38</f>
        <v>-0.37872797404360248</v>
      </c>
      <c r="M38" s="51">
        <f>'2014'!M38-'2013'!M38</f>
        <v>-0.10988670168998027</v>
      </c>
      <c r="N38" s="51">
        <f>'2014'!N38-'2013'!N38</f>
        <v>-0.22028219778419467</v>
      </c>
      <c r="O38" s="51">
        <f>'2014'!O38-'2013'!O38</f>
        <v>0.16829522385970108</v>
      </c>
    </row>
    <row r="39" spans="2:18" s="57" customFormat="1" x14ac:dyDescent="0.2">
      <c r="B39" s="59" t="s">
        <v>46</v>
      </c>
      <c r="C39" s="60">
        <f>'2014'!C39-'2013'!C39</f>
        <v>7.795524447493607E-2</v>
      </c>
      <c r="D39" s="60">
        <f>'2014'!D39-'2013'!D39</f>
        <v>0.15858318636096413</v>
      </c>
      <c r="E39" s="60">
        <f>'2014'!E39-'2013'!E39</f>
        <v>0.11742813541374719</v>
      </c>
      <c r="F39" s="60">
        <f>'2014'!F39-'2013'!F39</f>
        <v>-0.31405676535355997</v>
      </c>
      <c r="G39" s="60">
        <f>'2014'!G39-'2013'!G39</f>
        <v>-0.13684916104480216</v>
      </c>
      <c r="H39" s="60">
        <f>'2014'!H39-'2013'!H39</f>
        <v>-0.13515057417389298</v>
      </c>
      <c r="I39" s="60">
        <f>'2014'!I39-'2013'!I39</f>
        <v>0.31476179569399898</v>
      </c>
      <c r="J39" s="60">
        <f>'2014'!J39-'2013'!J39</f>
        <v>0.23311636664664737</v>
      </c>
      <c r="K39" s="60">
        <f>'2014'!K39-'2013'!K39</f>
        <v>0.84394575199172905</v>
      </c>
      <c r="L39" s="60">
        <f>'2014'!L39-'2013'!L39</f>
        <v>0.14610341129678139</v>
      </c>
      <c r="M39" s="60">
        <f>'2014'!M39-'2013'!M39</f>
        <v>0.11943989366634722</v>
      </c>
      <c r="N39" s="60">
        <f>'2014'!N39-'2013'!N39</f>
        <v>-0.58350515463917496</v>
      </c>
      <c r="O39" s="60">
        <f>'2014'!O39-'2013'!O39</f>
        <v>-0.43548387096774199</v>
      </c>
    </row>
    <row r="40" spans="2:18" s="42" customFormat="1" x14ac:dyDescent="0.2">
      <c r="B40" s="18" t="s">
        <v>47</v>
      </c>
      <c r="C40" s="51">
        <f>'2014'!C40-'2013'!C40</f>
        <v>-0.20695487950075941</v>
      </c>
      <c r="D40" s="51">
        <f>'2014'!D40-'2013'!D40</f>
        <v>-0.15975339171084513</v>
      </c>
      <c r="E40" s="51">
        <f>'2014'!E40-'2013'!E40</f>
        <v>-1.0998418176589015</v>
      </c>
      <c r="F40" s="51">
        <f>'2014'!F40-'2013'!F40</f>
        <v>0.17758682420336558</v>
      </c>
      <c r="G40" s="51">
        <f>'2014'!G40-'2013'!G40</f>
        <v>-0.39858429858429845</v>
      </c>
      <c r="H40" s="51">
        <f>'2014'!H40-'2013'!H40</f>
        <v>0.25861146769362442</v>
      </c>
      <c r="I40" s="51">
        <f>'2014'!I40-'2013'!I40</f>
        <v>5.3878406708595339E-2</v>
      </c>
      <c r="J40" s="51">
        <f>'2014'!J40-'2013'!J40</f>
        <v>-0.43619448207029299</v>
      </c>
      <c r="K40" s="51">
        <f>'2014'!K40-'2013'!K40</f>
        <v>3.1160220994475019E-3</v>
      </c>
      <c r="L40" s="51">
        <f>'2014'!L40-'2013'!L40</f>
        <v>-0.46015185036202744</v>
      </c>
      <c r="M40" s="51">
        <f>'2014'!M40-'2013'!M40</f>
        <v>-0.33126145509602356</v>
      </c>
      <c r="N40" s="51">
        <f>'2014'!N40-'2013'!N40</f>
        <v>-0.46503365439462829</v>
      </c>
      <c r="O40" s="51">
        <f>'2014'!O40-'2013'!O40</f>
        <v>-7.6267461936901704E-2</v>
      </c>
    </row>
    <row r="41" spans="2:18" s="57" customFormat="1" x14ac:dyDescent="0.2">
      <c r="B41" s="59" t="s">
        <v>65</v>
      </c>
      <c r="C41" s="60">
        <f>'2014'!C41-'2013'!C41</f>
        <v>0.10196808236402166</v>
      </c>
      <c r="D41" s="60">
        <f>'2014'!D41-'2013'!D41</f>
        <v>0.22829479711326295</v>
      </c>
      <c r="E41" s="60">
        <f>'2014'!E41-'2013'!E41</f>
        <v>0.33053130456472934</v>
      </c>
      <c r="F41" s="60">
        <f>'2014'!F41-'2013'!F41</f>
        <v>-7.1080586080586095E-2</v>
      </c>
      <c r="G41" s="60">
        <f>'2014'!G41-'2013'!G41</f>
        <v>0.37685379136992059</v>
      </c>
      <c r="H41" s="60">
        <f>'2014'!H41-'2013'!H41</f>
        <v>-0.29454142421723484</v>
      </c>
      <c r="I41" s="60">
        <f>'2014'!I41-'2013'!I41</f>
        <v>0.49873967840069544</v>
      </c>
      <c r="J41" s="60">
        <f>'2014'!J41-'2013'!J41</f>
        <v>0.2718296702742844</v>
      </c>
      <c r="K41" s="60">
        <f>'2014'!K41-'2013'!K41</f>
        <v>-0.62823967278577952</v>
      </c>
      <c r="L41" s="60">
        <f>'2014'!L41-'2013'!L41</f>
        <v>-0.30892024843650767</v>
      </c>
      <c r="M41" s="60">
        <f>'2014'!M41-'2013'!M41</f>
        <v>0.35606453132359861</v>
      </c>
      <c r="N41" s="60">
        <f>'2014'!N41-'2013'!N41</f>
        <v>0.53316683000853593</v>
      </c>
      <c r="O41" s="60">
        <f>'2014'!O41-'2013'!O41</f>
        <v>0.14948238437134753</v>
      </c>
    </row>
    <row r="42" spans="2:18" s="42" customFormat="1" x14ac:dyDescent="0.2">
      <c r="B42" s="18" t="s">
        <v>49</v>
      </c>
      <c r="C42" s="51">
        <f>'2014'!C42-'2013'!C42</f>
        <v>1.6014204374474428E-2</v>
      </c>
      <c r="D42" s="51">
        <f>'2014'!D42-'2013'!D42</f>
        <v>-0.51928205752120316</v>
      </c>
      <c r="E42" s="51">
        <f>'2014'!E42-'2013'!E42</f>
        <v>-1.0855678684771866</v>
      </c>
      <c r="F42" s="51">
        <f>'2014'!F42-'2013'!F42</f>
        <v>0.93492565273387163</v>
      </c>
      <c r="G42" s="51">
        <f>'2014'!G42-'2013'!G42</f>
        <v>0.4521923259464784</v>
      </c>
      <c r="H42" s="51">
        <f>'2014'!H42-'2013'!H42</f>
        <v>-0.17893975555073416</v>
      </c>
      <c r="I42" s="51">
        <f>'2014'!I42-'2013'!I42</f>
        <v>0.15490238927738931</v>
      </c>
      <c r="J42" s="51">
        <f>'2014'!J42-'2013'!J42</f>
        <v>0.34468973394513469</v>
      </c>
      <c r="K42" s="51">
        <f>'2014'!K42-'2013'!K42</f>
        <v>-0.11885147132406715</v>
      </c>
      <c r="L42" s="51">
        <f>'2014'!L42-'2013'!L42</f>
        <v>-0.44692887931034475</v>
      </c>
      <c r="M42" s="51">
        <f>'2014'!M42-'2013'!M42</f>
        <v>0.38786691030047127</v>
      </c>
      <c r="N42" s="51">
        <f>'2014'!N42-'2013'!N42</f>
        <v>-8.2215949188426674E-2</v>
      </c>
      <c r="O42" s="51">
        <f>'2014'!O42-'2013'!O42</f>
        <v>-0.42678506705328001</v>
      </c>
      <c r="P42" s="51"/>
      <c r="Q42" s="51"/>
      <c r="R42" s="51"/>
    </row>
    <row r="43" spans="2:18" s="57" customFormat="1" x14ac:dyDescent="0.2">
      <c r="B43" s="59" t="s">
        <v>5</v>
      </c>
      <c r="C43" s="60">
        <f>'2014'!C43-'2013'!C43</f>
        <v>6.533693523784212E-2</v>
      </c>
      <c r="D43" s="60">
        <f>'2014'!D43-'2013'!D43</f>
        <v>-0.44843537414965984</v>
      </c>
      <c r="E43" s="60">
        <f>'2014'!E43-'2013'!E43</f>
        <v>-0.38604679355073346</v>
      </c>
      <c r="F43" s="60">
        <f>'2014'!F43-'2013'!F43</f>
        <v>-0.17204634802400176</v>
      </c>
      <c r="G43" s="60">
        <f>'2014'!G43-'2013'!G43</f>
        <v>-4.7921676399862445E-2</v>
      </c>
      <c r="H43" s="60">
        <f>'2014'!H43-'2013'!H43</f>
        <v>1.9093726260957622E-2</v>
      </c>
      <c r="I43" s="60">
        <f>'2014'!I43-'2013'!I43</f>
        <v>-0.17111892852562338</v>
      </c>
      <c r="J43" s="60">
        <f>'2014'!J43-'2013'!J43</f>
        <v>-2.0184126735567354E-2</v>
      </c>
      <c r="K43" s="60">
        <f>'2014'!K43-'2013'!K43</f>
        <v>0.42832472405643118</v>
      </c>
      <c r="L43" s="60">
        <f>'2014'!L43-'2013'!L43</f>
        <v>0.1183504933504933</v>
      </c>
      <c r="M43" s="60">
        <f>'2014'!M43-'2013'!M43</f>
        <v>0.50968889360798464</v>
      </c>
      <c r="N43" s="60">
        <f>'2014'!N43-'2013'!N43</f>
        <v>0.87617607526881724</v>
      </c>
      <c r="O43" s="60">
        <f>'2014'!O43-'2013'!O43</f>
        <v>0.47129394708227612</v>
      </c>
    </row>
    <row r="44" spans="2:18" s="42" customFormat="1" x14ac:dyDescent="0.2">
      <c r="B44" s="18" t="s">
        <v>6</v>
      </c>
      <c r="C44" s="51">
        <f>'2014'!C44-'2013'!C44</f>
        <v>-8.9045049107331575E-2</v>
      </c>
      <c r="D44" s="51">
        <f>'2014'!D44-'2013'!D44</f>
        <v>4.7051231692946338E-2</v>
      </c>
      <c r="E44" s="51">
        <f>'2014'!E44-'2013'!E44</f>
        <v>-0.17124382446963105</v>
      </c>
      <c r="F44" s="51">
        <f>'2014'!F44-'2013'!F44</f>
        <v>0.16351944472797797</v>
      </c>
      <c r="G44" s="51">
        <f>'2014'!G44-'2013'!G44</f>
        <v>-0.58552631578947367</v>
      </c>
      <c r="H44" s="51">
        <f>'2014'!H44-'2013'!H44</f>
        <v>3.0241139790038618E-2</v>
      </c>
      <c r="I44" s="51">
        <f>'2014'!I44-'2013'!I44</f>
        <v>0.16186569944398776</v>
      </c>
      <c r="J44" s="51">
        <f>'2014'!J44-'2013'!J44</f>
        <v>-4.3395951652831499E-3</v>
      </c>
      <c r="K44" s="51">
        <f>'2014'!K44-'2013'!K44</f>
        <v>5.0966342438182544E-2</v>
      </c>
      <c r="L44" s="51">
        <f>'2014'!L44-'2013'!L44</f>
        <v>-0.45024443744384945</v>
      </c>
      <c r="M44" s="51">
        <f>'2014'!M44-'2013'!M44</f>
        <v>-0.34542031098153547</v>
      </c>
      <c r="N44" s="51">
        <f>'2014'!N44-'2013'!N44</f>
        <v>0.31763608461469017</v>
      </c>
      <c r="O44" s="51">
        <f>'2014'!O44-'2013'!O44</f>
        <v>-0.21397058823529425</v>
      </c>
    </row>
    <row r="45" spans="2:18" s="62" customFormat="1" x14ac:dyDescent="0.2">
      <c r="B45" s="59" t="s">
        <v>50</v>
      </c>
      <c r="C45" s="60">
        <f>'2014'!C45-'2013'!C45</f>
        <v>-0.22956390172951391</v>
      </c>
      <c r="D45" s="60">
        <f>'2014'!D45-'2013'!D45</f>
        <v>0.58791399771587471</v>
      </c>
      <c r="E45" s="60">
        <f>'2014'!E45-'2013'!E45</f>
        <v>0.40995024875621922</v>
      </c>
      <c r="F45" s="60">
        <f>'2014'!F45-'2013'!F45</f>
        <v>-1.7016091954022987</v>
      </c>
      <c r="G45" s="60">
        <f>'2014'!G45-'2013'!G45</f>
        <v>-7.1515613099771613E-2</v>
      </c>
      <c r="H45" s="60">
        <f>'2014'!H45-'2013'!H45</f>
        <v>-0.617412016500682</v>
      </c>
      <c r="I45" s="60">
        <f>'2014'!I45-'2013'!I45</f>
        <v>0.89848602484472018</v>
      </c>
      <c r="J45" s="60">
        <f>'2014'!J45-'2013'!J45</f>
        <v>-2.1666666666666665</v>
      </c>
      <c r="K45" s="60">
        <f>'2014'!K45-'2013'!K45</f>
        <v>0.26184997699033596</v>
      </c>
      <c r="L45" s="60">
        <f>'2014'!L45-'2013'!L45</f>
        <v>-0.57214785492299924</v>
      </c>
      <c r="M45" s="60">
        <f>'2014'!M45-'2013'!M45</f>
        <v>0.29176506134262015</v>
      </c>
      <c r="N45" s="60">
        <f>'2014'!N45-'2013'!N45</f>
        <v>8.1704010275438499E-3</v>
      </c>
      <c r="O45" s="60">
        <f>'2014'!O45-'2013'!O45</f>
        <v>-1.255894440839282</v>
      </c>
      <c r="P45" s="61"/>
    </row>
    <row r="46" spans="2:18" s="19" customFormat="1" x14ac:dyDescent="0.2">
      <c r="B46" s="18" t="s">
        <v>51</v>
      </c>
      <c r="C46" s="51">
        <f>'2014'!C46-'2013'!C46</f>
        <v>0.15910532750553541</v>
      </c>
      <c r="D46" s="51">
        <f>'2014'!D46-'2013'!D46</f>
        <v>1.0000000000000009E-2</v>
      </c>
      <c r="E46" s="51">
        <f>'2014'!E46-'2013'!E46</f>
        <v>0.8128313891834571</v>
      </c>
      <c r="F46" s="51">
        <f>'2014'!F46-'2013'!F46</f>
        <v>-8.6247086247086546E-2</v>
      </c>
      <c r="G46" s="51">
        <f>'2014'!G46-'2013'!G46</f>
        <v>-0.35706084959816309</v>
      </c>
      <c r="H46" s="51">
        <f>'2014'!H46-'2013'!H46</f>
        <v>-3.9064856711915397E-2</v>
      </c>
      <c r="I46" s="51">
        <f>'2014'!I46-'2013'!I46</f>
        <v>0.17893217893217916</v>
      </c>
      <c r="J46" s="51">
        <f>'2014'!J46-'2013'!J46</f>
        <v>0.18274111675126914</v>
      </c>
      <c r="K46" s="51">
        <f>'2014'!K46-'2013'!K46</f>
        <v>0.31804109203490016</v>
      </c>
      <c r="L46" s="51">
        <f>'2014'!L46-'2013'!L46</f>
        <v>-1.3955342902711276E-2</v>
      </c>
      <c r="M46" s="51">
        <f>'2014'!M46-'2013'!M46</f>
        <v>0.5655658086449733</v>
      </c>
      <c r="N46" s="51">
        <f>'2014'!N46-'2013'!N46</f>
        <v>0.81144631765749775</v>
      </c>
      <c r="O46" s="51">
        <f>'2014'!O46-'2013'!O46</f>
        <v>-0.27114290955787923</v>
      </c>
      <c r="P46" s="48"/>
    </row>
    <row r="47" spans="2:18" s="62" customFormat="1" x14ac:dyDescent="0.2">
      <c r="B47" s="63" t="s">
        <v>111</v>
      </c>
      <c r="C47" s="60">
        <f>'2014'!C47-'2013'!C47</f>
        <v>-0.20320698499166978</v>
      </c>
      <c r="D47" s="60">
        <f>'2014'!D47-'2013'!D47</f>
        <v>-5.9840107233470885E-3</v>
      </c>
      <c r="E47" s="60">
        <f>'2014'!E47-'2013'!E47</f>
        <v>-0.27315963606286187</v>
      </c>
      <c r="F47" s="60">
        <f>'2014'!F47-'2013'!F47</f>
        <v>-5.4938123272858297E-2</v>
      </c>
      <c r="G47" s="60">
        <f>'2014'!G47-'2013'!G47</f>
        <v>-4.7945520636819561E-2</v>
      </c>
      <c r="H47" s="60">
        <f>'2014'!H47-'2013'!H47</f>
        <v>0.30264584688787677</v>
      </c>
      <c r="I47" s="60">
        <f>'2014'!I47-'2013'!I47</f>
        <v>-0.20985931868387375</v>
      </c>
      <c r="J47" s="60">
        <f>'2014'!J47-'2013'!J47</f>
        <v>-0.16733581016299137</v>
      </c>
      <c r="K47" s="60">
        <f>'2014'!K47-'2013'!K47</f>
        <v>-4.1206457094307591E-2</v>
      </c>
      <c r="L47" s="60">
        <f>'2014'!L47-'2013'!L47</f>
        <v>-1.4394230769230771</v>
      </c>
      <c r="M47" s="60">
        <f>'2014'!M47-'2013'!M47</f>
        <v>0.12961828944682585</v>
      </c>
      <c r="N47" s="60">
        <f>'2014'!N47-'2013'!N47</f>
        <v>-0.28662959381044506</v>
      </c>
      <c r="O47" s="60">
        <f>'2014'!O47-'2013'!O47</f>
        <v>-0.21575372163607454</v>
      </c>
      <c r="P47" s="64"/>
    </row>
    <row r="48" spans="2:18" s="19" customFormat="1" x14ac:dyDescent="0.2">
      <c r="B48" s="18" t="s">
        <v>121</v>
      </c>
      <c r="C48" s="51">
        <f>'2014'!C48-'2013'!C48</f>
        <v>-2.5116363772365702E-2</v>
      </c>
      <c r="D48" s="51">
        <f>'2014'!D48-'2013'!D48</f>
        <v>-2.8268294276325712E-2</v>
      </c>
      <c r="E48" s="51">
        <f>'2014'!E48-'2013'!E48</f>
        <v>0.12554035774475913</v>
      </c>
      <c r="F48" s="51">
        <f>'2014'!F48-'2013'!F48</f>
        <v>9.3210739185187297E-2</v>
      </c>
      <c r="G48" s="51">
        <f>'2014'!G48-'2013'!G48</f>
        <v>0.20413225803844837</v>
      </c>
      <c r="H48" s="51">
        <f>'2014'!H48-'2013'!H48</f>
        <v>-7.6083813770079667E-2</v>
      </c>
      <c r="I48" s="51">
        <f>'2014'!I48-'2013'!I48</f>
        <v>-0.15585554854724282</v>
      </c>
      <c r="J48" s="51">
        <f>'2014'!J48-'2013'!J48</f>
        <v>-8.3533783230563374E-2</v>
      </c>
      <c r="K48" s="51">
        <f>'2014'!K48-'2013'!K48</f>
        <v>3.1411309923997655E-2</v>
      </c>
      <c r="L48" s="51">
        <f>'2014'!L48-'2013'!L48</f>
        <v>-5.25647999763037E-2</v>
      </c>
      <c r="M48" s="51">
        <f>'2014'!M48-'2013'!M48</f>
        <v>-0.10667245670636882</v>
      </c>
      <c r="N48" s="51">
        <f>'2014'!N48-'2013'!N48</f>
        <v>-7.1793339837431525E-2</v>
      </c>
      <c r="O48" s="51">
        <f>'2014'!O48-'2013'!O48</f>
        <v>-3.1374301109776681E-3</v>
      </c>
      <c r="P48" s="48"/>
    </row>
    <row r="49" spans="2:15" x14ac:dyDescent="0.2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2:15" x14ac:dyDescent="0.2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2:15" x14ac:dyDescent="0.2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x14ac:dyDescent="0.2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x14ac:dyDescent="0.2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2:15" x14ac:dyDescent="0.2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5" x14ac:dyDescent="0.2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x14ac:dyDescent="0.2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x14ac:dyDescent="0.2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x14ac:dyDescent="0.2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 x14ac:dyDescent="0.2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x14ac:dyDescent="0.2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3" spans="2:15" x14ac:dyDescent="0.2">
      <c r="B63" s="41"/>
    </row>
    <row r="64" spans="2:15" x14ac:dyDescent="0.2">
      <c r="B64" s="41"/>
    </row>
    <row r="65" spans="2:2" s="42" customFormat="1" x14ac:dyDescent="0.2">
      <c r="B65" s="41"/>
    </row>
    <row r="66" spans="2:2" s="42" customFormat="1" x14ac:dyDescent="0.2">
      <c r="B66" s="37"/>
    </row>
    <row r="75" spans="2:2" x14ac:dyDescent="0.2">
      <c r="B75" s="41"/>
    </row>
  </sheetData>
  <conditionalFormatting sqref="P1:IV1048576 A1:A1048576 C1:O6 B3:B65536 B1 C8:O65536">
    <cfRule type="cellIs" dxfId="36" priority="5" stopIfTrue="1" operator="lessThan">
      <formula>0</formula>
    </cfRule>
  </conditionalFormatting>
  <conditionalFormatting sqref="A45:IV48">
    <cfRule type="cellIs" dxfId="35" priority="4" stopIfTrue="1" operator="lessThan">
      <formula>0</formula>
    </cfRule>
  </conditionalFormatting>
  <conditionalFormatting sqref="B47">
    <cfRule type="cellIs" dxfId="34" priority="3" stopIfTrue="1" operator="lessThan">
      <formula>0</formula>
    </cfRule>
  </conditionalFormatting>
  <conditionalFormatting sqref="B47">
    <cfRule type="cellIs" dxfId="33" priority="2" stopIfTrue="1" operator="lessThan">
      <formula>0</formula>
    </cfRule>
  </conditionalFormatting>
  <conditionalFormatting sqref="B47">
    <cfRule type="cellIs" dxfId="32" priority="1" stopIfTrue="1" operator="lessThan">
      <formula>0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75"/>
  <sheetViews>
    <sheetView workbookViewId="0"/>
  </sheetViews>
  <sheetFormatPr defaultRowHeight="12.75" x14ac:dyDescent="0.2"/>
  <cols>
    <col min="1" max="1" width="4.140625" style="26" customWidth="1"/>
    <col min="2" max="2" width="28.7109375" style="37" customWidth="1"/>
    <col min="3" max="11" width="10.140625" style="26" customWidth="1"/>
    <col min="12" max="12" width="11.42578125" style="26" customWidth="1"/>
    <col min="13" max="15" width="10.140625" style="26" customWidth="1"/>
    <col min="16" max="16384" width="9.140625" style="26"/>
  </cols>
  <sheetData>
    <row r="2" spans="2:78" x14ac:dyDescent="0.2">
      <c r="B2" s="38" t="s">
        <v>66</v>
      </c>
    </row>
    <row r="4" spans="2:78" ht="15.75" x14ac:dyDescent="0.25">
      <c r="B4" s="3" t="s">
        <v>83</v>
      </c>
      <c r="C4" s="27"/>
      <c r="D4" s="27"/>
      <c r="E4" s="27"/>
      <c r="G4" s="27"/>
      <c r="I4" s="27"/>
      <c r="K4" s="27"/>
      <c r="L4" s="27"/>
    </row>
    <row r="5" spans="2:78" ht="15.75" thickBot="1" x14ac:dyDescent="0.3">
      <c r="B5" s="39" t="s">
        <v>0</v>
      </c>
    </row>
    <row r="6" spans="2:78" ht="13.5" thickBot="1" x14ac:dyDescent="0.25">
      <c r="B6" s="28" t="s">
        <v>123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2:78" ht="13.5" thickBot="1" x14ac:dyDescent="0.25">
      <c r="B7" s="28" t="s">
        <v>124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2:78" x14ac:dyDescent="0.2">
      <c r="B8" s="4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2:78" s="57" customFormat="1" x14ac:dyDescent="0.2">
      <c r="B9" s="58" t="s">
        <v>20</v>
      </c>
      <c r="C9" s="55">
        <f>'2013'!C9-'2012'!C9</f>
        <v>-3.0066267623753085E-2</v>
      </c>
      <c r="D9" s="55">
        <f>'2013'!D9-'2012'!D9</f>
        <v>-3.9574785959211489E-2</v>
      </c>
      <c r="E9" s="55">
        <f>'2013'!E9-'2012'!E9</f>
        <v>-2.3746721082180677E-3</v>
      </c>
      <c r="F9" s="55">
        <f>'2013'!F9-'2012'!F9</f>
        <v>2.7204567009025737E-2</v>
      </c>
      <c r="G9" s="55">
        <f>'2013'!G9-'2012'!G9</f>
        <v>-0.10299972493349463</v>
      </c>
      <c r="H9" s="55">
        <f>'2013'!H9-'2012'!H9</f>
        <v>-3.4743517075629393E-2</v>
      </c>
      <c r="I9" s="55">
        <f>'2013'!I9-'2012'!I9</f>
        <v>-7.9933057131534424E-2</v>
      </c>
      <c r="J9" s="55">
        <f>'2013'!J9-'2012'!J9</f>
        <v>-7.3275100823250838E-2</v>
      </c>
      <c r="K9" s="55">
        <f>'2013'!K9-'2012'!K9</f>
        <v>-2.7636571927411868E-2</v>
      </c>
      <c r="L9" s="55">
        <f>'2013'!L9-'2012'!L9</f>
        <v>-6.3534125650188678E-4</v>
      </c>
      <c r="M9" s="55">
        <f>'2013'!M9-'2012'!M9</f>
        <v>-1.8575032409057002E-2</v>
      </c>
      <c r="N9" s="55">
        <f>'2013'!N9-'2012'!N9</f>
        <v>3.4404972531802969E-3</v>
      </c>
      <c r="O9" s="55">
        <f>'2013'!O9-'2012'!O9</f>
        <v>-9.2770254070486668E-3</v>
      </c>
      <c r="P9" s="55"/>
      <c r="Q9" s="55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</row>
    <row r="10" spans="2:78" s="42" customFormat="1" ht="13.5" customHeight="1" x14ac:dyDescent="0.2">
      <c r="B10" s="47" t="s">
        <v>21</v>
      </c>
      <c r="C10" s="50">
        <f>'2013'!C10-'2012'!C10</f>
        <v>-2.9238225745517488E-2</v>
      </c>
      <c r="D10" s="50">
        <f>'2013'!D10-'2012'!D10</f>
        <v>-8.6974023528225253E-2</v>
      </c>
      <c r="E10" s="50">
        <f>'2013'!E10-'2012'!E10</f>
        <v>-1.4258906799323956E-2</v>
      </c>
      <c r="F10" s="50">
        <f>'2013'!F10-'2012'!F10</f>
        <v>5.6811709759444717E-2</v>
      </c>
      <c r="G10" s="50">
        <f>'2013'!G10-'2012'!G10</f>
        <v>-0.18891943956314794</v>
      </c>
      <c r="H10" s="50">
        <f>'2013'!H10-'2012'!H10</f>
        <v>1.5141202772982032E-2</v>
      </c>
      <c r="I10" s="50">
        <f>'2013'!I10-'2012'!I10</f>
        <v>-0.12011598072740504</v>
      </c>
      <c r="J10" s="50">
        <f>'2013'!J10-'2012'!J10</f>
        <v>-3.3534814860412876E-2</v>
      </c>
      <c r="K10" s="50">
        <f>'2013'!K10-'2012'!K10</f>
        <v>-4.9088618399966588E-2</v>
      </c>
      <c r="L10" s="50">
        <f>'2013'!L10-'2012'!L10</f>
        <v>2.800481821050016E-2</v>
      </c>
      <c r="M10" s="50">
        <f>'2013'!M10-'2012'!M10</f>
        <v>1.1652374134919263E-2</v>
      </c>
      <c r="N10" s="50">
        <f>'2013'!N10-'2012'!N10</f>
        <v>4.6649943800865401E-2</v>
      </c>
      <c r="O10" s="50">
        <f>'2013'!O10-'2012'!O10</f>
        <v>-4.064523588462432E-3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2:78" s="57" customFormat="1" x14ac:dyDescent="0.2">
      <c r="B11" s="54" t="s">
        <v>22</v>
      </c>
      <c r="C11" s="55">
        <f>'2013'!C11-'2012'!C11</f>
        <v>-2.5063701694563179E-2</v>
      </c>
      <c r="D11" s="55">
        <f>'2013'!D11-'2012'!D11</f>
        <v>1.6368411459572796E-2</v>
      </c>
      <c r="E11" s="55">
        <f>'2013'!E11-'2012'!E11</f>
        <v>-1.3576247899825145E-2</v>
      </c>
      <c r="F11" s="55">
        <f>'2013'!F11-'2012'!F11</f>
        <v>1.8625629126756138E-4</v>
      </c>
      <c r="G11" s="55">
        <f>'2013'!G11-'2012'!G11</f>
        <v>-2.8090938574768742E-2</v>
      </c>
      <c r="H11" s="55">
        <f>'2013'!H11-'2012'!H11</f>
        <v>-8.9602737926631537E-2</v>
      </c>
      <c r="I11" s="55">
        <f>'2013'!I11-'2012'!I11</f>
        <v>-2.3766273281201844E-2</v>
      </c>
      <c r="J11" s="55">
        <f>'2013'!J11-'2012'!J11</f>
        <v>-0.10093744252812309</v>
      </c>
      <c r="K11" s="55">
        <f>'2013'!K11-'2012'!K11</f>
        <v>1.9595906484208836E-3</v>
      </c>
      <c r="L11" s="55">
        <f>'2013'!L11-'2012'!L11</f>
        <v>-1.532218818916431E-2</v>
      </c>
      <c r="M11" s="55">
        <f>'2013'!M11-'2012'!M11</f>
        <v>-1.5759051572098448E-2</v>
      </c>
      <c r="N11" s="55">
        <f>'2013'!N11-'2012'!N11</f>
        <v>-1.6573673081751839E-2</v>
      </c>
      <c r="O11" s="55">
        <f>'2013'!O11-'2012'!O11</f>
        <v>-6.3744046089846407E-3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2:78" s="42" customFormat="1" x14ac:dyDescent="0.2">
      <c r="B12" s="53" t="s">
        <v>23</v>
      </c>
      <c r="C12" s="51">
        <f>'2013'!C12-'2012'!C12</f>
        <v>4.9262454803143951E-2</v>
      </c>
      <c r="D12" s="51">
        <f>'2013'!D12-'2012'!D12</f>
        <v>-0.16308102779211486</v>
      </c>
      <c r="E12" s="51">
        <f>'2013'!E12-'2012'!E12</f>
        <v>0.26615217438264205</v>
      </c>
      <c r="F12" s="51">
        <f>'2013'!F12-'2012'!F12</f>
        <v>0.17818595721518804</v>
      </c>
      <c r="G12" s="51">
        <f>'2013'!G12-'2012'!G12</f>
        <v>-0.21563479241996419</v>
      </c>
      <c r="H12" s="51">
        <f>'2013'!H12-'2012'!H12</f>
        <v>6.0087884606796704E-2</v>
      </c>
      <c r="I12" s="51">
        <f>'2013'!I12-'2012'!I12</f>
        <v>-5.8732481356084776E-2</v>
      </c>
      <c r="J12" s="51">
        <f>'2013'!J12-'2012'!J12</f>
        <v>-0.12123354607713832</v>
      </c>
      <c r="K12" s="51">
        <f>'2013'!K12-'2012'!K12</f>
        <v>0.20789149727189948</v>
      </c>
      <c r="L12" s="51">
        <f>'2013'!L12-'2012'!L12</f>
        <v>0.11724652551068004</v>
      </c>
      <c r="M12" s="51">
        <f>'2013'!M12-'2012'!M12</f>
        <v>7.7511088768924541E-2</v>
      </c>
      <c r="N12" s="51">
        <f>'2013'!N12-'2012'!N12</f>
        <v>3.8780784287450798E-2</v>
      </c>
      <c r="O12" s="51">
        <f>'2013'!O12-'2012'!O12</f>
        <v>8.9744665018066661E-2</v>
      </c>
    </row>
    <row r="13" spans="2:78" s="57" customFormat="1" x14ac:dyDescent="0.2">
      <c r="B13" s="59" t="s">
        <v>24</v>
      </c>
      <c r="C13" s="60">
        <f>'2013'!C13-'2012'!C13</f>
        <v>7.8346223853000829E-3</v>
      </c>
      <c r="D13" s="60">
        <f>'2013'!D13-'2012'!D13</f>
        <v>7.7180771055767039E-3</v>
      </c>
      <c r="E13" s="60">
        <f>'2013'!E13-'2012'!E13</f>
        <v>-8.7479506655336658E-2</v>
      </c>
      <c r="F13" s="60">
        <f>'2013'!F13-'2012'!F13</f>
        <v>1.9807809778994878E-2</v>
      </c>
      <c r="G13" s="60">
        <f>'2013'!G13-'2012'!G13</f>
        <v>-8.8924454218163085E-2</v>
      </c>
      <c r="H13" s="60">
        <f>'2013'!H13-'2012'!H13</f>
        <v>0.11623710710064494</v>
      </c>
      <c r="I13" s="60">
        <f>'2013'!I13-'2012'!I13</f>
        <v>1.8330726592923119E-2</v>
      </c>
      <c r="J13" s="60">
        <f>'2013'!J13-'2012'!J13</f>
        <v>2.0485403081007769E-2</v>
      </c>
      <c r="K13" s="60">
        <f>'2013'!K13-'2012'!K13</f>
        <v>-2.6286511925114331E-2</v>
      </c>
      <c r="L13" s="60">
        <f>'2013'!L13-'2012'!L13</f>
        <v>4.0150077820460428E-2</v>
      </c>
      <c r="M13" s="60">
        <f>'2013'!M13-'2012'!M13</f>
        <v>-8.4032537288509124E-2</v>
      </c>
      <c r="N13" s="60">
        <f>'2013'!N13-'2012'!N13</f>
        <v>8.1899442525690036E-2</v>
      </c>
      <c r="O13" s="60">
        <f>'2013'!O13-'2012'!O13</f>
        <v>1.863284721351155E-2</v>
      </c>
    </row>
    <row r="14" spans="2:78" s="42" customFormat="1" x14ac:dyDescent="0.2">
      <c r="B14" s="18" t="s">
        <v>25</v>
      </c>
      <c r="C14" s="51">
        <f>'2013'!C14-'2012'!C14</f>
        <v>-1.4603552865501968E-3</v>
      </c>
      <c r="D14" s="51">
        <f>'2013'!D14-'2012'!D14</f>
        <v>-2.0723626383482463E-2</v>
      </c>
      <c r="E14" s="51">
        <f>'2013'!E14-'2012'!E14</f>
        <v>-1.0499718064111097E-2</v>
      </c>
      <c r="F14" s="51">
        <f>'2013'!F14-'2012'!F14</f>
        <v>3.4673256466001057E-2</v>
      </c>
      <c r="G14" s="51">
        <f>'2013'!G14-'2012'!G14</f>
        <v>-0.12836003375562721</v>
      </c>
      <c r="H14" s="51">
        <f>'2013'!H14-'2012'!H14</f>
        <v>3.2515093801912309E-2</v>
      </c>
      <c r="I14" s="51">
        <f>'2013'!I14-'2012'!I14</f>
        <v>-4.5029363478623852E-2</v>
      </c>
      <c r="J14" s="51">
        <f>'2013'!J14-'2012'!J14</f>
        <v>-4.3065221139958032E-2</v>
      </c>
      <c r="K14" s="51">
        <f>'2013'!K14-'2012'!K14</f>
        <v>3.3400601111899242E-3</v>
      </c>
      <c r="L14" s="51">
        <f>'2013'!L14-'2012'!L14</f>
        <v>-2.7612432537299503E-2</v>
      </c>
      <c r="M14" s="51">
        <f>'2013'!M14-'2012'!M14</f>
        <v>3.2861731991994381E-2</v>
      </c>
      <c r="N14" s="51">
        <f>'2013'!N14-'2012'!N14</f>
        <v>0.10730414879535144</v>
      </c>
      <c r="O14" s="51">
        <f>'2013'!O14-'2012'!O14</f>
        <v>-3.2311265187976446E-3</v>
      </c>
    </row>
    <row r="15" spans="2:78" s="57" customFormat="1" x14ac:dyDescent="0.2">
      <c r="B15" s="59" t="s">
        <v>1</v>
      </c>
      <c r="C15" s="60">
        <f>'2013'!C15-'2012'!C15</f>
        <v>-7.8401306333673926E-2</v>
      </c>
      <c r="D15" s="60">
        <f>'2013'!D15-'2012'!D15</f>
        <v>-0.49655203978130169</v>
      </c>
      <c r="E15" s="60">
        <f>'2013'!E15-'2012'!E15</f>
        <v>-0.2167117718347229</v>
      </c>
      <c r="F15" s="60">
        <f>'2013'!F15-'2012'!F15</f>
        <v>-9.8597661314826279E-2</v>
      </c>
      <c r="G15" s="60">
        <f>'2013'!G15-'2012'!G15</f>
        <v>-0.44249607477228414</v>
      </c>
      <c r="H15" s="60">
        <f>'2013'!H15-'2012'!H15</f>
        <v>-7.5558283880878818E-2</v>
      </c>
      <c r="I15" s="60">
        <f>'2013'!I15-'2012'!I15</f>
        <v>-0.14783548449595241</v>
      </c>
      <c r="J15" s="60">
        <f>'2013'!J15-'2012'!J15</f>
        <v>-7.5687458036954869E-2</v>
      </c>
      <c r="K15" s="60">
        <f>'2013'!K15-'2012'!K15</f>
        <v>-0.21110592367893766</v>
      </c>
      <c r="L15" s="60">
        <f>'2013'!L15-'2012'!L15</f>
        <v>0.17056622270393751</v>
      </c>
      <c r="M15" s="60">
        <f>'2013'!M15-'2012'!M15</f>
        <v>0.21327671793215308</v>
      </c>
      <c r="N15" s="60">
        <f>'2013'!N15-'2012'!N15</f>
        <v>0.10105628273719391</v>
      </c>
      <c r="O15" s="60">
        <f>'2013'!O15-'2012'!O15</f>
        <v>0.20369273320636605</v>
      </c>
    </row>
    <row r="16" spans="2:78" s="42" customFormat="1" x14ac:dyDescent="0.2">
      <c r="B16" s="18" t="s">
        <v>26</v>
      </c>
      <c r="C16" s="51">
        <f>'2013'!C16-'2012'!C16</f>
        <v>6.0805410260032389E-2</v>
      </c>
      <c r="D16" s="51">
        <f>'2013'!D16-'2012'!D16</f>
        <v>9.2114082960154775E-2</v>
      </c>
      <c r="E16" s="51">
        <f>'2013'!E16-'2012'!E16</f>
        <v>0.38004952786587709</v>
      </c>
      <c r="F16" s="51">
        <f>'2013'!F16-'2012'!F16</f>
        <v>0.23946259169411666</v>
      </c>
      <c r="G16" s="51">
        <f>'2013'!G16-'2012'!G16</f>
        <v>-0.21343590358325848</v>
      </c>
      <c r="H16" s="51">
        <f>'2013'!H16-'2012'!H16</f>
        <v>0.3733745753685267</v>
      </c>
      <c r="I16" s="51">
        <f>'2013'!I16-'2012'!I16</f>
        <v>-0.1710185605957113</v>
      </c>
      <c r="J16" s="51">
        <f>'2013'!J16-'2012'!J16</f>
        <v>0.27514781367479779</v>
      </c>
      <c r="K16" s="51">
        <f>'2013'!K16-'2012'!K16</f>
        <v>-9.8926279178316978E-2</v>
      </c>
      <c r="L16" s="51">
        <f>'2013'!L16-'2012'!L16</f>
        <v>-9.8851289576025625E-2</v>
      </c>
      <c r="M16" s="51">
        <f>'2013'!M16-'2012'!M16</f>
        <v>0.10215214822219876</v>
      </c>
      <c r="N16" s="51">
        <f>'2013'!N16-'2012'!N16</f>
        <v>8.3076124912700777E-2</v>
      </c>
      <c r="O16" s="51">
        <f>'2013'!O16-'2012'!O16</f>
        <v>-5.5055179369031482E-2</v>
      </c>
    </row>
    <row r="17" spans="2:15" s="57" customFormat="1" x14ac:dyDescent="0.2">
      <c r="B17" s="59" t="s">
        <v>27</v>
      </c>
      <c r="C17" s="60">
        <f>'2013'!C17-'2012'!C17</f>
        <v>8.3249888116027515E-2</v>
      </c>
      <c r="D17" s="60">
        <f>'2013'!D17-'2012'!D17</f>
        <v>-1.984943248531712E-2</v>
      </c>
      <c r="E17" s="60">
        <f>'2013'!E17-'2012'!E17</f>
        <v>1.0475515323372209E-2</v>
      </c>
      <c r="F17" s="60">
        <f>'2013'!F17-'2012'!F17</f>
        <v>-3.674177280772728E-2</v>
      </c>
      <c r="G17" s="60">
        <f>'2013'!G17-'2012'!G17</f>
        <v>8.2680176188319354E-2</v>
      </c>
      <c r="H17" s="60">
        <f>'2013'!H17-'2012'!H17</f>
        <v>0.27434654825884741</v>
      </c>
      <c r="I17" s="60">
        <f>'2013'!I17-'2012'!I17</f>
        <v>-6.4971692324854891E-2</v>
      </c>
      <c r="J17" s="60">
        <f>'2013'!J17-'2012'!J17</f>
        <v>0.23116561902947796</v>
      </c>
      <c r="K17" s="60">
        <f>'2013'!K17-'2012'!K17</f>
        <v>0.19170464632672668</v>
      </c>
      <c r="L17" s="60">
        <f>'2013'!L17-'2012'!L17</f>
        <v>0.11572187507567988</v>
      </c>
      <c r="M17" s="60">
        <f>'2013'!M17-'2012'!M17</f>
        <v>-7.086399563913881E-3</v>
      </c>
      <c r="N17" s="60">
        <f>'2013'!N17-'2012'!N17</f>
        <v>-6.2967314189958268E-2</v>
      </c>
      <c r="O17" s="60">
        <f>'2013'!O17-'2012'!O17</f>
        <v>2.8278932074465857E-5</v>
      </c>
    </row>
    <row r="18" spans="2:15" s="42" customFormat="1" x14ac:dyDescent="0.2">
      <c r="B18" s="18" t="s">
        <v>28</v>
      </c>
      <c r="C18" s="51">
        <f>'2013'!C18-'2012'!C18</f>
        <v>-9.9704649668922674E-2</v>
      </c>
      <c r="D18" s="51">
        <f>'2013'!D18-'2012'!D18</f>
        <v>-0.56780999178134883</v>
      </c>
      <c r="E18" s="51">
        <f>'2013'!E18-'2012'!E18</f>
        <v>-0.30832522027712961</v>
      </c>
      <c r="F18" s="51">
        <f>'2013'!F18-'2012'!F18</f>
        <v>1.2238055703002182E-2</v>
      </c>
      <c r="G18" s="51">
        <f>'2013'!G18-'2012'!G18</f>
        <v>-0.24785632092521448</v>
      </c>
      <c r="H18" s="51">
        <f>'2013'!H18-'2012'!H18</f>
        <v>8.4205341726586003E-2</v>
      </c>
      <c r="I18" s="51">
        <f>'2013'!I18-'2012'!I18</f>
        <v>7.7465389869928902E-2</v>
      </c>
      <c r="J18" s="51">
        <f>'2013'!J18-'2012'!J18</f>
        <v>-6.6830740129691701E-2</v>
      </c>
      <c r="K18" s="51">
        <f>'2013'!K18-'2012'!K18</f>
        <v>-5.26018128172554E-2</v>
      </c>
      <c r="L18" s="51">
        <f>'2013'!L18-'2012'!L18</f>
        <v>-0.26580950779868617</v>
      </c>
      <c r="M18" s="51">
        <f>'2013'!M18-'2012'!M18</f>
        <v>-7.1701142634502002E-2</v>
      </c>
      <c r="N18" s="51">
        <f>'2013'!N18-'2012'!N18</f>
        <v>5.7706734375928548E-4</v>
      </c>
      <c r="O18" s="51">
        <f>'2013'!O18-'2012'!O18</f>
        <v>-0.12865819860761651</v>
      </c>
    </row>
    <row r="19" spans="2:15" s="57" customFormat="1" x14ac:dyDescent="0.2">
      <c r="B19" s="59" t="s">
        <v>29</v>
      </c>
      <c r="C19" s="60">
        <f>'2013'!C19-'2012'!C19</f>
        <v>-5.6153975957984326E-2</v>
      </c>
      <c r="D19" s="60">
        <f>'2013'!D19-'2012'!D19</f>
        <v>5.7819817989921418E-2</v>
      </c>
      <c r="E19" s="60">
        <f>'2013'!E19-'2012'!E19</f>
        <v>5.5513432141947927E-2</v>
      </c>
      <c r="F19" s="60">
        <f>'2013'!F19-'2012'!F19</f>
        <v>0.16653718486056812</v>
      </c>
      <c r="G19" s="60">
        <f>'2013'!G19-'2012'!G19</f>
        <v>-0.20729743981576121</v>
      </c>
      <c r="H19" s="60">
        <f>'2013'!H19-'2012'!H19</f>
        <v>-4.1113310426936334E-2</v>
      </c>
      <c r="I19" s="60">
        <f>'2013'!I19-'2012'!I19</f>
        <v>-0.39073704878046778</v>
      </c>
      <c r="J19" s="60">
        <f>'2013'!J19-'2012'!J19</f>
        <v>-0.15041358806040428</v>
      </c>
      <c r="K19" s="60">
        <f>'2013'!K19-'2012'!K19</f>
        <v>-1.0423164747870306E-2</v>
      </c>
      <c r="L19" s="60">
        <f>'2013'!L19-'2012'!L19</f>
        <v>0.13350252710161681</v>
      </c>
      <c r="M19" s="60">
        <f>'2013'!M19-'2012'!M19</f>
        <v>-0.12970788012132628</v>
      </c>
      <c r="N19" s="60">
        <f>'2013'!N19-'2012'!N19</f>
        <v>4.4837146739503453E-2</v>
      </c>
      <c r="O19" s="60">
        <f>'2013'!O19-'2012'!O19</f>
        <v>-6.705891377405182E-2</v>
      </c>
    </row>
    <row r="20" spans="2:15" s="42" customFormat="1" x14ac:dyDescent="0.2">
      <c r="B20" s="18" t="s">
        <v>30</v>
      </c>
      <c r="C20" s="51">
        <f>'2013'!C20-'2012'!C20</f>
        <v>-7.9139270335812251E-2</v>
      </c>
      <c r="D20" s="51">
        <f>'2013'!D20-'2012'!D20</f>
        <v>-0.1666499762996787</v>
      </c>
      <c r="E20" s="51">
        <f>'2013'!E20-'2012'!E20</f>
        <v>-4.6827329039415666E-2</v>
      </c>
      <c r="F20" s="51">
        <f>'2013'!F20-'2012'!F20</f>
        <v>-9.523375813417112E-2</v>
      </c>
      <c r="G20" s="51">
        <f>'2013'!G20-'2012'!G20</f>
        <v>6.1685165073319892E-2</v>
      </c>
      <c r="H20" s="51">
        <f>'2013'!H20-'2012'!H20</f>
        <v>-0.1242173587862383</v>
      </c>
      <c r="I20" s="51">
        <f>'2013'!I20-'2012'!I20</f>
        <v>-1.5155643464857427E-2</v>
      </c>
      <c r="J20" s="51">
        <f>'2013'!J20-'2012'!J20</f>
        <v>-0.19301455178815918</v>
      </c>
      <c r="K20" s="51">
        <f>'2013'!K20-'2012'!K20</f>
        <v>-0.15427027180762276</v>
      </c>
      <c r="L20" s="51">
        <f>'2013'!L20-'2012'!L20</f>
        <v>2.9890840056953083E-2</v>
      </c>
      <c r="M20" s="51">
        <f>'2013'!M20-'2012'!M20</f>
        <v>-1.6554566571288731E-2</v>
      </c>
      <c r="N20" s="51">
        <f>'2013'!N20-'2012'!N20</f>
        <v>-5.1195046810143197E-2</v>
      </c>
      <c r="O20" s="51">
        <f>'2013'!O20-'2012'!O20</f>
        <v>-6.4226970757736757E-2</v>
      </c>
    </row>
    <row r="21" spans="2:15" s="57" customFormat="1" x14ac:dyDescent="0.2">
      <c r="B21" s="59" t="s">
        <v>31</v>
      </c>
      <c r="C21" s="60">
        <f>'2013'!C21-'2012'!C21</f>
        <v>-6.4243484726221656E-2</v>
      </c>
      <c r="D21" s="60">
        <f>'2013'!D21-'2012'!D21</f>
        <v>-0.44270773824486032</v>
      </c>
      <c r="E21" s="60">
        <f>'2013'!E21-'2012'!E21</f>
        <v>-1.8395963742874333E-3</v>
      </c>
      <c r="F21" s="60">
        <f>'2013'!F21-'2012'!F21</f>
        <v>0.27545212228367433</v>
      </c>
      <c r="G21" s="60">
        <f>'2013'!G21-'2012'!G21</f>
        <v>-0.41531203165917341</v>
      </c>
      <c r="H21" s="60">
        <f>'2013'!H21-'2012'!H21</f>
        <v>-6.3082575627593229E-4</v>
      </c>
      <c r="I21" s="60">
        <f>'2013'!I21-'2012'!I21</f>
        <v>-9.8746208735379426E-2</v>
      </c>
      <c r="J21" s="60">
        <f>'2013'!J21-'2012'!J21</f>
        <v>-0.347646890817638</v>
      </c>
      <c r="K21" s="60">
        <f>'2013'!K21-'2012'!K21</f>
        <v>2.5860854946433864E-2</v>
      </c>
      <c r="L21" s="60">
        <f>'2013'!L21-'2012'!L21</f>
        <v>3.8374939976807632E-2</v>
      </c>
      <c r="M21" s="60">
        <f>'2013'!M21-'2012'!M21</f>
        <v>6.4933430297604566E-3</v>
      </c>
      <c r="N21" s="60">
        <f>'2013'!N21-'2012'!N21</f>
        <v>5.4291774890343314E-2</v>
      </c>
      <c r="O21" s="60">
        <f>'2013'!O21-'2012'!O21</f>
        <v>1.2672002156936424E-2</v>
      </c>
    </row>
    <row r="22" spans="2:15" s="42" customFormat="1" x14ac:dyDescent="0.2">
      <c r="B22" s="18" t="s">
        <v>32</v>
      </c>
      <c r="C22" s="51">
        <f>'2013'!C22-'2012'!C22</f>
        <v>-3.7616043568424518E-2</v>
      </c>
      <c r="D22" s="51">
        <f>'2013'!D22-'2012'!D22</f>
        <v>-8.3791443662384113E-2</v>
      </c>
      <c r="E22" s="51">
        <f>'2013'!E22-'2012'!E22</f>
        <v>-0.14886786929265816</v>
      </c>
      <c r="F22" s="51">
        <f>'2013'!F22-'2012'!F22</f>
        <v>9.7466732277124768E-2</v>
      </c>
      <c r="G22" s="51">
        <f>'2013'!G22-'2012'!G22</f>
        <v>-0.42635486716088566</v>
      </c>
      <c r="H22" s="51">
        <f>'2013'!H22-'2012'!H22</f>
        <v>-0.10702443155801245</v>
      </c>
      <c r="I22" s="51">
        <f>'2013'!I22-'2012'!I22</f>
        <v>0.11126880144842533</v>
      </c>
      <c r="J22" s="51">
        <f>'2013'!J22-'2012'!J22</f>
        <v>-2.575792596712434E-2</v>
      </c>
      <c r="K22" s="51">
        <f>'2013'!K22-'2012'!K22</f>
        <v>-4.5364933330505064E-3</v>
      </c>
      <c r="L22" s="51">
        <f>'2013'!L22-'2012'!L22</f>
        <v>0.11773007739116514</v>
      </c>
      <c r="M22" s="51">
        <f>'2013'!M22-'2012'!M22</f>
        <v>-2.7954761740737633E-2</v>
      </c>
      <c r="N22" s="51">
        <f>'2013'!N22-'2012'!N22</f>
        <v>-5.1024368028428135E-2</v>
      </c>
      <c r="O22" s="51">
        <f>'2013'!O22-'2012'!O22</f>
        <v>6.0243684037317946E-2</v>
      </c>
    </row>
    <row r="23" spans="2:15" s="57" customFormat="1" x14ac:dyDescent="0.2">
      <c r="B23" s="59" t="s">
        <v>33</v>
      </c>
      <c r="C23" s="60">
        <f>'2013'!C23-'2012'!C23</f>
        <v>1.1719957205417186E-2</v>
      </c>
      <c r="D23" s="60">
        <f>'2013'!D23-'2012'!D23</f>
        <v>5.2950785226756558E-2</v>
      </c>
      <c r="E23" s="60">
        <f>'2013'!E23-'2012'!E23</f>
        <v>-8.4349917868792312E-2</v>
      </c>
      <c r="F23" s="60">
        <f>'2013'!F23-'2012'!F23</f>
        <v>8.2167266390567484E-2</v>
      </c>
      <c r="G23" s="60">
        <f>'2013'!G23-'2012'!G23</f>
        <v>-0.10511092274311595</v>
      </c>
      <c r="H23" s="60">
        <f>'2013'!H23-'2012'!H23</f>
        <v>4.031898246340071E-2</v>
      </c>
      <c r="I23" s="60">
        <f>'2013'!I23-'2012'!I23</f>
        <v>-4.7601834294195067E-2</v>
      </c>
      <c r="J23" s="60">
        <f>'2013'!J23-'2012'!J23</f>
        <v>0.16061074127323316</v>
      </c>
      <c r="K23" s="60">
        <f>'2013'!K23-'2012'!K23</f>
        <v>-7.7800767159956097E-2</v>
      </c>
      <c r="L23" s="60">
        <f>'2013'!L23-'2012'!L23</f>
        <v>4.0006635192322948E-2</v>
      </c>
      <c r="M23" s="60">
        <f>'2013'!M23-'2012'!M23</f>
        <v>0.15754584696598939</v>
      </c>
      <c r="N23" s="60">
        <f>'2013'!N23-'2012'!N23</f>
        <v>9.6676344241405143E-2</v>
      </c>
      <c r="O23" s="60">
        <f>'2013'!O23-'2012'!O23</f>
        <v>-7.1671796844940516E-2</v>
      </c>
    </row>
    <row r="24" spans="2:15" s="42" customFormat="1" x14ac:dyDescent="0.2">
      <c r="B24" s="18" t="s">
        <v>34</v>
      </c>
      <c r="C24" s="51">
        <f>'2013'!C24-'2012'!C24</f>
        <v>-0.32983366726907359</v>
      </c>
      <c r="D24" s="51">
        <f>'2013'!D24-'2012'!D24</f>
        <v>5.8492383715658569E-2</v>
      </c>
      <c r="E24" s="51">
        <f>'2013'!E24-'2012'!E24</f>
        <v>-4.315372355077951E-2</v>
      </c>
      <c r="F24" s="51">
        <f>'2013'!F24-'2012'!F24</f>
        <v>-0.43048843103341694</v>
      </c>
      <c r="G24" s="51">
        <f>'2013'!G24-'2012'!G24</f>
        <v>-0.41026558287805326</v>
      </c>
      <c r="H24" s="51">
        <f>'2013'!H24-'2012'!H24</f>
        <v>-0.57820422925047055</v>
      </c>
      <c r="I24" s="51">
        <f>'2013'!I24-'2012'!I24</f>
        <v>-0.60496985086080235</v>
      </c>
      <c r="J24" s="51">
        <f>'2013'!J24-'2012'!J24</f>
        <v>-0.40996304208292966</v>
      </c>
      <c r="K24" s="51">
        <f>'2013'!K24-'2012'!K24</f>
        <v>-0.48108668275789701</v>
      </c>
      <c r="L24" s="51">
        <f>'2013'!L24-'2012'!L24</f>
        <v>-0.24516645880605981</v>
      </c>
      <c r="M24" s="51">
        <f>'2013'!M24-'2012'!M24</f>
        <v>-0.39986598559931763</v>
      </c>
      <c r="N24" s="51">
        <f>'2013'!N24-'2012'!N24</f>
        <v>-9.2664417975178548E-2</v>
      </c>
      <c r="O24" s="51">
        <f>'2013'!O24-'2012'!O24</f>
        <v>-0.44260002865399084</v>
      </c>
    </row>
    <row r="25" spans="2:15" s="57" customFormat="1" x14ac:dyDescent="0.2">
      <c r="B25" s="59" t="s">
        <v>35</v>
      </c>
      <c r="C25" s="60">
        <f>'2013'!C25-'2012'!C25</f>
        <v>-0.14188725799982693</v>
      </c>
      <c r="D25" s="60">
        <f>'2013'!D25-'2012'!D25</f>
        <v>-0.32681622989410264</v>
      </c>
      <c r="E25" s="60">
        <f>'2013'!E25-'2012'!E25</f>
        <v>-0.45255952225728246</v>
      </c>
      <c r="F25" s="60">
        <f>'2013'!F25-'2012'!F25</f>
        <v>0.25725295076377308</v>
      </c>
      <c r="G25" s="60">
        <f>'2013'!G25-'2012'!G25</f>
        <v>-0.33410222665721823</v>
      </c>
      <c r="H25" s="60">
        <f>'2013'!H25-'2012'!H25</f>
        <v>-1.2588635741984153</v>
      </c>
      <c r="I25" s="60">
        <f>'2013'!I25-'2012'!I25</f>
        <v>-0.162258778867447</v>
      </c>
      <c r="J25" s="60">
        <f>'2013'!J25-'2012'!J25</f>
        <v>-1.7420769966541627E-2</v>
      </c>
      <c r="K25" s="60">
        <f>'2013'!K25-'2012'!K25</f>
        <v>0.18323901020731759</v>
      </c>
      <c r="L25" s="60">
        <f>'2013'!L25-'2012'!L25</f>
        <v>0.15282885003071534</v>
      </c>
      <c r="M25" s="60">
        <f>'2013'!M25-'2012'!M25</f>
        <v>0.47247193338580717</v>
      </c>
      <c r="N25" s="60">
        <f>'2013'!N25-'2012'!N25</f>
        <v>0.18638182987631779</v>
      </c>
      <c r="O25" s="60">
        <f>'2013'!O25-'2012'!O25</f>
        <v>0.25804388532848033</v>
      </c>
    </row>
    <row r="26" spans="2:15" s="42" customFormat="1" x14ac:dyDescent="0.2">
      <c r="B26" s="18" t="s">
        <v>36</v>
      </c>
      <c r="C26" s="51">
        <f>'2013'!C26-'2012'!C26</f>
        <v>-9.4101030633033211E-2</v>
      </c>
      <c r="D26" s="51">
        <f>'2013'!D26-'2012'!D26</f>
        <v>-0.3155250734835664</v>
      </c>
      <c r="E26" s="51">
        <f>'2013'!E26-'2012'!E26</f>
        <v>0.14035860456051452</v>
      </c>
      <c r="F26" s="51">
        <f>'2013'!F26-'2012'!F26</f>
        <v>8.6263461074923109E-2</v>
      </c>
      <c r="G26" s="51">
        <f>'2013'!G26-'2012'!G26</f>
        <v>-0.17308744115203556</v>
      </c>
      <c r="H26" s="51">
        <f>'2013'!H26-'2012'!H26</f>
        <v>-5.5733457525681596E-2</v>
      </c>
      <c r="I26" s="51">
        <f>'2013'!I26-'2012'!I26</f>
        <v>-0.21901443405404342</v>
      </c>
      <c r="J26" s="51">
        <f>'2013'!J26-'2012'!J26</f>
        <v>-0.30759352464629197</v>
      </c>
      <c r="K26" s="51">
        <f>'2013'!K26-'2012'!K26</f>
        <v>-4.237704551884347E-2</v>
      </c>
      <c r="L26" s="51">
        <f>'2013'!L26-'2012'!L26</f>
        <v>-9.2913510279193368E-3</v>
      </c>
      <c r="M26" s="51">
        <f>'2013'!M26-'2012'!M26</f>
        <v>1.1528427299528188E-2</v>
      </c>
      <c r="N26" s="51">
        <f>'2013'!N26-'2012'!N26</f>
        <v>-0.22567123837276837</v>
      </c>
      <c r="O26" s="51">
        <f>'2013'!O26-'2012'!O26</f>
        <v>-6.4302152429944748E-3</v>
      </c>
    </row>
    <row r="27" spans="2:15" s="57" customFormat="1" x14ac:dyDescent="0.2">
      <c r="B27" s="59" t="s">
        <v>37</v>
      </c>
      <c r="C27" s="60">
        <f>'2013'!C27-'2012'!C27</f>
        <v>-5.5066748041755265E-2</v>
      </c>
      <c r="D27" s="60">
        <f>'2013'!D27-'2012'!D27</f>
        <v>-0.43417326163022785</v>
      </c>
      <c r="E27" s="60">
        <f>'2013'!E27-'2012'!E27</f>
        <v>-0.20930111304055821</v>
      </c>
      <c r="F27" s="60">
        <f>'2013'!F27-'2012'!F27</f>
        <v>0.10593612157741461</v>
      </c>
      <c r="G27" s="60">
        <f>'2013'!G27-'2012'!G27</f>
        <v>-5.2948741228362461E-2</v>
      </c>
      <c r="H27" s="60">
        <f>'2013'!H27-'2012'!H27</f>
        <v>0.12819998463069249</v>
      </c>
      <c r="I27" s="60">
        <f>'2013'!I27-'2012'!I27</f>
        <v>0.10107975877088116</v>
      </c>
      <c r="J27" s="60">
        <f>'2013'!J27-'2012'!J27</f>
        <v>-0.10652258591998987</v>
      </c>
      <c r="K27" s="60">
        <f>'2013'!K27-'2012'!K27</f>
        <v>-0.21828295589446234</v>
      </c>
      <c r="L27" s="60">
        <f>'2013'!L27-'2012'!L27</f>
        <v>9.9365094794907627E-3</v>
      </c>
      <c r="M27" s="60">
        <f>'2013'!M27-'2012'!M27</f>
        <v>0.17335671409146691</v>
      </c>
      <c r="N27" s="60">
        <f>'2013'!N27-'2012'!N27</f>
        <v>-0.11246814103663061</v>
      </c>
      <c r="O27" s="60">
        <f>'2013'!O27-'2012'!O27</f>
        <v>-8.1428684984499622E-2</v>
      </c>
    </row>
    <row r="28" spans="2:15" s="42" customFormat="1" x14ac:dyDescent="0.2">
      <c r="B28" s="18" t="s">
        <v>38</v>
      </c>
      <c r="C28" s="51">
        <f>'2013'!C28-'2012'!C28</f>
        <v>-0.1278899063214558</v>
      </c>
      <c r="D28" s="51">
        <f>'2013'!D28-'2012'!D28</f>
        <v>-0.48083256149017184</v>
      </c>
      <c r="E28" s="51">
        <f>'2013'!E28-'2012'!E28</f>
        <v>-0.29976105137395459</v>
      </c>
      <c r="F28" s="51">
        <f>'2013'!F28-'2012'!F28</f>
        <v>0.12160139685707172</v>
      </c>
      <c r="G28" s="51">
        <f>'2013'!G28-'2012'!G28</f>
        <v>-6.6615479115478937E-2</v>
      </c>
      <c r="H28" s="51">
        <f>'2013'!H28-'2012'!H28</f>
        <v>-0.53922619047619058</v>
      </c>
      <c r="I28" s="51">
        <f>'2013'!I28-'2012'!I28</f>
        <v>-1.0805131566626089</v>
      </c>
      <c r="J28" s="51">
        <f>'2013'!J28-'2012'!J28</f>
        <v>0.54869608206649367</v>
      </c>
      <c r="K28" s="51">
        <f>'2013'!K28-'2012'!K28</f>
        <v>3.7809523809523959E-2</v>
      </c>
      <c r="L28" s="51">
        <f>'2013'!L28-'2012'!L28</f>
        <v>0.80347816105148384</v>
      </c>
      <c r="M28" s="51">
        <f>'2013'!M28-'2012'!M28</f>
        <v>-0.39717425431711151</v>
      </c>
      <c r="N28" s="51">
        <f>'2013'!N28-'2012'!N28</f>
        <v>-0.55716709075487714</v>
      </c>
      <c r="O28" s="51">
        <f>'2013'!O28-'2012'!O28</f>
        <v>0.19203944203944223</v>
      </c>
    </row>
    <row r="29" spans="2:15" s="57" customFormat="1" x14ac:dyDescent="0.2">
      <c r="B29" s="59" t="s">
        <v>39</v>
      </c>
      <c r="C29" s="60">
        <f>'2013'!C29-'2012'!C29</f>
        <v>-0.25921960974377978</v>
      </c>
      <c r="D29" s="60">
        <f>'2013'!D29-'2012'!D29</f>
        <v>-0.51314937168026953</v>
      </c>
      <c r="E29" s="60">
        <f>'2013'!E29-'2012'!E29</f>
        <v>0.31438897673367983</v>
      </c>
      <c r="F29" s="60">
        <f>'2013'!F29-'2012'!F29</f>
        <v>0.96344316630922222</v>
      </c>
      <c r="G29" s="60">
        <f>'2013'!G29-'2012'!G29</f>
        <v>-9.11441499676795E-2</v>
      </c>
      <c r="H29" s="60">
        <f>'2013'!H29-'2012'!H29</f>
        <v>-1.7583018394013914</v>
      </c>
      <c r="I29" s="60">
        <f>'2013'!I29-'2012'!I29</f>
        <v>-3.7634088073347449E-2</v>
      </c>
      <c r="J29" s="60">
        <f>'2013'!J29-'2012'!J29</f>
        <v>-0.32289811620012232</v>
      </c>
      <c r="K29" s="60">
        <f>'2013'!K29-'2012'!K29</f>
        <v>5.7376004080111898E-4</v>
      </c>
      <c r="L29" s="60">
        <f>'2013'!L29-'2012'!L29</f>
        <v>-6.3060635546351662E-2</v>
      </c>
      <c r="M29" s="60">
        <f>'2013'!M29-'2012'!M29</f>
        <v>-4.9151240494661685E-2</v>
      </c>
      <c r="N29" s="60">
        <f>'2013'!N29-'2012'!N29</f>
        <v>-0.23697087675102102</v>
      </c>
      <c r="O29" s="60">
        <f>'2013'!O29-'2012'!O29</f>
        <v>-0.29357275729850807</v>
      </c>
    </row>
    <row r="30" spans="2:15" s="42" customFormat="1" x14ac:dyDescent="0.2">
      <c r="B30" s="18" t="s">
        <v>40</v>
      </c>
      <c r="C30" s="51">
        <f>'2013'!C30-'2012'!C30</f>
        <v>8.4419979215684116E-2</v>
      </c>
      <c r="D30" s="51">
        <f>'2013'!D30-'2012'!D30</f>
        <v>-0.4289425171778114</v>
      </c>
      <c r="E30" s="51">
        <f>'2013'!E30-'2012'!E30</f>
        <v>-7.0314320913661632E-2</v>
      </c>
      <c r="F30" s="51">
        <f>'2013'!F30-'2012'!F30</f>
        <v>3.2750949538795648E-2</v>
      </c>
      <c r="G30" s="51">
        <f>'2013'!G30-'2012'!G30</f>
        <v>-0.66897481423028848</v>
      </c>
      <c r="H30" s="51">
        <f>'2013'!H30-'2012'!H30</f>
        <v>0.30420516465292557</v>
      </c>
      <c r="I30" s="51">
        <f>'2013'!I30-'2012'!I30</f>
        <v>-0.17230192936816424</v>
      </c>
      <c r="J30" s="51">
        <f>'2013'!J30-'2012'!J30</f>
        <v>0.42532815034802418</v>
      </c>
      <c r="K30" s="51">
        <f>'2013'!K30-'2012'!K30</f>
        <v>-0.17302697559595748</v>
      </c>
      <c r="L30" s="51">
        <f>'2013'!L30-'2012'!L30</f>
        <v>0.38665825986880842</v>
      </c>
      <c r="M30" s="51">
        <f>'2013'!M30-'2012'!M30</f>
        <v>3.3958566812816837E-2</v>
      </c>
      <c r="N30" s="51">
        <f>'2013'!N30-'2012'!N30</f>
        <v>0.15473887814313336</v>
      </c>
      <c r="O30" s="51">
        <f>'2013'!O30-'2012'!O30</f>
        <v>0.12182915647921755</v>
      </c>
    </row>
    <row r="31" spans="2:15" s="57" customFormat="1" x14ac:dyDescent="0.2">
      <c r="B31" s="59" t="s">
        <v>2</v>
      </c>
      <c r="C31" s="60">
        <f>'2013'!C31-'2012'!C31</f>
        <v>4.5844334831901534E-3</v>
      </c>
      <c r="D31" s="60">
        <f>'2013'!D31-'2012'!D31</f>
        <v>-0.462369499141007</v>
      </c>
      <c r="E31" s="60">
        <f>'2013'!E31-'2012'!E31</f>
        <v>2.9778514714010607E-2</v>
      </c>
      <c r="F31" s="60">
        <f>'2013'!F31-'2012'!F31</f>
        <v>0.35378021553981442</v>
      </c>
      <c r="G31" s="60">
        <f>'2013'!G31-'2012'!G31</f>
        <v>-1.4695921676484147E-2</v>
      </c>
      <c r="H31" s="60">
        <f>'2013'!H31-'2012'!H31</f>
        <v>0.32058636466219426</v>
      </c>
      <c r="I31" s="60">
        <f>'2013'!I31-'2012'!I31</f>
        <v>0.12693753936050989</v>
      </c>
      <c r="J31" s="60">
        <f>'2013'!J31-'2012'!J31</f>
        <v>-1.1900827857305174E-2</v>
      </c>
      <c r="K31" s="60">
        <f>'2013'!K31-'2012'!K31</f>
        <v>6.5625951211027544E-2</v>
      </c>
      <c r="L31" s="60">
        <f>'2013'!L31-'2012'!L31</f>
        <v>-0.2243255574329488</v>
      </c>
      <c r="M31" s="60">
        <f>'2013'!M31-'2012'!M31</f>
        <v>-0.16825721644226865</v>
      </c>
      <c r="N31" s="60">
        <f>'2013'!N31-'2012'!N31</f>
        <v>0.17943026267110618</v>
      </c>
      <c r="O31" s="60">
        <f>'2013'!O31-'2012'!O31</f>
        <v>-1.650857798660077E-2</v>
      </c>
    </row>
    <row r="32" spans="2:15" s="42" customFormat="1" x14ac:dyDescent="0.2">
      <c r="B32" s="18" t="s">
        <v>41</v>
      </c>
      <c r="C32" s="51">
        <f>'2013'!C32-'2012'!C32</f>
        <v>2.5205978211808588E-2</v>
      </c>
      <c r="D32" s="51">
        <f>'2013'!D32-'2012'!D32</f>
        <v>-0.39727939138977764</v>
      </c>
      <c r="E32" s="51">
        <f>'2013'!E32-'2012'!E32</f>
        <v>2.885546464233002E-4</v>
      </c>
      <c r="F32" s="51">
        <f>'2013'!F32-'2012'!F32</f>
        <v>0.35200374531835199</v>
      </c>
      <c r="G32" s="51">
        <f>'2013'!G32-'2012'!G32</f>
        <v>6.7281420765027189E-2</v>
      </c>
      <c r="H32" s="51">
        <f>'2013'!H32-'2012'!H32</f>
        <v>0.17567260338014812</v>
      </c>
      <c r="I32" s="51">
        <f>'2013'!I32-'2012'!I32</f>
        <v>-0.45096367047586572</v>
      </c>
      <c r="J32" s="51">
        <f>'2013'!J32-'2012'!J32</f>
        <v>2.7269820662126021E-2</v>
      </c>
      <c r="K32" s="51">
        <f>'2013'!K32-'2012'!K32</f>
        <v>0.2413945864068805</v>
      </c>
      <c r="L32" s="51">
        <f>'2013'!L32-'2012'!L32</f>
        <v>0.28861913849509246</v>
      </c>
      <c r="M32" s="51">
        <f>'2013'!M32-'2012'!M32</f>
        <v>-8.7021503087076901E-2</v>
      </c>
      <c r="N32" s="51">
        <f>'2013'!N32-'2012'!N32</f>
        <v>0.33067695041924905</v>
      </c>
      <c r="O32" s="51">
        <f>'2013'!O32-'2012'!O32</f>
        <v>-0.30098991944624975</v>
      </c>
    </row>
    <row r="33" spans="2:18" s="57" customFormat="1" x14ac:dyDescent="0.2">
      <c r="B33" s="59" t="s">
        <v>42</v>
      </c>
      <c r="C33" s="60">
        <f>'2013'!C33-'2012'!C33</f>
        <v>-0.22612045980196926</v>
      </c>
      <c r="D33" s="60">
        <f>'2013'!D33-'2012'!D33</f>
        <v>-1.1102724543337357</v>
      </c>
      <c r="E33" s="60">
        <f>'2013'!E33-'2012'!E33</f>
        <v>-0.70330149501661143</v>
      </c>
      <c r="F33" s="60">
        <f>'2013'!F33-'2012'!F33</f>
        <v>0.52751989389920406</v>
      </c>
      <c r="G33" s="60">
        <f>'2013'!G33-'2012'!G33</f>
        <v>-2.6328502415458033E-3</v>
      </c>
      <c r="H33" s="60">
        <f>'2013'!H33-'2012'!H33</f>
        <v>-1.9078947368421195E-2</v>
      </c>
      <c r="I33" s="60">
        <f>'2013'!I33-'2012'!I33</f>
        <v>-0.81655526992287886</v>
      </c>
      <c r="J33" s="60">
        <f>'2013'!J33-'2012'!J33</f>
        <v>0.30133547008547001</v>
      </c>
      <c r="K33" s="60">
        <f>'2013'!K33-'2012'!K33</f>
        <v>-0.18466131391828</v>
      </c>
      <c r="L33" s="60">
        <f>'2013'!L33-'2012'!L33</f>
        <v>6.8571428571428505E-2</v>
      </c>
      <c r="M33" s="60">
        <f>'2013'!M33-'2012'!M33</f>
        <v>-0.52396116744991361</v>
      </c>
      <c r="N33" s="60">
        <f>'2013'!N33-'2012'!N33</f>
        <v>-0.14055644196250494</v>
      </c>
      <c r="O33" s="60">
        <f>'2013'!O33-'2012'!O33</f>
        <v>4.6121401063634604E-2</v>
      </c>
    </row>
    <row r="34" spans="2:18" s="42" customFormat="1" x14ac:dyDescent="0.2">
      <c r="B34" s="18" t="s">
        <v>3</v>
      </c>
      <c r="C34" s="51">
        <f>'2013'!C34-'2012'!C34</f>
        <v>-9.3837808903381559E-2</v>
      </c>
      <c r="D34" s="51">
        <f>'2013'!D34-'2012'!D34</f>
        <v>3.0110193702320043E-2</v>
      </c>
      <c r="E34" s="51">
        <f>'2013'!E34-'2012'!E34</f>
        <v>-1.7906104862608352E-4</v>
      </c>
      <c r="F34" s="51">
        <f>'2013'!F34-'2012'!F34</f>
        <v>0.12431561996779394</v>
      </c>
      <c r="G34" s="51">
        <f>'2013'!G34-'2012'!G34</f>
        <v>0.51237216455209533</v>
      </c>
      <c r="H34" s="51">
        <f>'2013'!H34-'2012'!H34</f>
        <v>6.077126687237655E-2</v>
      </c>
      <c r="I34" s="51">
        <f>'2013'!I34-'2012'!I34</f>
        <v>0.23992200920341533</v>
      </c>
      <c r="J34" s="51">
        <f>'2013'!J34-'2012'!J34</f>
        <v>-0.48317696990003922</v>
      </c>
      <c r="K34" s="51">
        <f>'2013'!K34-'2012'!K34</f>
        <v>-0.54100722054656813</v>
      </c>
      <c r="L34" s="51">
        <f>'2013'!L34-'2012'!L34</f>
        <v>-0.25096911638411656</v>
      </c>
      <c r="M34" s="51">
        <f>'2013'!M34-'2012'!M34</f>
        <v>-0.26050537369759619</v>
      </c>
      <c r="N34" s="51">
        <f>'2013'!N34-'2012'!N34</f>
        <v>-0.43344247980790196</v>
      </c>
      <c r="O34" s="51">
        <f>'2013'!O34-'2012'!O34</f>
        <v>-0.34475342575956658</v>
      </c>
    </row>
    <row r="35" spans="2:18" s="57" customFormat="1" x14ac:dyDescent="0.2">
      <c r="B35" s="59" t="s">
        <v>43</v>
      </c>
      <c r="C35" s="60">
        <f>'2013'!C35-'2012'!C35</f>
        <v>6.3506110065378873E-2</v>
      </c>
      <c r="D35" s="60">
        <f>'2013'!D35-'2012'!D35</f>
        <v>-0.39098762720550528</v>
      </c>
      <c r="E35" s="60">
        <f>'2013'!E35-'2012'!E35</f>
        <v>0.33256623259990992</v>
      </c>
      <c r="F35" s="60">
        <f>'2013'!F35-'2012'!F35</f>
        <v>0.19415920180613222</v>
      </c>
      <c r="G35" s="60">
        <f>'2013'!G35-'2012'!G35</f>
        <v>1.3648170294187993</v>
      </c>
      <c r="H35" s="60">
        <f>'2013'!H35-'2012'!H35</f>
        <v>0.10723947765464859</v>
      </c>
      <c r="I35" s="60">
        <f>'2013'!I35-'2012'!I35</f>
        <v>-0.86925980361714306</v>
      </c>
      <c r="J35" s="60">
        <f>'2013'!J35-'2012'!J35</f>
        <v>0.1652178356316627</v>
      </c>
      <c r="K35" s="60">
        <f>'2013'!K35-'2012'!K35</f>
        <v>-0.19154779472044581</v>
      </c>
      <c r="L35" s="60">
        <f>'2013'!L35-'2012'!L35</f>
        <v>0.37234673928222328</v>
      </c>
      <c r="M35" s="60">
        <f>'2013'!M35-'2012'!M35</f>
        <v>1.0114721104082807</v>
      </c>
      <c r="N35" s="60">
        <f>'2013'!N35-'2012'!N35</f>
        <v>-0.17463469995744063</v>
      </c>
      <c r="O35" s="60">
        <f>'2013'!O35-'2012'!O35</f>
        <v>0.19983075946689244</v>
      </c>
    </row>
    <row r="36" spans="2:18" s="42" customFormat="1" x14ac:dyDescent="0.2">
      <c r="B36" s="18" t="s">
        <v>44</v>
      </c>
      <c r="C36" s="51">
        <f>'2013'!C36-'2012'!C36</f>
        <v>-8.5719375766946992E-2</v>
      </c>
      <c r="D36" s="51">
        <f>'2013'!D36-'2012'!D36</f>
        <v>-0.13282538426017521</v>
      </c>
      <c r="E36" s="51">
        <f>'2013'!E36-'2012'!E36</f>
        <v>-0.22555605902401554</v>
      </c>
      <c r="F36" s="51">
        <f>'2013'!F36-'2012'!F36</f>
        <v>0.42959226565783926</v>
      </c>
      <c r="G36" s="51">
        <f>'2013'!G36-'2012'!G36</f>
        <v>-0.16679577096200138</v>
      </c>
      <c r="H36" s="51">
        <f>'2013'!H36-'2012'!H36</f>
        <v>-0.14129579646821044</v>
      </c>
      <c r="I36" s="51">
        <f>'2013'!I36-'2012'!I36</f>
        <v>-0.41447495462093986</v>
      </c>
      <c r="J36" s="51">
        <f>'2013'!J36-'2012'!J36</f>
        <v>-0.27729599518217407</v>
      </c>
      <c r="K36" s="51">
        <f>'2013'!K36-'2012'!K36</f>
        <v>4.666280802169398E-2</v>
      </c>
      <c r="L36" s="51">
        <f>'2013'!L36-'2012'!L36</f>
        <v>-0.17279580465421174</v>
      </c>
      <c r="M36" s="51">
        <f>'2013'!M36-'2012'!M36</f>
        <v>0.31849588555952946</v>
      </c>
      <c r="N36" s="51">
        <f>'2013'!N36-'2012'!N36</f>
        <v>4.8744561276287346E-2</v>
      </c>
      <c r="O36" s="51">
        <f>'2013'!O36-'2012'!O36</f>
        <v>0.10257352941176467</v>
      </c>
    </row>
    <row r="37" spans="2:18" s="57" customFormat="1" x14ac:dyDescent="0.2">
      <c r="B37" s="59" t="s">
        <v>4</v>
      </c>
      <c r="C37" s="60">
        <f>'2013'!C37-'2012'!C37</f>
        <v>-2.164221007288547E-2</v>
      </c>
      <c r="D37" s="60">
        <f>'2013'!D37-'2012'!D37</f>
        <v>-0.45807453416149047</v>
      </c>
      <c r="E37" s="60">
        <f>'2013'!E37-'2012'!E37</f>
        <v>0.54226257099034103</v>
      </c>
      <c r="F37" s="60">
        <f>'2013'!F37-'2012'!F37</f>
        <v>0.24434684551011943</v>
      </c>
      <c r="G37" s="60">
        <f>'2013'!G37-'2012'!G37</f>
        <v>-0.20916884626562071</v>
      </c>
      <c r="H37" s="60">
        <f>'2013'!H37-'2012'!H37</f>
        <v>0.15066026410564226</v>
      </c>
      <c r="I37" s="60">
        <f>'2013'!I37-'2012'!I37</f>
        <v>-0.14333701721731029</v>
      </c>
      <c r="J37" s="60">
        <f>'2013'!J37-'2012'!J37</f>
        <v>-0.21399812636619142</v>
      </c>
      <c r="K37" s="60">
        <f>'2013'!K37-'2012'!K37</f>
        <v>-0.1702989101992991</v>
      </c>
      <c r="L37" s="60">
        <f>'2013'!L37-'2012'!L37</f>
        <v>9.5878098448142657E-2</v>
      </c>
      <c r="M37" s="60">
        <f>'2013'!M37-'2012'!M37</f>
        <v>-0.16014963297572016</v>
      </c>
      <c r="N37" s="60">
        <f>'2013'!N37-'2012'!N37</f>
        <v>0.28526881720430097</v>
      </c>
      <c r="O37" s="60">
        <f>'2013'!O37-'2012'!O37</f>
        <v>0.2087603305785124</v>
      </c>
      <c r="P37" s="60"/>
      <c r="Q37" s="60"/>
      <c r="R37" s="60"/>
    </row>
    <row r="38" spans="2:18" s="42" customFormat="1" x14ac:dyDescent="0.2">
      <c r="B38" s="18" t="s">
        <v>45</v>
      </c>
      <c r="C38" s="51">
        <f>'2013'!C38-'2012'!C38</f>
        <v>-6.9066419227953979E-2</v>
      </c>
      <c r="D38" s="51">
        <f>'2013'!D38-'2012'!D38</f>
        <v>-7.7676613023215602E-2</v>
      </c>
      <c r="E38" s="51">
        <f>'2013'!E38-'2012'!E38</f>
        <v>3.1770792022490779E-2</v>
      </c>
      <c r="F38" s="51">
        <f>'2013'!F38-'2012'!F38</f>
        <v>0.51945276751910452</v>
      </c>
      <c r="G38" s="51">
        <f>'2013'!G38-'2012'!G38</f>
        <v>-0.14281688156133332</v>
      </c>
      <c r="H38" s="51">
        <f>'2013'!H38-'2012'!H38</f>
        <v>-4.5663584635892596E-2</v>
      </c>
      <c r="I38" s="51">
        <f>'2013'!I38-'2012'!I38</f>
        <v>-7.0802257609352992E-2</v>
      </c>
      <c r="J38" s="51">
        <f>'2013'!J38-'2012'!J38</f>
        <v>0.19292631578947383</v>
      </c>
      <c r="K38" s="51">
        <f>'2013'!K38-'2012'!K38</f>
        <v>-0.3713375629300304</v>
      </c>
      <c r="L38" s="51">
        <f>'2013'!L38-'2012'!L38</f>
        <v>8.4164351235108015E-2</v>
      </c>
      <c r="M38" s="51">
        <f>'2013'!M38-'2012'!M38</f>
        <v>-1.1889041941766099E-2</v>
      </c>
      <c r="N38" s="51">
        <f>'2013'!N38-'2012'!N38</f>
        <v>-2.4661039803078655E-2</v>
      </c>
      <c r="O38" s="51">
        <f>'2013'!O38-'2012'!O38</f>
        <v>-0.12080430721898705</v>
      </c>
    </row>
    <row r="39" spans="2:18" s="57" customFormat="1" x14ac:dyDescent="0.2">
      <c r="B39" s="59" t="s">
        <v>46</v>
      </c>
      <c r="C39" s="60">
        <f>'2013'!C39-'2012'!C39</f>
        <v>-0.29679850676981268</v>
      </c>
      <c r="D39" s="60">
        <f>'2013'!D39-'2012'!D39</f>
        <v>-8.5430015106529034E-3</v>
      </c>
      <c r="E39" s="60">
        <f>'2013'!E39-'2012'!E39</f>
        <v>-0.42478744277305447</v>
      </c>
      <c r="F39" s="60">
        <f>'2013'!F39-'2012'!F39</f>
        <v>0.13691928979207013</v>
      </c>
      <c r="G39" s="60">
        <f>'2013'!G39-'2012'!G39</f>
        <v>-6.4446529080675052E-2</v>
      </c>
      <c r="H39" s="60">
        <f>'2013'!H39-'2012'!H39</f>
        <v>-1.0072953162456204</v>
      </c>
      <c r="I39" s="60">
        <f>'2013'!I39-'2012'!I39</f>
        <v>-0.75694738625773095</v>
      </c>
      <c r="J39" s="60">
        <f>'2013'!J39-'2012'!J39</f>
        <v>-0.11251204935415471</v>
      </c>
      <c r="K39" s="60">
        <f>'2013'!K39-'2012'!K39</f>
        <v>-0.36176473194898673</v>
      </c>
      <c r="L39" s="60">
        <f>'2013'!L39-'2012'!L39</f>
        <v>-0.2862083923108536</v>
      </c>
      <c r="M39" s="60">
        <f>'2013'!M39-'2012'!M39</f>
        <v>-0.55691418408181437</v>
      </c>
      <c r="N39" s="60">
        <f>'2013'!N39-'2012'!N39</f>
        <v>0.5456445993031358</v>
      </c>
      <c r="O39" s="60">
        <f>'2013'!O39-'2012'!O39</f>
        <v>0.56048387096774199</v>
      </c>
    </row>
    <row r="40" spans="2:18" s="42" customFormat="1" x14ac:dyDescent="0.2">
      <c r="B40" s="18" t="s">
        <v>47</v>
      </c>
      <c r="C40" s="51">
        <f>'2013'!C40-'2012'!C40</f>
        <v>-0.19337180142107457</v>
      </c>
      <c r="D40" s="51">
        <f>'2013'!D40-'2012'!D40</f>
        <v>0.12424339528590767</v>
      </c>
      <c r="E40" s="51">
        <f>'2013'!E40-'2012'!E40</f>
        <v>1.2811814692982457</v>
      </c>
      <c r="F40" s="51">
        <f>'2013'!F40-'2012'!F40</f>
        <v>-0.14216575922565045</v>
      </c>
      <c r="G40" s="51">
        <f>'2013'!G40-'2012'!G40</f>
        <v>0.13471295060080091</v>
      </c>
      <c r="H40" s="51">
        <f>'2013'!H40-'2012'!H40</f>
        <v>-0.44115930454014896</v>
      </c>
      <c r="I40" s="51">
        <f>'2013'!I40-'2012'!I40</f>
        <v>-0.75728441914400157</v>
      </c>
      <c r="J40" s="51">
        <f>'2013'!J40-'2012'!J40</f>
        <v>-0.73841127687281549</v>
      </c>
      <c r="K40" s="51">
        <f>'2013'!K40-'2012'!K40</f>
        <v>-0.71781258023106553</v>
      </c>
      <c r="L40" s="51">
        <f>'2013'!L40-'2012'!L40</f>
        <v>-0.178917821714907</v>
      </c>
      <c r="M40" s="51">
        <f>'2013'!M40-'2012'!M40</f>
        <v>0.53766683419891659</v>
      </c>
      <c r="N40" s="51">
        <f>'2013'!N40-'2012'!N40</f>
        <v>-0.23708545030969486</v>
      </c>
      <c r="O40" s="51">
        <f>'2013'!O40-'2012'!O40</f>
        <v>-0.17391304347826075</v>
      </c>
    </row>
    <row r="41" spans="2:18" s="57" customFormat="1" x14ac:dyDescent="0.2">
      <c r="B41" s="59" t="s">
        <v>65</v>
      </c>
      <c r="C41" s="60">
        <f>'2013'!C41-'2012'!C41</f>
        <v>-0.20839422598269719</v>
      </c>
      <c r="D41" s="60">
        <f>'2013'!D41-'2012'!D41</f>
        <v>-9.6720778718333733E-2</v>
      </c>
      <c r="E41" s="60">
        <f>'2013'!E41-'2012'!E41</f>
        <v>-1.8022328548644495E-2</v>
      </c>
      <c r="F41" s="60">
        <f>'2013'!F41-'2012'!F41</f>
        <v>0.22128466771323918</v>
      </c>
      <c r="G41" s="60">
        <f>'2013'!G41-'2012'!G41</f>
        <v>-0.40437120149602612</v>
      </c>
      <c r="H41" s="60">
        <f>'2013'!H41-'2012'!H41</f>
        <v>0.39785111688862962</v>
      </c>
      <c r="I41" s="60">
        <f>'2013'!I41-'2012'!I41</f>
        <v>-1.0599207088311204</v>
      </c>
      <c r="J41" s="60">
        <f>'2013'!J41-'2012'!J41</f>
        <v>-0.5040111664355087</v>
      </c>
      <c r="K41" s="60">
        <f>'2013'!K41-'2012'!K41</f>
        <v>-4.2853915095523831E-2</v>
      </c>
      <c r="L41" s="60">
        <f>'2013'!L41-'2012'!L41</f>
        <v>0.36070321569190633</v>
      </c>
      <c r="M41" s="60">
        <f>'2013'!M41-'2012'!M41</f>
        <v>-0.25473877374784104</v>
      </c>
      <c r="N41" s="60">
        <f>'2013'!N41-'2012'!N41</f>
        <v>-0.27634000177125251</v>
      </c>
      <c r="O41" s="60">
        <f>'2013'!O41-'2012'!O41</f>
        <v>8.5407466880770944E-2</v>
      </c>
    </row>
    <row r="42" spans="2:18" s="42" customFormat="1" x14ac:dyDescent="0.2">
      <c r="B42" s="18" t="s">
        <v>49</v>
      </c>
      <c r="C42" s="51">
        <f>'2013'!C42-'2012'!C42</f>
        <v>-0.39940623310069023</v>
      </c>
      <c r="D42" s="51">
        <f>'2013'!D42-'2012'!D42</f>
        <v>-1.1012559419564671</v>
      </c>
      <c r="E42" s="51">
        <f>'2013'!E42-'2012'!E42</f>
        <v>-2.3481076151390785</v>
      </c>
      <c r="F42" s="51">
        <f>'2013'!F42-'2012'!F42</f>
        <v>-0.17552025269416571</v>
      </c>
      <c r="G42" s="51">
        <f>'2013'!G42-'2012'!G42</f>
        <v>-0.84991130581641139</v>
      </c>
      <c r="H42" s="51">
        <f>'2013'!H42-'2012'!H42</f>
        <v>7.3245012943505383E-2</v>
      </c>
      <c r="I42" s="51">
        <f>'2013'!I42-'2012'!I42</f>
        <v>-0.46329378918277442</v>
      </c>
      <c r="J42" s="51">
        <f>'2013'!J42-'2012'!J42</f>
        <v>-0.33142210123105831</v>
      </c>
      <c r="K42" s="51">
        <f>'2013'!K42-'2012'!K42</f>
        <v>-1.8964677881755154E-2</v>
      </c>
      <c r="L42" s="51">
        <f>'2013'!L42-'2012'!L42</f>
        <v>8.3520449077786552E-2</v>
      </c>
      <c r="M42" s="51">
        <f>'2013'!M42-'2012'!M42</f>
        <v>-0.34220349386996718</v>
      </c>
      <c r="N42" s="51">
        <f>'2013'!N42-'2012'!N42</f>
        <v>-0.26095381208478319</v>
      </c>
      <c r="O42" s="51">
        <f>'2013'!O42-'2012'!O42</f>
        <v>-0.523293323330833</v>
      </c>
      <c r="P42" s="51"/>
      <c r="Q42" s="51"/>
      <c r="R42" s="51"/>
    </row>
    <row r="43" spans="2:18" s="57" customFormat="1" x14ac:dyDescent="0.2">
      <c r="B43" s="59" t="s">
        <v>5</v>
      </c>
      <c r="C43" s="60">
        <f>'2013'!C43-'2012'!C43</f>
        <v>-8.5847468945283723E-2</v>
      </c>
      <c r="D43" s="60">
        <f>'2013'!D43-'2012'!D43</f>
        <v>0.26333333333333342</v>
      </c>
      <c r="E43" s="60">
        <f>'2013'!E43-'2012'!E43</f>
        <v>-1.3189244383934762E-2</v>
      </c>
      <c r="F43" s="60">
        <f>'2013'!F43-'2012'!F43</f>
        <v>-0.10331384015594525</v>
      </c>
      <c r="G43" s="60">
        <f>'2013'!G43-'2012'!G43</f>
        <v>0.53706178677906835</v>
      </c>
      <c r="H43" s="60">
        <f>'2013'!H43-'2012'!H43</f>
        <v>2.4291986662039466E-3</v>
      </c>
      <c r="I43" s="60">
        <f>'2013'!I43-'2012'!I43</f>
        <v>-0.32971797038845585</v>
      </c>
      <c r="J43" s="60">
        <f>'2013'!J43-'2012'!J43</f>
        <v>6.1583552418214005E-2</v>
      </c>
      <c r="K43" s="60">
        <f>'2013'!K43-'2012'!K43</f>
        <v>-0.41630670331748032</v>
      </c>
      <c r="L43" s="60">
        <f>'2013'!L43-'2012'!L43</f>
        <v>0.15643465090978914</v>
      </c>
      <c r="M43" s="60">
        <f>'2013'!M43-'2012'!M43</f>
        <v>-7.2924187725631917E-2</v>
      </c>
      <c r="N43" s="60">
        <f>'2013'!N43-'2012'!N43</f>
        <v>-0.19343151005142589</v>
      </c>
      <c r="O43" s="60">
        <f>'2013'!O43-'2012'!O43</f>
        <v>-0.43258426966292141</v>
      </c>
    </row>
    <row r="44" spans="2:18" s="42" customFormat="1" x14ac:dyDescent="0.2">
      <c r="B44" s="18" t="s">
        <v>6</v>
      </c>
      <c r="C44" s="51">
        <f>'2013'!C44-'2012'!C44</f>
        <v>-0.12126368509845742</v>
      </c>
      <c r="D44" s="51">
        <f>'2013'!D44-'2012'!D44</f>
        <v>-0.45745151537497231</v>
      </c>
      <c r="E44" s="51">
        <f>'2013'!E44-'2012'!E44</f>
        <v>-0.40373621886484257</v>
      </c>
      <c r="F44" s="51">
        <f>'2013'!F44-'2012'!F44</f>
        <v>-0.43025786095093022</v>
      </c>
      <c r="G44" s="51">
        <f>'2013'!G44-'2012'!G44</f>
        <v>0.37285593165068809</v>
      </c>
      <c r="H44" s="51">
        <f>'2013'!H44-'2012'!H44</f>
        <v>-3.3472265102397758E-2</v>
      </c>
      <c r="I44" s="51">
        <f>'2013'!I44-'2012'!I44</f>
        <v>-0.10325204249870135</v>
      </c>
      <c r="J44" s="51">
        <f>'2013'!J44-'2012'!J44</f>
        <v>-0.20883474836963201</v>
      </c>
      <c r="K44" s="51">
        <f>'2013'!K44-'2012'!K44</f>
        <v>-0.22568812735519295</v>
      </c>
      <c r="L44" s="51">
        <f>'2013'!L44-'2012'!L44</f>
        <v>5.295946292300191E-2</v>
      </c>
      <c r="M44" s="51">
        <f>'2013'!M44-'2012'!M44</f>
        <v>0.39711145194274011</v>
      </c>
      <c r="N44" s="51">
        <f>'2013'!N44-'2012'!N44</f>
        <v>-5.4381033850665617E-2</v>
      </c>
      <c r="O44" s="51">
        <f>'2013'!O44-'2012'!O44</f>
        <v>-5.3361344537814936E-2</v>
      </c>
    </row>
    <row r="45" spans="2:18" s="62" customFormat="1" x14ac:dyDescent="0.2">
      <c r="B45" s="59" t="s">
        <v>50</v>
      </c>
      <c r="C45" s="60">
        <f>'2013'!C45-'2012'!C45</f>
        <v>0.14194089077454652</v>
      </c>
      <c r="D45" s="60">
        <f>'2013'!D45-'2012'!D45</f>
        <v>-0.358551982639574</v>
      </c>
      <c r="E45" s="60">
        <f>'2013'!E45-'2012'!E45</f>
        <v>0.15671641791044766</v>
      </c>
      <c r="F45" s="60">
        <f>'2013'!F45-'2012'!F45</f>
        <v>-0.25107054315979305</v>
      </c>
      <c r="G45" s="60">
        <f>'2013'!G45-'2012'!G45</f>
        <v>0.67670485542825976</v>
      </c>
      <c r="H45" s="60">
        <f>'2013'!H45-'2012'!H45</f>
        <v>0.97976198190025698</v>
      </c>
      <c r="I45" s="60">
        <f>'2013'!I45-'2012'!I45</f>
        <v>-0.52638475282906461</v>
      </c>
      <c r="J45" s="60">
        <f>'2013'!J45-'2012'!J45</f>
        <v>2.208848893888264</v>
      </c>
      <c r="K45" s="60">
        <f>'2013'!K45-'2012'!K45</f>
        <v>-0.54085780653724891</v>
      </c>
      <c r="L45" s="60">
        <f>'2013'!L45-'2012'!L45</f>
        <v>0.16842064005330482</v>
      </c>
      <c r="M45" s="60">
        <f>'2013'!M45-'2012'!M45</f>
        <v>-0.41842794825398522</v>
      </c>
      <c r="N45" s="60">
        <f>'2013'!N45-'2012'!N45</f>
        <v>0.22356774034915183</v>
      </c>
      <c r="O45" s="60">
        <f>'2013'!O45-'2012'!O45</f>
        <v>0.74012291483757675</v>
      </c>
      <c r="P45" s="61"/>
    </row>
    <row r="46" spans="2:18" s="19" customFormat="1" x14ac:dyDescent="0.2">
      <c r="B46" s="18" t="s">
        <v>51</v>
      </c>
      <c r="C46" s="51">
        <f>'2013'!C46-'2012'!C46</f>
        <v>-0.15137907252108729</v>
      </c>
      <c r="D46" s="51">
        <f>'2013'!D46-'2012'!D46</f>
        <v>-0.26621621621621627</v>
      </c>
      <c r="E46" s="51">
        <f>'2013'!E46-'2012'!E46</f>
        <v>6.5217391304347672E-2</v>
      </c>
      <c r="F46" s="51">
        <f>'2013'!F46-'2012'!F46</f>
        <v>0.34742776603241721</v>
      </c>
      <c r="G46" s="51">
        <f>'2013'!G46-'2012'!G46</f>
        <v>-5.5128205128204932E-2</v>
      </c>
      <c r="H46" s="51">
        <f>'2013'!H46-'2012'!H46</f>
        <v>0.12508361204013374</v>
      </c>
      <c r="I46" s="51">
        <f>'2013'!I46-'2012'!I46</f>
        <v>-0.15547545944021723</v>
      </c>
      <c r="J46" s="51">
        <f>'2013'!J46-'2012'!J46</f>
        <v>-0.29625020468315055</v>
      </c>
      <c r="K46" s="51">
        <f>'2013'!K46-'2012'!K46</f>
        <v>-0.11250153355416481</v>
      </c>
      <c r="L46" s="51">
        <f>'2013'!L46-'2012'!L46</f>
        <v>-0.19161982626469065</v>
      </c>
      <c r="M46" s="51">
        <f>'2013'!M46-'2012'!M46</f>
        <v>-0.8931520155415249</v>
      </c>
      <c r="N46" s="51">
        <f>'2013'!N46-'2012'!N46</f>
        <v>-0.45782312925170077</v>
      </c>
      <c r="O46" s="51">
        <f>'2013'!O46-'2012'!O46</f>
        <v>0.1498211932994542</v>
      </c>
      <c r="P46" s="48"/>
    </row>
    <row r="47" spans="2:18" s="62" customFormat="1" x14ac:dyDescent="0.2">
      <c r="B47" s="63" t="s">
        <v>111</v>
      </c>
      <c r="C47" s="60">
        <f>'2013'!C47-'2012'!C47</f>
        <v>-0.21093168943592255</v>
      </c>
      <c r="D47" s="60">
        <f>'2013'!D47-'2012'!D47</f>
        <v>0.19283044867110677</v>
      </c>
      <c r="E47" s="60">
        <f>'2013'!E47-'2012'!E47</f>
        <v>-0.23676997680792722</v>
      </c>
      <c r="F47" s="60">
        <f>'2013'!F47-'2012'!F47</f>
        <v>2.3270283723245466E-2</v>
      </c>
      <c r="G47" s="60">
        <f>'2013'!G47-'2012'!G47</f>
        <v>-0.33945801433953071</v>
      </c>
      <c r="H47" s="60">
        <f>'2013'!H47-'2012'!H47</f>
        <v>-0.85325345801675434</v>
      </c>
      <c r="I47" s="60">
        <f>'2013'!I47-'2012'!I47</f>
        <v>-0.86433730236189721</v>
      </c>
      <c r="J47" s="60">
        <f>'2013'!J47-'2012'!J47</f>
        <v>-0.40420268425841677</v>
      </c>
      <c r="K47" s="60">
        <f>'2013'!K47-'2012'!K47</f>
        <v>-0.6981695515124704</v>
      </c>
      <c r="L47" s="60">
        <f>'2013'!L47-'2012'!L47</f>
        <v>0.58150572831423908</v>
      </c>
      <c r="M47" s="60">
        <f>'2013'!M47-'2012'!M47</f>
        <v>-0.36811594202898545</v>
      </c>
      <c r="N47" s="60">
        <f>'2013'!N47-'2012'!N47</f>
        <v>0.11080517313308302</v>
      </c>
      <c r="O47" s="60">
        <f>'2013'!O47-'2012'!O47</f>
        <v>0.35444015444015453</v>
      </c>
      <c r="P47" s="64"/>
    </row>
    <row r="48" spans="2:18" s="19" customFormat="1" x14ac:dyDescent="0.2">
      <c r="B48" s="18" t="s">
        <v>121</v>
      </c>
      <c r="C48" s="51">
        <f>'2013'!C48-'2012'!C48</f>
        <v>-1.7573864289240015E-2</v>
      </c>
      <c r="D48" s="51">
        <f>'2013'!D48-'2012'!D48</f>
        <v>-5.9294378452756646E-3</v>
      </c>
      <c r="E48" s="51">
        <f>'2013'!E48-'2012'!E48</f>
        <v>-3.1913894095775497E-2</v>
      </c>
      <c r="F48" s="51">
        <f>'2013'!F48-'2012'!F48</f>
        <v>-0.12588104433065506</v>
      </c>
      <c r="G48" s="51">
        <f>'2013'!G48-'2012'!G48</f>
        <v>-0.32198123021134673</v>
      </c>
      <c r="H48" s="51">
        <f>'2013'!H48-'2012'!H48</f>
        <v>0.18807039722877827</v>
      </c>
      <c r="I48" s="51">
        <f>'2013'!I48-'2012'!I48</f>
        <v>-9.7444777298076879E-2</v>
      </c>
      <c r="J48" s="51">
        <f>'2013'!J48-'2012'!J48</f>
        <v>-7.6501466003521923E-2</v>
      </c>
      <c r="K48" s="51">
        <f>'2013'!K48-'2012'!K48</f>
        <v>3.4394792603894775E-2</v>
      </c>
      <c r="L48" s="51">
        <f>'2013'!L48-'2012'!L48</f>
        <v>-8.0336184153826373E-2</v>
      </c>
      <c r="M48" s="51">
        <f>'2013'!M48-'2012'!M48</f>
        <v>0.10441137428464842</v>
      </c>
      <c r="N48" s="51">
        <f>'2013'!N48-'2012'!N48</f>
        <v>0.1203601425350167</v>
      </c>
      <c r="O48" s="51">
        <f>'2013'!O48-'2012'!O48</f>
        <v>1.0555466097244892E-2</v>
      </c>
      <c r="P48" s="48"/>
    </row>
    <row r="49" spans="2:15" x14ac:dyDescent="0.2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2:15" x14ac:dyDescent="0.2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2:15" x14ac:dyDescent="0.2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x14ac:dyDescent="0.2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x14ac:dyDescent="0.2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2:15" x14ac:dyDescent="0.2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5" x14ac:dyDescent="0.2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x14ac:dyDescent="0.2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x14ac:dyDescent="0.2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x14ac:dyDescent="0.2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 x14ac:dyDescent="0.2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x14ac:dyDescent="0.2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3" spans="2:15" x14ac:dyDescent="0.2">
      <c r="B63" s="41"/>
    </row>
    <row r="64" spans="2:15" x14ac:dyDescent="0.2">
      <c r="B64" s="41"/>
    </row>
    <row r="65" spans="2:2" s="42" customFormat="1" x14ac:dyDescent="0.2">
      <c r="B65" s="41"/>
    </row>
    <row r="66" spans="2:2" s="42" customFormat="1" x14ac:dyDescent="0.2">
      <c r="B66" s="37"/>
    </row>
    <row r="75" spans="2:2" x14ac:dyDescent="0.2">
      <c r="B75" s="41"/>
    </row>
  </sheetData>
  <conditionalFormatting sqref="P1:IV1048576 A1:A1048576 C1:O6 B3:B65536 B1 C8:O65536">
    <cfRule type="cellIs" dxfId="31" priority="5" stopIfTrue="1" operator="lessThan">
      <formula>0</formula>
    </cfRule>
  </conditionalFormatting>
  <conditionalFormatting sqref="A45:IV48">
    <cfRule type="cellIs" dxfId="30" priority="4" stopIfTrue="1" operator="lessThan">
      <formula>0</formula>
    </cfRule>
  </conditionalFormatting>
  <conditionalFormatting sqref="B47">
    <cfRule type="cellIs" dxfId="29" priority="3" stopIfTrue="1" operator="lessThan">
      <formula>0</formula>
    </cfRule>
  </conditionalFormatting>
  <conditionalFormatting sqref="B47">
    <cfRule type="cellIs" dxfId="28" priority="2" stopIfTrue="1" operator="lessThan">
      <formula>0</formula>
    </cfRule>
  </conditionalFormatting>
  <conditionalFormatting sqref="B47">
    <cfRule type="cellIs" dxfId="27" priority="1" stopIfTrue="1" operator="lessThan">
      <formula>0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75"/>
  <sheetViews>
    <sheetView workbookViewId="0"/>
  </sheetViews>
  <sheetFormatPr defaultRowHeight="12.75" x14ac:dyDescent="0.2"/>
  <cols>
    <col min="1" max="1" width="4.140625" style="26" customWidth="1"/>
    <col min="2" max="2" width="28.7109375" style="37" customWidth="1"/>
    <col min="3" max="11" width="10.140625" style="26" customWidth="1"/>
    <col min="12" max="12" width="11.42578125" style="26" customWidth="1"/>
    <col min="13" max="15" width="10.140625" style="26" customWidth="1"/>
    <col min="16" max="16384" width="9.140625" style="26"/>
  </cols>
  <sheetData>
    <row r="2" spans="2:78" x14ac:dyDescent="0.2">
      <c r="B2" s="38" t="s">
        <v>66</v>
      </c>
    </row>
    <row r="4" spans="2:78" ht="15.75" x14ac:dyDescent="0.25">
      <c r="B4" s="3" t="s">
        <v>83</v>
      </c>
      <c r="C4" s="27"/>
      <c r="D4" s="27"/>
      <c r="E4" s="27"/>
      <c r="G4" s="27"/>
      <c r="I4" s="27"/>
      <c r="K4" s="27"/>
      <c r="L4" s="27"/>
    </row>
    <row r="5" spans="2:78" ht="15.75" thickBot="1" x14ac:dyDescent="0.3">
      <c r="B5" s="39" t="s">
        <v>0</v>
      </c>
    </row>
    <row r="6" spans="2:78" ht="13.5" thickBot="1" x14ac:dyDescent="0.25">
      <c r="B6" s="28" t="s">
        <v>119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2:78" ht="13.5" thickBot="1" x14ac:dyDescent="0.25">
      <c r="B7" s="28" t="s">
        <v>120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2:78" x14ac:dyDescent="0.2">
      <c r="B8" s="4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2:78" s="57" customFormat="1" x14ac:dyDescent="0.2">
      <c r="B9" s="58" t="s">
        <v>20</v>
      </c>
      <c r="C9" s="55">
        <f>'2012'!C9-'2011'!C9</f>
        <v>-1.4606004272851525E-2</v>
      </c>
      <c r="D9" s="55">
        <f>'2012'!D9-'2011'!D9</f>
        <v>3.0875760558106702E-2</v>
      </c>
      <c r="E9" s="55">
        <f>'2012'!E9-'2011'!E9</f>
        <v>-5.4899038497361108E-2</v>
      </c>
      <c r="F9" s="55">
        <f>'2012'!F9-'2011'!F9</f>
        <v>-9.4098956363233288E-2</v>
      </c>
      <c r="G9" s="55">
        <f>'2012'!G9-'2011'!G9</f>
        <v>-2.7815954695791678E-2</v>
      </c>
      <c r="H9" s="55">
        <f>'2012'!H9-'2011'!H9</f>
        <v>5.3014987802391111E-4</v>
      </c>
      <c r="I9" s="55">
        <f>'2012'!I9-'2011'!I9</f>
        <v>7.3552678791191983E-2</v>
      </c>
      <c r="J9" s="55">
        <f>'2012'!J9-'2011'!J9</f>
        <v>3.8185179648020817E-2</v>
      </c>
      <c r="K9" s="55">
        <f>'2012'!K9-'2011'!K9</f>
        <v>-6.5971100909874902E-2</v>
      </c>
      <c r="L9" s="55">
        <f>'2012'!L9-'2011'!L9</f>
        <v>-1.3292160132869935E-2</v>
      </c>
      <c r="M9" s="55">
        <f>'2012'!M9-'2011'!M9</f>
        <v>-1.4110061072108993E-2</v>
      </c>
      <c r="N9" s="55">
        <f>'2012'!N9-'2011'!N9</f>
        <v>-2.9685521211529231E-2</v>
      </c>
      <c r="O9" s="55">
        <f>'2012'!O9-'2011'!O9</f>
        <v>-2.8745718995537795E-2</v>
      </c>
      <c r="P9" s="55"/>
      <c r="Q9" s="55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</row>
    <row r="10" spans="2:78" s="42" customFormat="1" ht="13.5" customHeight="1" x14ac:dyDescent="0.2">
      <c r="B10" s="47" t="s">
        <v>21</v>
      </c>
      <c r="C10" s="50">
        <f>'2012'!C10-'2011'!C10</f>
        <v>-5.2724388183775339E-2</v>
      </c>
      <c r="D10" s="50">
        <f>'2012'!D10-'2011'!D10</f>
        <v>1.269679039925431E-2</v>
      </c>
      <c r="E10" s="50">
        <f>'2012'!E10-'2011'!E10</f>
        <v>-0.17899360997828695</v>
      </c>
      <c r="F10" s="50">
        <f>'2012'!F10-'2011'!F10</f>
        <v>-0.22687616407012956</v>
      </c>
      <c r="G10" s="50">
        <f>'2012'!G10-'2011'!G10</f>
        <v>-0.10819361005453842</v>
      </c>
      <c r="H10" s="50">
        <f>'2012'!H10-'2011'!H10</f>
        <v>-0.10430204336592341</v>
      </c>
      <c r="I10" s="50">
        <f>'2012'!I10-'2011'!I10</f>
        <v>0.10899321690250896</v>
      </c>
      <c r="J10" s="50">
        <f>'2012'!J10-'2011'!J10</f>
        <v>-1.5177992566828058E-2</v>
      </c>
      <c r="K10" s="50">
        <f>'2012'!K10-'2011'!K10</f>
        <v>-5.1811624938276957E-2</v>
      </c>
      <c r="L10" s="50">
        <f>'2012'!L10-'2011'!L10</f>
        <v>-3.9062404468012568E-2</v>
      </c>
      <c r="M10" s="50">
        <f>'2012'!M10-'2011'!M10</f>
        <v>-4.007457280722071E-2</v>
      </c>
      <c r="N10" s="50">
        <f>'2012'!N10-'2011'!N10</f>
        <v>-7.537028379005184E-2</v>
      </c>
      <c r="O10" s="50">
        <f>'2012'!O10-'2011'!O10</f>
        <v>-4.2214602888644981E-2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2:78" s="57" customFormat="1" x14ac:dyDescent="0.2">
      <c r="B11" s="54" t="s">
        <v>22</v>
      </c>
      <c r="C11" s="55">
        <f>'2012'!C11-'2011'!C11</f>
        <v>1.3426746488923946E-2</v>
      </c>
      <c r="D11" s="55">
        <f>'2012'!D11-'2011'!D11</f>
        <v>2.6805554646684104E-2</v>
      </c>
      <c r="E11" s="55">
        <f>'2012'!E11-'2011'!E11</f>
        <v>2.2166175200212246E-2</v>
      </c>
      <c r="F11" s="55">
        <f>'2012'!F11-'2011'!F11</f>
        <v>7.1815600404050439E-3</v>
      </c>
      <c r="G11" s="55">
        <f>'2012'!G11-'2011'!G11</f>
        <v>3.3373303644949948E-2</v>
      </c>
      <c r="H11" s="55">
        <f>'2012'!H11-'2011'!H11</f>
        <v>6.5524525498522612E-2</v>
      </c>
      <c r="I11" s="55">
        <f>'2012'!I11-'2011'!I11</f>
        <v>4.3428082355038145E-2</v>
      </c>
      <c r="J11" s="55">
        <f>'2012'!J11-'2011'!J11</f>
        <v>7.5067122771172334E-2</v>
      </c>
      <c r="K11" s="55">
        <f>'2012'!K11-'2011'!K11</f>
        <v>-7.7444068495788221E-2</v>
      </c>
      <c r="L11" s="55">
        <f>'2012'!L11-'2011'!L11</f>
        <v>2.8737828710765356E-3</v>
      </c>
      <c r="M11" s="55">
        <f>'2012'!M11-'2011'!M11</f>
        <v>2.5402793073421304E-3</v>
      </c>
      <c r="N11" s="55">
        <f>'2012'!N11-'2011'!N11</f>
        <v>9.8588515562458845E-4</v>
      </c>
      <c r="O11" s="55">
        <f>'2012'!O11-'2011'!O11</f>
        <v>-2.5844166920816924E-2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2:78" s="42" customFormat="1" x14ac:dyDescent="0.2">
      <c r="B12" s="53" t="s">
        <v>23</v>
      </c>
      <c r="C12" s="51">
        <f>'2012'!C12-'2011'!C12</f>
        <v>-0.19409720898590566</v>
      </c>
      <c r="D12" s="51">
        <f>'2012'!D12-'2011'!D12</f>
        <v>-2.5246185947566557E-2</v>
      </c>
      <c r="E12" s="51">
        <f>'2012'!E12-'2011'!E12</f>
        <v>-0.23632490078343116</v>
      </c>
      <c r="F12" s="51">
        <f>'2012'!F12-'2011'!F12</f>
        <v>-0.42076514913201235</v>
      </c>
      <c r="G12" s="51">
        <f>'2012'!G12-'2011'!G12</f>
        <v>-0.23914813623657327</v>
      </c>
      <c r="H12" s="51">
        <f>'2012'!H12-'2011'!H12</f>
        <v>-0.33435549864097447</v>
      </c>
      <c r="I12" s="51">
        <f>'2012'!I12-'2011'!I12</f>
        <v>4.8438415916306266E-2</v>
      </c>
      <c r="J12" s="51">
        <f>'2012'!J12-'2011'!J12</f>
        <v>-3.59888140191571E-2</v>
      </c>
      <c r="K12" s="51">
        <f>'2012'!K12-'2011'!K12</f>
        <v>-0.26982078308747615</v>
      </c>
      <c r="L12" s="51">
        <f>'2012'!L12-'2011'!L12</f>
        <v>-0.20390390761424659</v>
      </c>
      <c r="M12" s="50">
        <f>'2012'!M12-'2011'!M12</f>
        <v>-9.2075960222256059E-2</v>
      </c>
      <c r="N12" s="50">
        <f>'2012'!N12-'2011'!N12</f>
        <v>-0.23403975674622357</v>
      </c>
      <c r="O12" s="50">
        <f>'2012'!O12-'2011'!O12</f>
        <v>-0.2474904761053085</v>
      </c>
    </row>
    <row r="13" spans="2:78" s="57" customFormat="1" x14ac:dyDescent="0.2">
      <c r="B13" s="59" t="s">
        <v>24</v>
      </c>
      <c r="C13" s="60">
        <f>'2012'!C13-'2011'!C13</f>
        <v>1.6622445098435801E-2</v>
      </c>
      <c r="D13" s="60">
        <f>'2012'!D13-'2011'!D13</f>
        <v>0.13090599651039536</v>
      </c>
      <c r="E13" s="60">
        <f>'2012'!E13-'2011'!E13</f>
        <v>4.207058258084273E-2</v>
      </c>
      <c r="F13" s="60">
        <f>'2012'!F13-'2011'!F13</f>
        <v>-4.7899007672177696E-2</v>
      </c>
      <c r="G13" s="60">
        <f>'2012'!G13-'2011'!G13</f>
        <v>2.5961532159658463E-2</v>
      </c>
      <c r="H13" s="60">
        <f>'2012'!H13-'2011'!H13</f>
        <v>3.4492290502262213E-2</v>
      </c>
      <c r="I13" s="60">
        <f>'2012'!I13-'2011'!I13</f>
        <v>2.2712895032160452E-2</v>
      </c>
      <c r="J13" s="60">
        <f>'2012'!J13-'2011'!J13</f>
        <v>-8.1781139177772744E-2</v>
      </c>
      <c r="K13" s="60">
        <f>'2012'!K13-'2011'!K13</f>
        <v>-4.7855924812463924E-2</v>
      </c>
      <c r="L13" s="60">
        <f>'2012'!L13-'2011'!L13</f>
        <v>-6.2158191196103108E-2</v>
      </c>
      <c r="M13" s="55">
        <f>'2012'!M13-'2011'!M13</f>
        <v>7.9806586635759791E-2</v>
      </c>
      <c r="N13" s="55">
        <f>'2012'!N13-'2011'!N13</f>
        <v>-5.5633477729580383E-2</v>
      </c>
      <c r="O13" s="55">
        <f>'2012'!O13-'2011'!O13</f>
        <v>2.1875963082695238E-2</v>
      </c>
    </row>
    <row r="14" spans="2:78" s="42" customFormat="1" x14ac:dyDescent="0.2">
      <c r="B14" s="18" t="s">
        <v>25</v>
      </c>
      <c r="C14" s="51">
        <f>'2012'!C14-'2011'!C14</f>
        <v>-3.547745070533459E-2</v>
      </c>
      <c r="D14" s="51">
        <f>'2012'!D14-'2011'!D14</f>
        <v>-3.2950907180008038E-2</v>
      </c>
      <c r="E14" s="51">
        <f>'2012'!E14-'2011'!E14</f>
        <v>-8.8447473433315826E-2</v>
      </c>
      <c r="F14" s="51">
        <f>'2012'!F14-'2011'!F14</f>
        <v>-0.10845969216131257</v>
      </c>
      <c r="G14" s="51">
        <f>'2012'!G14-'2011'!G14</f>
        <v>-5.4589684214391365E-2</v>
      </c>
      <c r="H14" s="51">
        <f>'2012'!H14-'2011'!H14</f>
        <v>-2.1253281111982325E-2</v>
      </c>
      <c r="I14" s="51">
        <f>'2012'!I14-'2011'!I14</f>
        <v>-1.7760949876494569E-2</v>
      </c>
      <c r="J14" s="51">
        <f>'2012'!J14-'2011'!J14</f>
        <v>0.16234033575284723</v>
      </c>
      <c r="K14" s="51">
        <f>'2012'!K14-'2011'!K14</f>
        <v>-0.25354967390786487</v>
      </c>
      <c r="L14" s="51">
        <f>'2012'!L14-'2011'!L14</f>
        <v>-5.2869875988438286E-2</v>
      </c>
      <c r="M14" s="50">
        <f>'2012'!M14-'2011'!M14</f>
        <v>1.4075684107527131E-2</v>
      </c>
      <c r="N14" s="50">
        <f>'2012'!N14-'2011'!N14</f>
        <v>-4.8858051459959473E-2</v>
      </c>
      <c r="O14" s="50">
        <f>'2012'!O14-'2011'!O14</f>
        <v>4.7001170230631883E-2</v>
      </c>
    </row>
    <row r="15" spans="2:78" s="57" customFormat="1" x14ac:dyDescent="0.2">
      <c r="B15" s="59" t="s">
        <v>1</v>
      </c>
      <c r="C15" s="60">
        <f>'2012'!C15-'2011'!C15</f>
        <v>-8.2217289943742777E-2</v>
      </c>
      <c r="D15" s="60">
        <f>'2012'!D15-'2011'!D15</f>
        <v>0.11911882867601076</v>
      </c>
      <c r="E15" s="60">
        <f>'2012'!E15-'2011'!E15</f>
        <v>-0.5091772723075243</v>
      </c>
      <c r="F15" s="60">
        <f>'2012'!F15-'2011'!F15</f>
        <v>-0.4092916956521071</v>
      </c>
      <c r="G15" s="60">
        <f>'2012'!G15-'2011'!G15</f>
        <v>-0.17409481696043372</v>
      </c>
      <c r="H15" s="60">
        <f>'2012'!H15-'2011'!H15</f>
        <v>-0.26273026612598471</v>
      </c>
      <c r="I15" s="60">
        <f>'2012'!I15-'2011'!I15</f>
        <v>0.14093903659300677</v>
      </c>
      <c r="J15" s="60">
        <f>'2012'!J15-'2011'!J15</f>
        <v>-5.9147532993808483E-4</v>
      </c>
      <c r="K15" s="60">
        <f>'2012'!K15-'2011'!K15</f>
        <v>0.19227547662995859</v>
      </c>
      <c r="L15" s="60">
        <f>'2012'!L15-'2011'!L15</f>
        <v>-0.11495393268046605</v>
      </c>
      <c r="M15" s="55">
        <f>'2012'!M15-'2011'!M15</f>
        <v>-0.21715482162496591</v>
      </c>
      <c r="N15" s="55">
        <f>'2012'!N15-'2011'!N15</f>
        <v>-0.51246525401004961</v>
      </c>
      <c r="O15" s="55">
        <f>'2012'!O15-'2011'!O15</f>
        <v>-0.26350044546109608</v>
      </c>
    </row>
    <row r="16" spans="2:78" s="42" customFormat="1" x14ac:dyDescent="0.2">
      <c r="B16" s="18" t="s">
        <v>26</v>
      </c>
      <c r="C16" s="51">
        <f>'2012'!C16-'2011'!C16</f>
        <v>-9.665540846479459E-2</v>
      </c>
      <c r="D16" s="51">
        <f>'2012'!D16-'2011'!D16</f>
        <v>-0.17034651502929066</v>
      </c>
      <c r="E16" s="51">
        <f>'2012'!E16-'2011'!E16</f>
        <v>-0.23323665428928586</v>
      </c>
      <c r="F16" s="51">
        <f>'2012'!F16-'2011'!F16</f>
        <v>-0.44243981212637351</v>
      </c>
      <c r="G16" s="51">
        <f>'2012'!G16-'2011'!G16</f>
        <v>-0.2287056193529664</v>
      </c>
      <c r="H16" s="51">
        <f>'2012'!H16-'2011'!H16</f>
        <v>-0.26148285725301568</v>
      </c>
      <c r="I16" s="51">
        <f>'2012'!I16-'2011'!I16</f>
        <v>0.18279246264706561</v>
      </c>
      <c r="J16" s="51">
        <f>'2012'!J16-'2011'!J16</f>
        <v>3.055075404133456E-2</v>
      </c>
      <c r="K16" s="51">
        <f>'2012'!K16-'2011'!K16</f>
        <v>-8.1268079754810429E-3</v>
      </c>
      <c r="L16" s="51">
        <f>'2012'!L16-'2011'!L16</f>
        <v>-8.5398556321270247E-2</v>
      </c>
      <c r="M16" s="50">
        <f>'2012'!M16-'2011'!M16</f>
        <v>-0.12427921372624096</v>
      </c>
      <c r="N16" s="50">
        <f>'2012'!N16-'2011'!N16</f>
        <v>-8.8679497957756315E-2</v>
      </c>
      <c r="O16" s="50">
        <f>'2012'!O16-'2011'!O16</f>
        <v>-2.2358778779782762E-2</v>
      </c>
    </row>
    <row r="17" spans="2:15" s="57" customFormat="1" x14ac:dyDescent="0.2">
      <c r="B17" s="59" t="s">
        <v>27</v>
      </c>
      <c r="C17" s="60">
        <f>'2012'!C17-'2011'!C17</f>
        <v>-4.1105586938894101E-2</v>
      </c>
      <c r="D17" s="60">
        <f>'2012'!D17-'2011'!D17</f>
        <v>-9.5852882353057778E-2</v>
      </c>
      <c r="E17" s="60">
        <f>'2012'!E17-'2011'!E17</f>
        <v>-0.26599620115137945</v>
      </c>
      <c r="F17" s="60">
        <f>'2012'!F17-'2011'!F17</f>
        <v>-0.21797341515651358</v>
      </c>
      <c r="G17" s="60">
        <f>'2012'!G17-'2011'!G17</f>
        <v>-0.10578580609006583</v>
      </c>
      <c r="H17" s="60">
        <f>'2012'!H17-'2011'!H17</f>
        <v>-9.766200956104143E-2</v>
      </c>
      <c r="I17" s="60">
        <f>'2012'!I17-'2011'!I17</f>
        <v>0.10335987049994744</v>
      </c>
      <c r="J17" s="60">
        <f>'2012'!J17-'2011'!J17</f>
        <v>-8.8745893700812095E-2</v>
      </c>
      <c r="K17" s="60">
        <f>'2012'!K17-'2011'!K17</f>
        <v>3.0405797588183292E-2</v>
      </c>
      <c r="L17" s="60">
        <f>'2012'!L17-'2011'!L17</f>
        <v>-8.5578488145177989E-2</v>
      </c>
      <c r="M17" s="55">
        <f>'2012'!M17-'2011'!M17</f>
        <v>0.16568819308545346</v>
      </c>
      <c r="N17" s="55">
        <f>'2012'!N17-'2011'!N17</f>
        <v>0.1049590710070436</v>
      </c>
      <c r="O17" s="55">
        <f>'2012'!O17-'2011'!O17</f>
        <v>-1.306177998554392E-2</v>
      </c>
    </row>
    <row r="18" spans="2:15" s="42" customFormat="1" x14ac:dyDescent="0.2">
      <c r="B18" s="18" t="s">
        <v>28</v>
      </c>
      <c r="C18" s="51">
        <f>'2012'!C18-'2011'!C18</f>
        <v>-5.7865146936037615E-2</v>
      </c>
      <c r="D18" s="51">
        <f>'2012'!D18-'2011'!D18</f>
        <v>-0.17387681095372898</v>
      </c>
      <c r="E18" s="51">
        <f>'2012'!E18-'2011'!E18</f>
        <v>-0.4774260243388575</v>
      </c>
      <c r="F18" s="51">
        <f>'2012'!F18-'2011'!F18</f>
        <v>-0.31911848362800654</v>
      </c>
      <c r="G18" s="51">
        <f>'2012'!G18-'2011'!G18</f>
        <v>-0.26448579948035578</v>
      </c>
      <c r="H18" s="51">
        <f>'2012'!H18-'2011'!H18</f>
        <v>-0.3637888423556177</v>
      </c>
      <c r="I18" s="51">
        <f>'2012'!I18-'2011'!I18</f>
        <v>0.12634041471644375</v>
      </c>
      <c r="J18" s="51">
        <f>'2012'!J18-'2011'!J18</f>
        <v>-8.164798056378153E-4</v>
      </c>
      <c r="K18" s="51">
        <f>'2012'!K18-'2011'!K18</f>
        <v>-5.5956285825540242E-3</v>
      </c>
      <c r="L18" s="51">
        <f>'2012'!L18-'2011'!L18</f>
        <v>0.16309802638741733</v>
      </c>
      <c r="M18" s="50">
        <f>'2012'!M18-'2011'!M18</f>
        <v>4.525230053594953E-3</v>
      </c>
      <c r="N18" s="50">
        <f>'2012'!N18-'2011'!N18</f>
        <v>-3.3409193151446193E-2</v>
      </c>
      <c r="O18" s="50">
        <f>'2012'!O18-'2011'!O18</f>
        <v>-0.13955868393087911</v>
      </c>
    </row>
    <row r="19" spans="2:15" s="57" customFormat="1" x14ac:dyDescent="0.2">
      <c r="B19" s="59" t="s">
        <v>29</v>
      </c>
      <c r="C19" s="60">
        <f>'2012'!C19-'2011'!C19</f>
        <v>-1.3261239051440832E-3</v>
      </c>
      <c r="D19" s="60">
        <f>'2012'!D19-'2011'!D19</f>
        <v>-7.1181410950527102E-3</v>
      </c>
      <c r="E19" s="60">
        <f>'2012'!E19-'2011'!E19</f>
        <v>-0.22809636213840645</v>
      </c>
      <c r="F19" s="60">
        <f>'2012'!F19-'2011'!F19</f>
        <v>-0.13294554551452498</v>
      </c>
      <c r="G19" s="60">
        <f>'2012'!G19-'2011'!G19</f>
        <v>-0.10305724382721637</v>
      </c>
      <c r="H19" s="60">
        <f>'2012'!H19-'2011'!H19</f>
        <v>-7.1235403007243736E-2</v>
      </c>
      <c r="I19" s="60">
        <f>'2012'!I19-'2011'!I19</f>
        <v>0.37931270620403579</v>
      </c>
      <c r="J19" s="60">
        <f>'2012'!J19-'2011'!J19</f>
        <v>6.7743643400103526E-2</v>
      </c>
      <c r="K19" s="60">
        <f>'2012'!K19-'2011'!K19</f>
        <v>7.8564141069725757E-3</v>
      </c>
      <c r="L19" s="60">
        <f>'2012'!L19-'2011'!L19</f>
        <v>-9.1604864601501745E-2</v>
      </c>
      <c r="M19" s="55">
        <f>'2012'!M19-'2011'!M19</f>
        <v>4.6511863689953969E-2</v>
      </c>
      <c r="N19" s="55">
        <f>'2012'!N19-'2011'!N19</f>
        <v>-2.1781463352481101E-2</v>
      </c>
      <c r="O19" s="55">
        <f>'2012'!O19-'2011'!O19</f>
        <v>-1.1422403310085372E-2</v>
      </c>
    </row>
    <row r="20" spans="2:15" s="42" customFormat="1" x14ac:dyDescent="0.2">
      <c r="B20" s="18" t="s">
        <v>30</v>
      </c>
      <c r="C20" s="51">
        <f>'2012'!C20-'2011'!C20</f>
        <v>-0.11499216911549537</v>
      </c>
      <c r="D20" s="51">
        <f>'2012'!D20-'2011'!D20</f>
        <v>-0.14078148113177869</v>
      </c>
      <c r="E20" s="51">
        <f>'2012'!E20-'2011'!E20</f>
        <v>-0.17899560460114095</v>
      </c>
      <c r="F20" s="51">
        <f>'2012'!F20-'2011'!F20</f>
        <v>-0.20743110388552966</v>
      </c>
      <c r="G20" s="51">
        <f>'2012'!G20-'2011'!G20</f>
        <v>-0.40120743781695234</v>
      </c>
      <c r="H20" s="51">
        <f>'2012'!H20-'2011'!H20</f>
        <v>-0.22860606760384505</v>
      </c>
      <c r="I20" s="51">
        <f>'2012'!I20-'2011'!I20</f>
        <v>-2.7073009596987774E-2</v>
      </c>
      <c r="J20" s="51">
        <f>'2012'!J20-'2011'!J20</f>
        <v>-0.22825283330901325</v>
      </c>
      <c r="K20" s="51">
        <f>'2012'!K20-'2011'!K20</f>
        <v>-2.4358370311882371E-2</v>
      </c>
      <c r="L20" s="51">
        <f>'2012'!L20-'2011'!L20</f>
        <v>-0.10806427230390359</v>
      </c>
      <c r="M20" s="50">
        <f>'2012'!M20-'2011'!M20</f>
        <v>0.13182856795336262</v>
      </c>
      <c r="N20" s="50">
        <f>'2012'!N20-'2011'!N20</f>
        <v>2.8527120273619921E-2</v>
      </c>
      <c r="O20" s="50">
        <f>'2012'!O20-'2011'!O20</f>
        <v>-2.6604344886380193E-2</v>
      </c>
    </row>
    <row r="21" spans="2:15" s="57" customFormat="1" x14ac:dyDescent="0.2">
      <c r="B21" s="59" t="s">
        <v>31</v>
      </c>
      <c r="C21" s="60">
        <f>'2012'!C21-'2011'!C21</f>
        <v>-6.8051488922191705E-3</v>
      </c>
      <c r="D21" s="60">
        <f>'2012'!D21-'2011'!D21</f>
        <v>0.20196202809085828</v>
      </c>
      <c r="E21" s="60">
        <f>'2012'!E21-'2011'!E21</f>
        <v>-8.3455007659789082E-2</v>
      </c>
      <c r="F21" s="60">
        <f>'2012'!F21-'2011'!F21</f>
        <v>-0.17424269826968231</v>
      </c>
      <c r="G21" s="60">
        <f>'2012'!G21-'2011'!G21</f>
        <v>0.21274743699734011</v>
      </c>
      <c r="H21" s="60">
        <f>'2012'!H21-'2011'!H21</f>
        <v>-0.2170427366744776</v>
      </c>
      <c r="I21" s="60">
        <f>'2012'!I21-'2011'!I21</f>
        <v>3.3033508077538354E-2</v>
      </c>
      <c r="J21" s="60">
        <f>'2012'!J21-'2011'!J21</f>
        <v>-6.1676460596598481E-2</v>
      </c>
      <c r="K21" s="60">
        <f>'2012'!K21-'2011'!K21</f>
        <v>-1.3387194329534946E-2</v>
      </c>
      <c r="L21" s="60">
        <f>'2012'!L21-'2011'!L21</f>
        <v>0.13289184359026129</v>
      </c>
      <c r="M21" s="55">
        <f>'2012'!M21-'2011'!M21</f>
        <v>-1.1142631682239834E-2</v>
      </c>
      <c r="N21" s="55">
        <f>'2012'!N21-'2011'!N21</f>
        <v>0.12373625277386302</v>
      </c>
      <c r="O21" s="55">
        <f>'2012'!O21-'2011'!O21</f>
        <v>-7.5223745326838065E-2</v>
      </c>
    </row>
    <row r="22" spans="2:15" s="42" customFormat="1" x14ac:dyDescent="0.2">
      <c r="B22" s="18" t="s">
        <v>32</v>
      </c>
      <c r="C22" s="51">
        <f>'2012'!C22-'2011'!C22</f>
        <v>-3.3065568558888758E-2</v>
      </c>
      <c r="D22" s="51">
        <f>'2012'!D22-'2011'!D22</f>
        <v>1.4733232700218091E-2</v>
      </c>
      <c r="E22" s="51">
        <f>'2012'!E22-'2011'!E22</f>
        <v>-5.2363706553847145E-2</v>
      </c>
      <c r="F22" s="51">
        <f>'2012'!F22-'2011'!F22</f>
        <v>-1.1497526607705089E-2</v>
      </c>
      <c r="G22" s="51">
        <f>'2012'!G22-'2011'!G22</f>
        <v>0.21153846153846168</v>
      </c>
      <c r="H22" s="51">
        <f>'2012'!H22-'2011'!H22</f>
        <v>-1.4345999689797218E-2</v>
      </c>
      <c r="I22" s="51">
        <f>'2012'!I22-'2011'!I22</f>
        <v>7.0784425955769725E-2</v>
      </c>
      <c r="J22" s="51">
        <f>'2012'!J22-'2011'!J22</f>
        <v>7.2523044829537753E-3</v>
      </c>
      <c r="K22" s="51">
        <f>'2012'!K22-'2011'!K22</f>
        <v>1.7576318223866627E-2</v>
      </c>
      <c r="L22" s="51">
        <f>'2012'!L22-'2011'!L22</f>
        <v>-0.21324135402531152</v>
      </c>
      <c r="M22" s="50">
        <f>'2012'!M22-'2011'!M22</f>
        <v>-6.508621347967658E-2</v>
      </c>
      <c r="N22" s="50">
        <f>'2012'!N22-'2011'!N22</f>
        <v>-6.4689982399853907E-2</v>
      </c>
      <c r="O22" s="50">
        <f>'2012'!O22-'2011'!O22</f>
        <v>-0.21201032969208944</v>
      </c>
    </row>
    <row r="23" spans="2:15" s="57" customFormat="1" x14ac:dyDescent="0.2">
      <c r="B23" s="59" t="s">
        <v>33</v>
      </c>
      <c r="C23" s="60">
        <f>'2012'!C23-'2011'!C23</f>
        <v>-0.16129563725031515</v>
      </c>
      <c r="D23" s="60">
        <f>'2012'!D23-'2011'!D23</f>
        <v>-0.6970488132451762</v>
      </c>
      <c r="E23" s="60">
        <f>'2012'!E23-'2011'!E23</f>
        <v>-0.95894484749063547</v>
      </c>
      <c r="F23" s="60">
        <f>'2012'!F23-'2011'!F23</f>
        <v>-0.64127798171741146</v>
      </c>
      <c r="G23" s="60">
        <f>'2012'!G23-'2011'!G23</f>
        <v>-0.20785680880914903</v>
      </c>
      <c r="H23" s="60">
        <f>'2012'!H23-'2011'!H23</f>
        <v>-0.48894644404116883</v>
      </c>
      <c r="I23" s="60">
        <f>'2012'!I23-'2011'!I23</f>
        <v>8.397789375709741E-2</v>
      </c>
      <c r="J23" s="60">
        <f>'2012'!J23-'2011'!J23</f>
        <v>-5.6955797368037686E-2</v>
      </c>
      <c r="K23" s="60">
        <f>'2012'!K23-'2011'!K23</f>
        <v>-5.6438528747403849E-2</v>
      </c>
      <c r="L23" s="60">
        <f>'2012'!L23-'2011'!L23</f>
        <v>6.9198069634670789E-2</v>
      </c>
      <c r="M23" s="55">
        <f>'2012'!M23-'2011'!M23</f>
        <v>-0.49006134370372778</v>
      </c>
      <c r="N23" s="55">
        <f>'2012'!N23-'2011'!N23</f>
        <v>-0.12551690955274886</v>
      </c>
      <c r="O23" s="55">
        <f>'2012'!O23-'2011'!O23</f>
        <v>3.4265889126743998E-2</v>
      </c>
    </row>
    <row r="24" spans="2:15" s="42" customFormat="1" x14ac:dyDescent="0.2">
      <c r="B24" s="18" t="s">
        <v>34</v>
      </c>
      <c r="C24" s="51">
        <f>'2012'!C24-'2011'!C24</f>
        <v>0.2128232636320333</v>
      </c>
      <c r="D24" s="51">
        <f>'2012'!D24-'2011'!D24</f>
        <v>-1.8606241861906625E-2</v>
      </c>
      <c r="E24" s="51">
        <f>'2012'!E24-'2011'!E24</f>
        <v>0.18708700307727932</v>
      </c>
      <c r="F24" s="51">
        <f>'2012'!F24-'2011'!F24</f>
        <v>0.49705992569651469</v>
      </c>
      <c r="G24" s="51">
        <f>'2012'!G24-'2011'!G24</f>
        <v>0.38749837846468038</v>
      </c>
      <c r="H24" s="51">
        <f>'2012'!H24-'2011'!H24</f>
        <v>3.4537828559249029E-2</v>
      </c>
      <c r="I24" s="51">
        <f>'2012'!I24-'2011'!I24</f>
        <v>0.40882992006764241</v>
      </c>
      <c r="J24" s="51">
        <f>'2012'!J24-'2011'!J24</f>
        <v>0.15333110501273195</v>
      </c>
      <c r="K24" s="51">
        <f>'2012'!K24-'2011'!K24</f>
        <v>0.36840454111099752</v>
      </c>
      <c r="L24" s="51">
        <f>'2012'!L24-'2011'!L24</f>
        <v>0.15358889046115332</v>
      </c>
      <c r="M24" s="50">
        <f>'2012'!M24-'2011'!M24</f>
        <v>0.12422730010293082</v>
      </c>
      <c r="N24" s="50">
        <f>'2012'!N24-'2011'!N24</f>
        <v>6.5177160934313694E-2</v>
      </c>
      <c r="O24" s="50">
        <f>'2012'!O24-'2011'!O24</f>
        <v>0.28583444285868076</v>
      </c>
    </row>
    <row r="25" spans="2:15" s="57" customFormat="1" x14ac:dyDescent="0.2">
      <c r="B25" s="59" t="s">
        <v>35</v>
      </c>
      <c r="C25" s="60">
        <f>'2012'!C25-'2011'!C25</f>
        <v>9.9839429725006035E-3</v>
      </c>
      <c r="D25" s="60">
        <f>'2012'!D25-'2011'!D25</f>
        <v>-0.25317368401389784</v>
      </c>
      <c r="E25" s="60">
        <f>'2012'!E25-'2011'!E25</f>
        <v>-0.24211525017477253</v>
      </c>
      <c r="F25" s="60">
        <f>'2012'!F25-'2011'!F25</f>
        <v>-0.46735415033555072</v>
      </c>
      <c r="G25" s="60">
        <f>'2012'!G25-'2011'!G25</f>
        <v>-0.17055917002295784</v>
      </c>
      <c r="H25" s="60">
        <f>'2012'!H25-'2011'!H25</f>
        <v>1.0370463528566298</v>
      </c>
      <c r="I25" s="60">
        <f>'2012'!I25-'2011'!I25</f>
        <v>0.15276287126082577</v>
      </c>
      <c r="J25" s="60">
        <f>'2012'!J25-'2011'!J25</f>
        <v>-3.3529574454327804E-2</v>
      </c>
      <c r="K25" s="60">
        <f>'2012'!K25-'2011'!K25</f>
        <v>-0.15566789238908818</v>
      </c>
      <c r="L25" s="60">
        <f>'2012'!L25-'2011'!L25</f>
        <v>-0.13770447377826289</v>
      </c>
      <c r="M25" s="55">
        <f>'2012'!M25-'2011'!M25</f>
        <v>-0.26359484251268994</v>
      </c>
      <c r="N25" s="55">
        <f>'2012'!N25-'2011'!N25</f>
        <v>-0.33846732394826784</v>
      </c>
      <c r="O25" s="55">
        <f>'2012'!O25-'2011'!O25</f>
        <v>-0.36375821930368413</v>
      </c>
    </row>
    <row r="26" spans="2:15" s="42" customFormat="1" x14ac:dyDescent="0.2">
      <c r="B26" s="18" t="s">
        <v>36</v>
      </c>
      <c r="C26" s="51">
        <f>'2012'!C26-'2011'!C26</f>
        <v>-4.1182374439505676E-2</v>
      </c>
      <c r="D26" s="51">
        <f>'2012'!D26-'2011'!D26</f>
        <v>3.1596357075350134E-2</v>
      </c>
      <c r="E26" s="51">
        <f>'2012'!E26-'2011'!E26</f>
        <v>-0.26822605965463131</v>
      </c>
      <c r="F26" s="51">
        <f>'2012'!F26-'2011'!F26</f>
        <v>-0.14024443782323393</v>
      </c>
      <c r="G26" s="51">
        <f>'2012'!G26-'2011'!G26</f>
        <v>-0.13309701373107563</v>
      </c>
      <c r="H26" s="51">
        <f>'2012'!H26-'2011'!H26</f>
        <v>-8.3000057152973428E-2</v>
      </c>
      <c r="I26" s="51">
        <f>'2012'!I26-'2011'!I26</f>
        <v>0.21438950684755365</v>
      </c>
      <c r="J26" s="51">
        <f>'2012'!J26-'2011'!J26</f>
        <v>1.4617956806687094E-2</v>
      </c>
      <c r="K26" s="51">
        <f>'2012'!K26-'2011'!K26</f>
        <v>-0.14089439571588569</v>
      </c>
      <c r="L26" s="51">
        <f>'2012'!L26-'2011'!L26</f>
        <v>-3.0333023780695578E-2</v>
      </c>
      <c r="M26" s="50">
        <f>'2012'!M26-'2011'!M26</f>
        <v>2.793420207199615E-2</v>
      </c>
      <c r="N26" s="50">
        <f>'2012'!N26-'2011'!N26</f>
        <v>6.6003857834687762E-2</v>
      </c>
      <c r="O26" s="50">
        <f>'2012'!O26-'2011'!O26</f>
        <v>1.5397784293276207E-2</v>
      </c>
    </row>
    <row r="27" spans="2:15" s="57" customFormat="1" x14ac:dyDescent="0.2">
      <c r="B27" s="59" t="s">
        <v>37</v>
      </c>
      <c r="C27" s="60">
        <f>'2012'!C27-'2011'!C27</f>
        <v>-6.0878474752274148E-2</v>
      </c>
      <c r="D27" s="60">
        <f>'2012'!D27-'2011'!D27</f>
        <v>0.22092089611419485</v>
      </c>
      <c r="E27" s="60">
        <f>'2012'!E27-'2011'!E27</f>
        <v>-0.17665477504298965</v>
      </c>
      <c r="F27" s="60">
        <f>'2012'!F27-'2011'!F27</f>
        <v>-0.44002923483442968</v>
      </c>
      <c r="G27" s="60">
        <f>'2012'!G27-'2011'!G27</f>
        <v>1.2075647361064368E-2</v>
      </c>
      <c r="H27" s="60">
        <f>'2012'!H27-'2011'!H27</f>
        <v>-0.29556536473115136</v>
      </c>
      <c r="I27" s="60">
        <f>'2012'!I27-'2011'!I27</f>
        <v>-9.5373209116221824E-2</v>
      </c>
      <c r="J27" s="60">
        <f>'2012'!J27-'2011'!J27</f>
        <v>5.4253319673056577E-3</v>
      </c>
      <c r="K27" s="60">
        <f>'2012'!K27-'2011'!K27</f>
        <v>0.11423088974640394</v>
      </c>
      <c r="L27" s="60">
        <f>'2012'!L27-'2011'!L27</f>
        <v>-6.6262344759680847E-2</v>
      </c>
      <c r="M27" s="55">
        <f>'2012'!M27-'2011'!M27</f>
        <v>-0.13159751006570941</v>
      </c>
      <c r="N27" s="55">
        <f>'2012'!N27-'2011'!N27</f>
        <v>3.3110733823806804E-2</v>
      </c>
      <c r="O27" s="55">
        <f>'2012'!O27-'2011'!O27</f>
        <v>-0.15056279275710183</v>
      </c>
    </row>
    <row r="28" spans="2:15" s="42" customFormat="1" x14ac:dyDescent="0.2">
      <c r="B28" s="18" t="s">
        <v>38</v>
      </c>
      <c r="C28" s="51">
        <f>'2012'!C28-'2011'!C28</f>
        <v>0.10634050396209638</v>
      </c>
      <c r="D28" s="51">
        <f>'2012'!D28-'2011'!D28</f>
        <v>0.54003206229245393</v>
      </c>
      <c r="E28" s="51">
        <f>'2012'!E28-'2011'!E28</f>
        <v>0.17167755991285416</v>
      </c>
      <c r="F28" s="51">
        <f>'2012'!F28-'2011'!F28</f>
        <v>-0.27967729542835196</v>
      </c>
      <c r="G28" s="51">
        <f>'2012'!G28-'2011'!G28</f>
        <v>0.35229690522243695</v>
      </c>
      <c r="H28" s="51">
        <f>'2012'!H28-'2011'!H28</f>
        <v>0.63661570743405305</v>
      </c>
      <c r="I28" s="51">
        <f>'2012'!I28-'2011'!I28</f>
        <v>0.56002009040683109</v>
      </c>
      <c r="J28" s="51">
        <f>'2012'!J28-'2011'!J28</f>
        <v>0.29410718821437642</v>
      </c>
      <c r="K28" s="51">
        <f>'2012'!K28-'2011'!K28</f>
        <v>-0.10754838709677439</v>
      </c>
      <c r="L28" s="51">
        <f>'2012'!L28-'2011'!L28</f>
        <v>-0.3525305866359929</v>
      </c>
      <c r="M28" s="50">
        <f>'2012'!M28-'2011'!M28</f>
        <v>-0.34888161483906188</v>
      </c>
      <c r="N28" s="50">
        <f>'2012'!N28-'2011'!N28</f>
        <v>4.4444444444444287E-2</v>
      </c>
      <c r="O28" s="50">
        <f>'2012'!O28-'2011'!O28</f>
        <v>-0.48380733190859804</v>
      </c>
    </row>
    <row r="29" spans="2:15" s="57" customFormat="1" x14ac:dyDescent="0.2">
      <c r="B29" s="59" t="s">
        <v>39</v>
      </c>
      <c r="C29" s="60">
        <f>'2012'!C29-'2011'!C29</f>
        <v>4.8493660832321428E-2</v>
      </c>
      <c r="D29" s="60">
        <f>'2012'!D29-'2011'!D29</f>
        <v>-1.7800933463584023E-2</v>
      </c>
      <c r="E29" s="60">
        <f>'2012'!E29-'2011'!E29</f>
        <v>-0.45741716331387439</v>
      </c>
      <c r="F29" s="60">
        <f>'2012'!F29-'2011'!F29</f>
        <v>-0.33218689162881265</v>
      </c>
      <c r="G29" s="60">
        <f>'2012'!G29-'2011'!G29</f>
        <v>-1.1248843558905159</v>
      </c>
      <c r="H29" s="60">
        <f>'2012'!H29-'2011'!H29</f>
        <v>1.0495274868365607</v>
      </c>
      <c r="I29" s="60">
        <f>'2012'!I29-'2011'!I29</f>
        <v>0.21750349515754097</v>
      </c>
      <c r="J29" s="60">
        <f>'2012'!J29-'2011'!J29</f>
        <v>0.21717436974789894</v>
      </c>
      <c r="K29" s="60">
        <f>'2012'!K29-'2011'!K29</f>
        <v>-9.5120690083774662E-2</v>
      </c>
      <c r="L29" s="60">
        <f>'2012'!L29-'2011'!L29</f>
        <v>0.10247652815716624</v>
      </c>
      <c r="M29" s="55">
        <f>'2012'!M29-'2011'!M29</f>
        <v>-4.779907345718204E-3</v>
      </c>
      <c r="N29" s="55">
        <f>'2012'!N29-'2011'!N29</f>
        <v>1.5106020739823478E-2</v>
      </c>
      <c r="O29" s="55">
        <f>'2012'!O29-'2011'!O29</f>
        <v>0.22782641796726288</v>
      </c>
    </row>
    <row r="30" spans="2:15" s="42" customFormat="1" x14ac:dyDescent="0.2">
      <c r="B30" s="18" t="s">
        <v>40</v>
      </c>
      <c r="C30" s="51">
        <f>'2012'!C30-'2011'!C30</f>
        <v>5.4331250310100554E-2</v>
      </c>
      <c r="D30" s="51">
        <f>'2012'!D30-'2011'!D30</f>
        <v>0.46146044624746474</v>
      </c>
      <c r="E30" s="51">
        <f>'2012'!E30-'2011'!E30</f>
        <v>-0.68098591549295784</v>
      </c>
      <c r="F30" s="51">
        <f>'2012'!F30-'2011'!F30</f>
        <v>0.17209239048281288</v>
      </c>
      <c r="G30" s="51">
        <f>'2012'!G30-'2011'!G30</f>
        <v>0.48313346459041817</v>
      </c>
      <c r="H30" s="51">
        <f>'2012'!H30-'2011'!H30</f>
        <v>0.56843626855227791</v>
      </c>
      <c r="I30" s="51">
        <f>'2012'!I30-'2011'!I30</f>
        <v>0.40723915849263337</v>
      </c>
      <c r="J30" s="51">
        <f>'2012'!J30-'2011'!J30</f>
        <v>-0.2508471614725285</v>
      </c>
      <c r="K30" s="51">
        <f>'2012'!K30-'2011'!K30</f>
        <v>0.26132760490302376</v>
      </c>
      <c r="L30" s="51">
        <f>'2012'!L30-'2011'!L30</f>
        <v>-0.19099427556188919</v>
      </c>
      <c r="M30" s="50">
        <f>'2012'!M30-'2011'!M30</f>
        <v>-9.7579890299212657E-2</v>
      </c>
      <c r="N30" s="50">
        <f>'2012'!N30-'2011'!N30</f>
        <v>-0.14157280617838275</v>
      </c>
      <c r="O30" s="50">
        <f>'2012'!O30-'2011'!O30</f>
        <v>-0.27994064245810035</v>
      </c>
    </row>
    <row r="31" spans="2:15" s="57" customFormat="1" x14ac:dyDescent="0.2">
      <c r="B31" s="59" t="s">
        <v>2</v>
      </c>
      <c r="C31" s="60">
        <f>'2012'!C31-'2011'!C31</f>
        <v>-6.0917808459872713E-2</v>
      </c>
      <c r="D31" s="60">
        <f>'2012'!D31-'2011'!D31</f>
        <v>0.40327929255711137</v>
      </c>
      <c r="E31" s="60">
        <f>'2012'!E31-'2011'!E31</f>
        <v>-0.28337160543131001</v>
      </c>
      <c r="F31" s="60">
        <f>'2012'!F31-'2011'!F31</f>
        <v>-0.41488262910798124</v>
      </c>
      <c r="G31" s="60">
        <f>'2012'!G31-'2011'!G31</f>
        <v>-0.32810558739008489</v>
      </c>
      <c r="H31" s="60">
        <f>'2012'!H31-'2011'!H31</f>
        <v>-0.18102889519916321</v>
      </c>
      <c r="I31" s="60">
        <f>'2012'!I31-'2011'!I31</f>
        <v>-0.19570965300852361</v>
      </c>
      <c r="J31" s="60">
        <f>'2012'!J31-'2011'!J31</f>
        <v>7.1179781717557677E-2</v>
      </c>
      <c r="K31" s="60">
        <f>'2012'!K31-'2011'!K31</f>
        <v>-6.4907776841776066E-2</v>
      </c>
      <c r="L31" s="60">
        <f>'2012'!L31-'2011'!L31</f>
        <v>7.0511140355188129E-2</v>
      </c>
      <c r="M31" s="55">
        <f>'2012'!M31-'2011'!M31</f>
        <v>-0.11101466049382713</v>
      </c>
      <c r="N31" s="55">
        <f>'2012'!N31-'2011'!N31</f>
        <v>-5.1811406909623603E-2</v>
      </c>
      <c r="O31" s="55">
        <f>'2012'!O31-'2011'!O31</f>
        <v>-9.0955821458149622E-3</v>
      </c>
    </row>
    <row r="32" spans="2:15" s="42" customFormat="1" x14ac:dyDescent="0.2">
      <c r="B32" s="18" t="s">
        <v>41</v>
      </c>
      <c r="C32" s="51">
        <f>'2012'!C32-'2011'!C32</f>
        <v>-0.353974473680843</v>
      </c>
      <c r="D32" s="51">
        <f>'2012'!D32-'2011'!D32</f>
        <v>-0.24393223423991017</v>
      </c>
      <c r="E32" s="51">
        <f>'2012'!E32-'2011'!E32</f>
        <v>-0.67761083490988039</v>
      </c>
      <c r="F32" s="51">
        <f>'2012'!F32-'2011'!F32</f>
        <v>-0.54350501758298297</v>
      </c>
      <c r="G32" s="51">
        <f>'2012'!G32-'2011'!G32</f>
        <v>-0.2661030473824022</v>
      </c>
      <c r="H32" s="51">
        <f>'2012'!H32-'2011'!H32</f>
        <v>-0.58736889343107768</v>
      </c>
      <c r="I32" s="51">
        <f>'2012'!I32-'2011'!I32</f>
        <v>0.15742456046730391</v>
      </c>
      <c r="J32" s="51">
        <f>'2012'!J32-'2011'!J32</f>
        <v>-0.36269101828428063</v>
      </c>
      <c r="K32" s="51">
        <f>'2012'!K32-'2011'!K32</f>
        <v>-0.49979764641166158</v>
      </c>
      <c r="L32" s="51">
        <f>'2012'!L32-'2011'!L32</f>
        <v>-0.17292009602194769</v>
      </c>
      <c r="M32" s="50">
        <f>'2012'!M32-'2011'!M32</f>
        <v>-0.10396237684621967</v>
      </c>
      <c r="N32" s="50">
        <f>'2012'!N32-'2011'!N32</f>
        <v>-0.5824595976768232</v>
      </c>
      <c r="O32" s="50">
        <f>'2012'!O32-'2011'!O32</f>
        <v>-0.85410399168719886</v>
      </c>
    </row>
    <row r="33" spans="2:18" s="57" customFormat="1" x14ac:dyDescent="0.2">
      <c r="B33" s="59" t="s">
        <v>42</v>
      </c>
      <c r="C33" s="60">
        <f>'2012'!C33-'2011'!C33</f>
        <v>-0.17627118772074901</v>
      </c>
      <c r="D33" s="60">
        <f>'2012'!D33-'2011'!D33</f>
        <v>-7.5569469934144706E-4</v>
      </c>
      <c r="E33" s="60">
        <f>'2012'!E33-'2011'!E33</f>
        <v>-0.66921791443850243</v>
      </c>
      <c r="F33" s="60">
        <f>'2012'!F33-'2011'!F33</f>
        <v>-0.56408988128886395</v>
      </c>
      <c r="G33" s="60">
        <f>'2012'!G33-'2011'!G33</f>
        <v>-0.34413185564080706</v>
      </c>
      <c r="H33" s="60">
        <f>'2012'!H33-'2011'!H33</f>
        <v>-0.46826381992717625</v>
      </c>
      <c r="I33" s="60">
        <f>'2012'!I33-'2011'!I33</f>
        <v>0.69375394321766537</v>
      </c>
      <c r="J33" s="60">
        <f>'2012'!J33-'2011'!J33</f>
        <v>-4.2241207034372508E-2</v>
      </c>
      <c r="K33" s="60">
        <f>'2012'!K33-'2011'!K33</f>
        <v>4.4788441692466652E-2</v>
      </c>
      <c r="L33" s="60">
        <f>'2012'!L33-'2011'!L33</f>
        <v>-0.18016806722689083</v>
      </c>
      <c r="M33" s="55">
        <f>'2012'!M33-'2011'!M33</f>
        <v>-0.24354021605866416</v>
      </c>
      <c r="N33" s="55">
        <f>'2012'!N33-'2011'!N33</f>
        <v>-0.3273328703534486</v>
      </c>
      <c r="O33" s="55">
        <f>'2012'!O33-'2011'!O33</f>
        <v>-0.7014912973040337</v>
      </c>
    </row>
    <row r="34" spans="2:18" s="42" customFormat="1" x14ac:dyDescent="0.2">
      <c r="B34" s="18" t="s">
        <v>3</v>
      </c>
      <c r="C34" s="51">
        <f>'2012'!C34-'2011'!C34</f>
        <v>0.13359058702493143</v>
      </c>
      <c r="D34" s="51">
        <f>'2012'!D34-'2011'!D34</f>
        <v>9.0759025195474408E-2</v>
      </c>
      <c r="E34" s="51">
        <f>'2012'!E34-'2011'!E34</f>
        <v>-2.4543871602695111E-2</v>
      </c>
      <c r="F34" s="51">
        <f>'2012'!F34-'2011'!F34</f>
        <v>-0.34275362318840563</v>
      </c>
      <c r="G34" s="51">
        <f>'2012'!G34-'2011'!G34</f>
        <v>-0.38442815755297022</v>
      </c>
      <c r="H34" s="51">
        <f>'2012'!H34-'2011'!H34</f>
        <v>0.50727868852459035</v>
      </c>
      <c r="I34" s="51">
        <f>'2012'!I34-'2011'!I34</f>
        <v>0.17089731986802859</v>
      </c>
      <c r="J34" s="51">
        <f>'2012'!J34-'2011'!J34</f>
        <v>0.44866674274411356</v>
      </c>
      <c r="K34" s="51">
        <f>'2012'!K34-'2011'!K34</f>
        <v>0.5056140350877194</v>
      </c>
      <c r="L34" s="51">
        <f>'2012'!L34-'2011'!L34</f>
        <v>-0.10633946830265839</v>
      </c>
      <c r="M34" s="50">
        <f>'2012'!M34-'2011'!M34</f>
        <v>1.4080506854552421E-2</v>
      </c>
      <c r="N34" s="50">
        <f>'2012'!N34-'2011'!N34</f>
        <v>0.4930659983291561</v>
      </c>
      <c r="O34" s="50">
        <f>'2012'!O34-'2011'!O34</f>
        <v>-0.19502312473875105</v>
      </c>
    </row>
    <row r="35" spans="2:18" s="57" customFormat="1" x14ac:dyDescent="0.2">
      <c r="B35" s="59" t="s">
        <v>43</v>
      </c>
      <c r="C35" s="60">
        <f>'2012'!C35-'2011'!C35</f>
        <v>0.14178880089130219</v>
      </c>
      <c r="D35" s="60">
        <f>'2012'!D35-'2011'!D35</f>
        <v>0.69107505070993902</v>
      </c>
      <c r="E35" s="60">
        <f>'2012'!E35-'2011'!E35</f>
        <v>0.38912462218088839</v>
      </c>
      <c r="F35" s="60">
        <f>'2012'!F35-'2011'!F35</f>
        <v>0.10312381955334748</v>
      </c>
      <c r="G35" s="60">
        <f>'2012'!G35-'2011'!G35</f>
        <v>0.3092498946481248</v>
      </c>
      <c r="H35" s="60">
        <f>'2012'!H35-'2011'!H35</f>
        <v>-0.25030177200521431</v>
      </c>
      <c r="I35" s="60">
        <f>'2012'!I35-'2011'!I35</f>
        <v>1.0540429792088659</v>
      </c>
      <c r="J35" s="60">
        <f>'2012'!J35-'2011'!J35</f>
        <v>0.12103594080338276</v>
      </c>
      <c r="K35" s="60">
        <f>'2012'!K35-'2011'!K35</f>
        <v>0.12341686806974606</v>
      </c>
      <c r="L35" s="60">
        <f>'2012'!L35-'2011'!L35</f>
        <v>-0.41797283176593503</v>
      </c>
      <c r="M35" s="55">
        <f>'2012'!M35-'2011'!M35</f>
        <v>-0.38234557903261424</v>
      </c>
      <c r="N35" s="55">
        <f>'2012'!N35-'2011'!N35</f>
        <v>8.996371525829483E-2</v>
      </c>
      <c r="O35" s="55">
        <f>'2012'!O35-'2011'!O35</f>
        <v>3.2371569317382054E-2</v>
      </c>
    </row>
    <row r="36" spans="2:18" s="42" customFormat="1" x14ac:dyDescent="0.2">
      <c r="B36" s="18" t="s">
        <v>44</v>
      </c>
      <c r="C36" s="51">
        <f>'2012'!C36-'2011'!C36</f>
        <v>3.4775754216984645E-3</v>
      </c>
      <c r="D36" s="51">
        <f>'2012'!D36-'2011'!D36</f>
        <v>3.0674846625766694E-2</v>
      </c>
      <c r="E36" s="51">
        <f>'2012'!E36-'2011'!E36</f>
        <v>0.16437755297858914</v>
      </c>
      <c r="F36" s="51">
        <f>'2012'!F36-'2011'!F36</f>
        <v>-0.89645873252430608</v>
      </c>
      <c r="G36" s="51">
        <f>'2012'!G36-'2011'!G36</f>
        <v>-0.71555220608385861</v>
      </c>
      <c r="H36" s="51">
        <f>'2012'!H36-'2011'!H36</f>
        <v>6.1912225705329504E-2</v>
      </c>
      <c r="I36" s="51">
        <f>'2012'!I36-'2011'!I36</f>
        <v>0.53134392443108602</v>
      </c>
      <c r="J36" s="51">
        <f>'2012'!J36-'2011'!J36</f>
        <v>0.76676901426469657</v>
      </c>
      <c r="K36" s="51">
        <f>'2012'!K36-'2011'!K36</f>
        <v>-0.28839500103987437</v>
      </c>
      <c r="L36" s="51">
        <f>'2012'!L36-'2011'!L36</f>
        <v>-0.20334102648642727</v>
      </c>
      <c r="M36" s="50">
        <f>'2012'!M36-'2011'!M36</f>
        <v>0.10365288651993909</v>
      </c>
      <c r="N36" s="50">
        <f>'2012'!N36-'2011'!N36</f>
        <v>0.20345350404312645</v>
      </c>
      <c r="O36" s="50">
        <f>'2012'!O36-'2011'!O36</f>
        <v>-6.517857142857153E-2</v>
      </c>
    </row>
    <row r="37" spans="2:18" s="57" customFormat="1" x14ac:dyDescent="0.2">
      <c r="B37" s="59" t="s">
        <v>4</v>
      </c>
      <c r="C37" s="60">
        <f>'2012'!C37-'2011'!C37</f>
        <v>-0.14255927266274382</v>
      </c>
      <c r="D37" s="60">
        <f>'2012'!D37-'2011'!D37</f>
        <v>0.11321739130434771</v>
      </c>
      <c r="E37" s="60">
        <f>'2012'!E37-'2011'!E37</f>
        <v>-1.0360962566844918</v>
      </c>
      <c r="F37" s="60">
        <f>'2012'!F37-'2011'!F37</f>
        <v>0.21392526733149086</v>
      </c>
      <c r="G37" s="60">
        <f>'2012'!G37-'2011'!G37</f>
        <v>-4.914004914004888E-2</v>
      </c>
      <c r="H37" s="60">
        <f>'2012'!H37-'2011'!H37</f>
        <v>-0.36052169212055674</v>
      </c>
      <c r="I37" s="60">
        <f>'2012'!I37-'2011'!I37</f>
        <v>-0.25772674987368438</v>
      </c>
      <c r="J37" s="60">
        <f>'2012'!J37-'2011'!J37</f>
        <v>6.810753260580249E-2</v>
      </c>
      <c r="K37" s="60">
        <f>'2012'!K37-'2011'!K37</f>
        <v>4.0493264008349961E-2</v>
      </c>
      <c r="L37" s="60">
        <f>'2012'!L37-'2011'!L37</f>
        <v>5.5214646939978351E-3</v>
      </c>
      <c r="M37" s="55">
        <f>'2012'!M37-'2011'!M37</f>
        <v>-3.3591408591408189E-2</v>
      </c>
      <c r="N37" s="55">
        <f>'2012'!N37-'2011'!N37</f>
        <v>-0.40702982349360894</v>
      </c>
      <c r="O37" s="55">
        <f>'2012'!O37-'2011'!O37</f>
        <v>-0.69541666666666657</v>
      </c>
      <c r="P37" s="60"/>
      <c r="Q37" s="60"/>
      <c r="R37" s="60"/>
    </row>
    <row r="38" spans="2:18" s="42" customFormat="1" x14ac:dyDescent="0.2">
      <c r="B38" s="18" t="s">
        <v>45</v>
      </c>
      <c r="C38" s="51">
        <f>'2012'!C38-'2011'!C38</f>
        <v>-3.1138176178735044E-2</v>
      </c>
      <c r="D38" s="51">
        <f>'2012'!D38-'2011'!D38</f>
        <v>-0.28972689375482963</v>
      </c>
      <c r="E38" s="51">
        <f>'2012'!E38-'2011'!E38</f>
        <v>-0.75228668086705941</v>
      </c>
      <c r="F38" s="51">
        <f>'2012'!F38-'2011'!F38</f>
        <v>-0.33013123359580065</v>
      </c>
      <c r="G38" s="51">
        <f>'2012'!G38-'2011'!G38</f>
        <v>0.28596667729983083</v>
      </c>
      <c r="H38" s="51">
        <f>'2012'!H38-'2011'!H38</f>
        <v>-0.54852297592997812</v>
      </c>
      <c r="I38" s="51">
        <f>'2012'!I38-'2011'!I38</f>
        <v>1.9369054455569135E-2</v>
      </c>
      <c r="J38" s="51">
        <f>'2012'!J38-'2011'!J38</f>
        <v>-9.4878206724782199E-2</v>
      </c>
      <c r="K38" s="51">
        <f>'2012'!K38-'2011'!K38</f>
        <v>0.21117510435956177</v>
      </c>
      <c r="L38" s="51">
        <f>'2012'!L38-'2011'!L38</f>
        <v>-3.215356758897725E-2</v>
      </c>
      <c r="M38" s="50">
        <f>'2012'!M38-'2011'!M38</f>
        <v>-8.5419707485627328E-2</v>
      </c>
      <c r="N38" s="50">
        <f>'2012'!N38-'2011'!N38</f>
        <v>-4.3936969292598604E-2</v>
      </c>
      <c r="O38" s="50">
        <f>'2012'!O38-'2011'!O38</f>
        <v>0.16292595896520967</v>
      </c>
    </row>
    <row r="39" spans="2:18" s="57" customFormat="1" x14ac:dyDescent="0.2">
      <c r="B39" s="59" t="s">
        <v>46</v>
      </c>
      <c r="C39" s="60">
        <f>'2012'!C39-'2011'!C39</f>
        <v>4.5070513517182498E-2</v>
      </c>
      <c r="D39" s="60">
        <f>'2012'!D39-'2011'!D39</f>
        <v>-0.55877034358047029</v>
      </c>
      <c r="E39" s="60">
        <f>'2012'!E39-'2011'!E39</f>
        <v>-7.9841897233201564E-2</v>
      </c>
      <c r="F39" s="60">
        <f>'2012'!F39-'2011'!F39</f>
        <v>-6.5716949198562524E-2</v>
      </c>
      <c r="G39" s="60">
        <f>'2012'!G39-'2011'!G39</f>
        <v>-0.57154688377316143</v>
      </c>
      <c r="H39" s="60">
        <f>'2012'!H39-'2011'!H39</f>
        <v>0.40974479296882516</v>
      </c>
      <c r="I39" s="60">
        <f>'2012'!I39-'2011'!I39</f>
        <v>1.0050386979083648</v>
      </c>
      <c r="J39" s="60">
        <f>'2012'!J39-'2011'!J39</f>
        <v>-3.3146390566580308E-2</v>
      </c>
      <c r="K39" s="60">
        <f>'2012'!K39-'2011'!K39</f>
        <v>-3.2311417029123213E-2</v>
      </c>
      <c r="L39" s="60">
        <f>'2012'!L39-'2011'!L39</f>
        <v>-0.27561983471074347</v>
      </c>
      <c r="M39" s="55">
        <f>'2012'!M39-'2011'!M39</f>
        <v>-0.38001998001997972</v>
      </c>
      <c r="N39" s="55">
        <f>'2012'!N39-'2011'!N39</f>
        <v>-0.14753585225821864</v>
      </c>
      <c r="O39" s="55">
        <f>'2012'!O39-'2011'!O39</f>
        <v>-0.40253303964757725</v>
      </c>
    </row>
    <row r="40" spans="2:18" s="42" customFormat="1" x14ac:dyDescent="0.2">
      <c r="B40" s="18" t="s">
        <v>47</v>
      </c>
      <c r="C40" s="51">
        <f>'2012'!C40-'2011'!C40</f>
        <v>0.29611315062134724</v>
      </c>
      <c r="D40" s="51">
        <f>'2012'!D40-'2011'!D40</f>
        <v>0.14828916336890896</v>
      </c>
      <c r="E40" s="51">
        <f>'2012'!E40-'2011'!E40</f>
        <v>-0.40518465909090917</v>
      </c>
      <c r="F40" s="51">
        <f>'2012'!F40-'2011'!F40</f>
        <v>0.16321839080459766</v>
      </c>
      <c r="G40" s="51">
        <f>'2012'!G40-'2011'!G40</f>
        <v>-0.11507009345794383</v>
      </c>
      <c r="H40" s="51">
        <f>'2012'!H40-'2011'!H40</f>
        <v>0.16639951148767285</v>
      </c>
      <c r="I40" s="51">
        <f>'2012'!I40-'2011'!I40</f>
        <v>0.45972054510953941</v>
      </c>
      <c r="J40" s="51">
        <f>'2012'!J40-'2011'!J40</f>
        <v>0.88750178750178765</v>
      </c>
      <c r="K40" s="51">
        <f>'2012'!K40-'2011'!K40</f>
        <v>0.51769013125147367</v>
      </c>
      <c r="L40" s="51">
        <f>'2012'!L40-'2011'!L40</f>
        <v>0.36866064468141424</v>
      </c>
      <c r="M40" s="50">
        <f>'2012'!M40-'2011'!M40</f>
        <v>-0.30616103717513909</v>
      </c>
      <c r="N40" s="50">
        <f>'2012'!N40-'2011'!N40</f>
        <v>0.78408496600555178</v>
      </c>
      <c r="O40" s="50">
        <f>'2012'!O40-'2011'!O40</f>
        <v>0.15418060200668893</v>
      </c>
    </row>
    <row r="41" spans="2:18" s="57" customFormat="1" x14ac:dyDescent="0.2">
      <c r="B41" s="59" t="s">
        <v>65</v>
      </c>
      <c r="C41" s="60">
        <f>'2012'!C41-'2011'!C41</f>
        <v>-3.1644457288070971E-2</v>
      </c>
      <c r="D41" s="60">
        <f>'2012'!D41-'2011'!D41</f>
        <v>2.5752640711089292E-2</v>
      </c>
      <c r="E41" s="60">
        <f>'2012'!E41-'2011'!E41</f>
        <v>-0.2934149184149184</v>
      </c>
      <c r="F41" s="60">
        <f>'2012'!F41-'2011'!F41</f>
        <v>-0.57314879974978483</v>
      </c>
      <c r="G41" s="60">
        <f>'2012'!G41-'2011'!G41</f>
        <v>0.19443522513552391</v>
      </c>
      <c r="H41" s="60">
        <f>'2012'!H41-'2011'!H41</f>
        <v>-0.81532783326096414</v>
      </c>
      <c r="I41" s="60">
        <f>'2012'!I41-'2011'!I41</f>
        <v>0.56935793341323304</v>
      </c>
      <c r="J41" s="60">
        <f>'2012'!J41-'2011'!J41</f>
        <v>0.24508661994590453</v>
      </c>
      <c r="K41" s="60">
        <f>'2012'!K41-'2011'!K41</f>
        <v>0.22154566744730708</v>
      </c>
      <c r="L41" s="60">
        <f>'2012'!L41-'2011'!L41</f>
        <v>5.2077379364656062E-2</v>
      </c>
      <c r="M41" s="55">
        <f>'2012'!M41-'2011'!M41</f>
        <v>-0.85213692390139317</v>
      </c>
      <c r="N41" s="55">
        <f>'2012'!N41-'2011'!N41</f>
        <v>-9.6026490066225101E-2</v>
      </c>
      <c r="O41" s="55">
        <f>'2012'!O41-'2011'!O41</f>
        <v>-4.5226690431101835E-2</v>
      </c>
    </row>
    <row r="42" spans="2:18" s="42" customFormat="1" x14ac:dyDescent="0.2">
      <c r="B42" s="18" t="s">
        <v>49</v>
      </c>
      <c r="C42" s="51">
        <f>'2012'!C42-'2011'!C42</f>
        <v>-0.26341909610798009</v>
      </c>
      <c r="D42" s="51">
        <f>'2012'!D42-'2011'!D42</f>
        <v>-0.27085991678224675</v>
      </c>
      <c r="E42" s="51">
        <f>'2012'!E42-'2011'!E42</f>
        <v>2.7471056682058403E-2</v>
      </c>
      <c r="F42" s="51">
        <f>'2012'!F42-'2011'!F42</f>
        <v>-1.6574611449931145</v>
      </c>
      <c r="G42" s="51">
        <f>'2012'!G42-'2011'!G42</f>
        <v>-1.0061562619236302</v>
      </c>
      <c r="H42" s="51">
        <f>'2012'!H42-'2011'!H42</f>
        <v>-0.25264168850270918</v>
      </c>
      <c r="I42" s="51">
        <f>'2012'!I42-'2011'!I42</f>
        <v>0.3968832260616848</v>
      </c>
      <c r="J42" s="51">
        <f>'2012'!J42-'2011'!J42</f>
        <v>-0.16319105792479616</v>
      </c>
      <c r="K42" s="51">
        <f>'2012'!K42-'2011'!K42</f>
        <v>-0.13532981792856402</v>
      </c>
      <c r="L42" s="51">
        <f>'2012'!L42-'2011'!L42</f>
        <v>-0.96206070748456352</v>
      </c>
      <c r="M42" s="50">
        <f>'2012'!M42-'2011'!M42</f>
        <v>-0.7610530514559235</v>
      </c>
      <c r="N42" s="50">
        <f>'2012'!N42-'2011'!N42</f>
        <v>-0.49892471141827777</v>
      </c>
      <c r="O42" s="50">
        <f>'2012'!O42-'2011'!O42</f>
        <v>-0.65740086237364759</v>
      </c>
      <c r="P42" s="51"/>
      <c r="Q42" s="51"/>
      <c r="R42" s="51"/>
    </row>
    <row r="43" spans="2:18" s="57" customFormat="1" x14ac:dyDescent="0.2">
      <c r="B43" s="59" t="s">
        <v>5</v>
      </c>
      <c r="C43" s="60">
        <f>'2012'!C43-'2011'!C43</f>
        <v>-0.1906145623827995</v>
      </c>
      <c r="D43" s="60">
        <f>'2012'!D43-'2011'!D43</f>
        <v>-0.18538461538461548</v>
      </c>
      <c r="E43" s="60">
        <f>'2012'!E43-'2011'!E43</f>
        <v>0.12115384615384617</v>
      </c>
      <c r="F43" s="60">
        <f>'2012'!F43-'2011'!F43</f>
        <v>-0.29417293233082709</v>
      </c>
      <c r="G43" s="60">
        <f>'2012'!G43-'2011'!G43</f>
        <v>-3.3804744525547381E-2</v>
      </c>
      <c r="H43" s="60">
        <f>'2012'!H43-'2011'!H43</f>
        <v>-0.39200818438948071</v>
      </c>
      <c r="I43" s="60">
        <f>'2012'!I43-'2011'!I43</f>
        <v>0.21377594140294853</v>
      </c>
      <c r="J43" s="60">
        <f>'2012'!J43-'2011'!J43</f>
        <v>-0.26069585317737087</v>
      </c>
      <c r="K43" s="60">
        <f>'2012'!K43-'2011'!K43</f>
        <v>0.16127158590800428</v>
      </c>
      <c r="L43" s="60">
        <f>'2012'!L43-'2011'!L43</f>
        <v>-0.97816447900904402</v>
      </c>
      <c r="M43" s="55">
        <f>'2012'!M43-'2011'!M43</f>
        <v>-0.69608938547486021</v>
      </c>
      <c r="N43" s="55">
        <f>'2012'!N43-'2011'!N43</f>
        <v>0.10853341985723541</v>
      </c>
      <c r="O43" s="55">
        <f>'2012'!O43-'2011'!O43</f>
        <v>8.4745762711864181E-3</v>
      </c>
    </row>
    <row r="44" spans="2:18" s="42" customFormat="1" x14ac:dyDescent="0.2">
      <c r="B44" s="18" t="s">
        <v>6</v>
      </c>
      <c r="C44" s="51">
        <f>'2012'!C44-'2011'!C44</f>
        <v>-0.1471333618271089</v>
      </c>
      <c r="D44" s="51">
        <f>'2012'!D44-'2011'!D44</f>
        <v>-0.2357731923484927</v>
      </c>
      <c r="E44" s="51">
        <f>'2012'!E44-'2011'!E44</f>
        <v>-9.0657022302591983E-2</v>
      </c>
      <c r="F44" s="51">
        <f>'2012'!F44-'2011'!F44</f>
        <v>-0.61838161838161865</v>
      </c>
      <c r="G44" s="51">
        <f>'2012'!G44-'2011'!G44</f>
        <v>-0.28397258584541651</v>
      </c>
      <c r="H44" s="51">
        <f>'2012'!H44-'2011'!H44</f>
        <v>-0.86953586497890289</v>
      </c>
      <c r="I44" s="51">
        <f>'2012'!I44-'2011'!I44</f>
        <v>3.3386722633381272E-2</v>
      </c>
      <c r="J44" s="51">
        <f>'2012'!J44-'2011'!J44</f>
        <v>2.0668002249604633E-2</v>
      </c>
      <c r="K44" s="51">
        <f>'2012'!K44-'2011'!K44</f>
        <v>-8.5862427965036847E-2</v>
      </c>
      <c r="L44" s="51">
        <f>'2012'!L44-'2011'!L44</f>
        <v>-5.0904542919451012E-2</v>
      </c>
      <c r="M44" s="50">
        <f>'2012'!M44-'2011'!M44</f>
        <v>-0.21698608321117674</v>
      </c>
      <c r="N44" s="50">
        <f>'2012'!N44-'2011'!N44</f>
        <v>7.6174655908875177E-2</v>
      </c>
      <c r="O44" s="50">
        <f>'2012'!O44-'2011'!O44</f>
        <v>-0.53411811652035146</v>
      </c>
    </row>
    <row r="45" spans="2:18" s="62" customFormat="1" x14ac:dyDescent="0.2">
      <c r="B45" s="59" t="s">
        <v>50</v>
      </c>
      <c r="C45" s="60">
        <f>'2012'!C45-'2011'!C45</f>
        <v>-0.13428151916789677</v>
      </c>
      <c r="D45" s="60">
        <f>'2012'!D45-'2011'!D45</f>
        <v>-0.15415415415415423</v>
      </c>
      <c r="E45" s="60">
        <f>'2012'!E45-'2011'!E45</f>
        <v>-0.2303370786516854</v>
      </c>
      <c r="F45" s="60">
        <f>'2012'!F45-'2011'!F45</f>
        <v>1.9863834422657953</v>
      </c>
      <c r="G45" s="60">
        <f>'2012'!G45-'2011'!G45</f>
        <v>-0.28784543898263637</v>
      </c>
      <c r="H45" s="60">
        <f>'2012'!H45-'2011'!H45</f>
        <v>-0.71584699453551881</v>
      </c>
      <c r="I45" s="60">
        <f>'2012'!I45-'2011'!I45</f>
        <v>-0.437571930539288</v>
      </c>
      <c r="J45" s="60">
        <f>'2012'!J45-'2011'!J45</f>
        <v>0.16553534256493796</v>
      </c>
      <c r="K45" s="60">
        <f>'2012'!K45-'2011'!K45</f>
        <v>0.32272909163665453</v>
      </c>
      <c r="L45" s="60">
        <f>'2012'!L45-'2011'!L45</f>
        <v>0.24009949278189646</v>
      </c>
      <c r="M45" s="55">
        <f>'2012'!M45-'2011'!M45</f>
        <v>-0.55575946255939668</v>
      </c>
      <c r="N45" s="55">
        <f>'2012'!N45-'2011'!N45</f>
        <v>-0.32264723228578651</v>
      </c>
      <c r="O45" s="55">
        <f>'2012'!O45-'2011'!O45</f>
        <v>0.71323529411764719</v>
      </c>
      <c r="P45" s="61"/>
    </row>
    <row r="46" spans="2:18" s="19" customFormat="1" x14ac:dyDescent="0.2">
      <c r="B46" s="18" t="s">
        <v>51</v>
      </c>
      <c r="C46" s="51">
        <f>'2012'!C46-'2011'!C46</f>
        <v>-0.13675001710337309</v>
      </c>
      <c r="D46" s="51">
        <f>'2012'!D46-'2011'!D46</f>
        <v>0.85257985257985269</v>
      </c>
      <c r="E46" s="51">
        <f>'2012'!E46-'2011'!E46</f>
        <v>-1.1142857142857143</v>
      </c>
      <c r="F46" s="51">
        <f>'2012'!F46-'2011'!F46</f>
        <v>-1.0502625656414102</v>
      </c>
      <c r="G46" s="51">
        <f>'2012'!G46-'2011'!G46</f>
        <v>0.3125850340136056</v>
      </c>
      <c r="H46" s="51">
        <f>'2012'!H46-'2011'!H46</f>
        <v>-0.17203047960555784</v>
      </c>
      <c r="I46" s="51">
        <f>'2012'!I46-'2011'!I46</f>
        <v>-0.30975375578899822</v>
      </c>
      <c r="J46" s="51">
        <f>'2012'!J46-'2011'!J46</f>
        <v>0.17775637939335587</v>
      </c>
      <c r="K46" s="51">
        <f>'2012'!K46-'2011'!K46</f>
        <v>-0.1871794871794874</v>
      </c>
      <c r="L46" s="51">
        <f>'2012'!L46-'2011'!L46</f>
        <v>4.9767479807454329E-3</v>
      </c>
      <c r="M46" s="50">
        <f>'2012'!M46-'2011'!M46</f>
        <v>-0.29858934169279028</v>
      </c>
      <c r="N46" s="50">
        <f>'2012'!N46-'2011'!N46</f>
        <v>-0.31666666666666643</v>
      </c>
      <c r="O46" s="50">
        <f>'2012'!O46-'2011'!O46</f>
        <v>-0.24482924482924506</v>
      </c>
      <c r="P46" s="48"/>
    </row>
    <row r="47" spans="2:18" s="62" customFormat="1" x14ac:dyDescent="0.2">
      <c r="B47" s="63" t="s">
        <v>111</v>
      </c>
      <c r="C47" s="60">
        <f>'2012'!C47-'2011'!C47</f>
        <v>0.38045674250817818</v>
      </c>
      <c r="D47" s="60">
        <f>'2012'!D47-'2011'!D47</f>
        <v>-5.7048458149779879E-2</v>
      </c>
      <c r="E47" s="60">
        <f>'2012'!E47-'2011'!E47</f>
        <v>-6.4671482628142485E-3</v>
      </c>
      <c r="F47" s="60">
        <f>'2012'!F47-'2011'!F47</f>
        <v>5.7507539098113902E-3</v>
      </c>
      <c r="G47" s="60">
        <f>'2012'!G47-'2011'!G47</f>
        <v>-0.23899821109123431</v>
      </c>
      <c r="H47" s="60">
        <f>'2012'!H47-'2011'!H47</f>
        <v>0.65626192163060648</v>
      </c>
      <c r="I47" s="60">
        <f>'2012'!I47-'2011'!I47</f>
        <v>1.3450582909338566</v>
      </c>
      <c r="J47" s="60">
        <f>'2012'!J47-'2011'!J47</f>
        <v>0.4567438930496257</v>
      </c>
      <c r="K47" s="60">
        <f>'2012'!K47-'2011'!K47</f>
        <v>0.7099642439008953</v>
      </c>
      <c r="L47" s="60">
        <f>'2012'!L47-'2011'!L47</f>
        <v>0.67331129931832279</v>
      </c>
      <c r="M47" s="55">
        <f>'2012'!M47-'2011'!M47</f>
        <v>0.3125</v>
      </c>
      <c r="N47" s="55">
        <f>'2012'!N47-'2011'!N47</f>
        <v>0.12166521781126249</v>
      </c>
      <c r="O47" s="55">
        <f>'2012'!O47-'2011'!O47</f>
        <v>-0.12366371325908898</v>
      </c>
      <c r="P47" s="64"/>
    </row>
    <row r="48" spans="2:18" s="19" customFormat="1" x14ac:dyDescent="0.2">
      <c r="B48" s="18" t="s">
        <v>121</v>
      </c>
      <c r="C48" s="51">
        <f>'2012'!C48-'2011'!C48</f>
        <v>-8.4836209556658604E-2</v>
      </c>
      <c r="D48" s="51">
        <f>'2012'!D48-'2011'!D48</f>
        <v>-0.19611049815021708</v>
      </c>
      <c r="E48" s="51">
        <f>'2012'!E48-'2011'!E48</f>
        <v>-0.3116870224271322</v>
      </c>
      <c r="F48" s="51">
        <f>'2012'!F48-'2011'!F48</f>
        <v>-0.52878840318225695</v>
      </c>
      <c r="G48" s="51">
        <f>'2012'!G48-'2011'!G48</f>
        <v>-0.2042874404586954</v>
      </c>
      <c r="H48" s="51">
        <f>'2012'!H48-'2011'!H48</f>
        <v>-0.23614245576596637</v>
      </c>
      <c r="I48" s="51">
        <f>'2012'!I48-'2011'!I48</f>
        <v>9.6230831716248133E-2</v>
      </c>
      <c r="J48" s="51">
        <f>'2012'!J48-'2011'!J48</f>
        <v>-9.8715176047047715E-2</v>
      </c>
      <c r="K48" s="51">
        <f>'2012'!K48-'2011'!K48</f>
        <v>-0.30749595337095315</v>
      </c>
      <c r="L48" s="51">
        <f>'2012'!L48-'2011'!L48</f>
        <v>0.25005524280468805</v>
      </c>
      <c r="M48" s="50">
        <f>'2012'!M48-'2011'!M48</f>
        <v>-1.6135051519672317E-2</v>
      </c>
      <c r="N48" s="50">
        <f>'2012'!N48-'2011'!N48</f>
        <v>-6.3557744073403866E-2</v>
      </c>
      <c r="O48" s="50">
        <f>'2012'!O48-'2011'!O48</f>
        <v>4.6743296248980881E-2</v>
      </c>
      <c r="P48" s="48"/>
    </row>
    <row r="49" spans="2:15" x14ac:dyDescent="0.2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2:15" x14ac:dyDescent="0.2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2:15" x14ac:dyDescent="0.2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x14ac:dyDescent="0.2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x14ac:dyDescent="0.2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2:15" x14ac:dyDescent="0.2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5" x14ac:dyDescent="0.2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x14ac:dyDescent="0.2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x14ac:dyDescent="0.2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x14ac:dyDescent="0.2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 x14ac:dyDescent="0.2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x14ac:dyDescent="0.2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3" spans="2:15" x14ac:dyDescent="0.2">
      <c r="B63" s="41"/>
    </row>
    <row r="64" spans="2:15" x14ac:dyDescent="0.2">
      <c r="B64" s="41"/>
    </row>
    <row r="65" spans="2:2" s="42" customFormat="1" x14ac:dyDescent="0.2">
      <c r="B65" s="41"/>
    </row>
    <row r="66" spans="2:2" s="42" customFormat="1" x14ac:dyDescent="0.2">
      <c r="B66" s="37"/>
    </row>
    <row r="75" spans="2:2" x14ac:dyDescent="0.2">
      <c r="B75" s="41"/>
    </row>
  </sheetData>
  <conditionalFormatting sqref="P1:IV1048576 A1:A1048576 C1:O6 B3:B65536 B1 C8:O65536">
    <cfRule type="cellIs" dxfId="26" priority="5" stopIfTrue="1" operator="lessThan">
      <formula>0</formula>
    </cfRule>
  </conditionalFormatting>
  <conditionalFormatting sqref="A45:IV48">
    <cfRule type="cellIs" dxfId="25" priority="4" stopIfTrue="1" operator="lessThan">
      <formula>0</formula>
    </cfRule>
  </conditionalFormatting>
  <conditionalFormatting sqref="B47">
    <cfRule type="cellIs" dxfId="24" priority="3" stopIfTrue="1" operator="lessThan">
      <formula>0</formula>
    </cfRule>
  </conditionalFormatting>
  <conditionalFormatting sqref="B47">
    <cfRule type="cellIs" dxfId="23" priority="2" stopIfTrue="1" operator="lessThan">
      <formula>0</formula>
    </cfRule>
  </conditionalFormatting>
  <conditionalFormatting sqref="B47">
    <cfRule type="cellIs" dxfId="22" priority="1" stopIfTrue="1" operator="lessThan">
      <formula>0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75"/>
  <sheetViews>
    <sheetView workbookViewId="0"/>
  </sheetViews>
  <sheetFormatPr defaultRowHeight="12.75" x14ac:dyDescent="0.2"/>
  <cols>
    <col min="1" max="1" width="4.140625" style="26" customWidth="1"/>
    <col min="2" max="2" width="28.7109375" style="37" customWidth="1"/>
    <col min="3" max="11" width="10.140625" style="26" customWidth="1"/>
    <col min="12" max="12" width="11.42578125" style="26" customWidth="1"/>
    <col min="13" max="15" width="10.140625" style="26" customWidth="1"/>
    <col min="16" max="16384" width="9.140625" style="26"/>
  </cols>
  <sheetData>
    <row r="2" spans="2:78" x14ac:dyDescent="0.2">
      <c r="B2" s="38" t="s">
        <v>66</v>
      </c>
    </row>
    <row r="4" spans="2:78" ht="15.75" x14ac:dyDescent="0.25">
      <c r="B4" s="3" t="s">
        <v>83</v>
      </c>
      <c r="C4" s="27"/>
      <c r="D4" s="27"/>
      <c r="E4" s="27"/>
      <c r="G4" s="27"/>
      <c r="I4" s="27"/>
      <c r="K4" s="27"/>
      <c r="L4" s="27"/>
    </row>
    <row r="5" spans="2:78" ht="15.75" thickBot="1" x14ac:dyDescent="0.3">
      <c r="B5" s="39" t="s">
        <v>0</v>
      </c>
    </row>
    <row r="6" spans="2:78" ht="13.5" thickBot="1" x14ac:dyDescent="0.25">
      <c r="B6" s="28" t="s">
        <v>116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2:78" ht="13.5" thickBot="1" x14ac:dyDescent="0.25">
      <c r="B7" s="28" t="s">
        <v>117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2:78" x14ac:dyDescent="0.2">
      <c r="B8" s="4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2:78" s="57" customFormat="1" x14ac:dyDescent="0.2">
      <c r="B9" s="58" t="s">
        <v>20</v>
      </c>
      <c r="C9" s="55">
        <f>'2011'!C9-'2010'!C9</f>
        <v>-3.2334527563221416E-2</v>
      </c>
      <c r="D9" s="55">
        <f>'2011'!D9-'2010'!D9</f>
        <v>-2.2939675464527021E-2</v>
      </c>
      <c r="E9" s="55">
        <f>'2011'!E9-'2010'!E9</f>
        <v>-4.9022268850933415E-3</v>
      </c>
      <c r="F9" s="55">
        <f>'2011'!F9-'2010'!F9</f>
        <v>9.0484486216215743E-3</v>
      </c>
      <c r="G9" s="55">
        <f>'2011'!G9-'2010'!G9</f>
        <v>-1.1844670657530809E-2</v>
      </c>
      <c r="H9" s="55">
        <f>'2011'!H9-'2010'!H9</f>
        <v>-1.5490742347987085E-2</v>
      </c>
      <c r="I9" s="55">
        <f>'2011'!I9-'2010'!I9</f>
        <v>-0.12960360747070232</v>
      </c>
      <c r="J9" s="55">
        <f>'2011'!J9-'2010'!J9</f>
        <v>-6.5009426640256773E-2</v>
      </c>
      <c r="K9" s="55">
        <f>'2011'!K9-'2010'!K9</f>
        <v>2.6967170342911517E-2</v>
      </c>
      <c r="L9" s="55">
        <f>'2011'!L9-'2010'!L9</f>
        <v>-6.6596736964071424E-2</v>
      </c>
      <c r="M9" s="55">
        <f>'2011'!M9-'2010'!M9</f>
        <v>-3.554182142080764E-2</v>
      </c>
      <c r="N9" s="55">
        <f>'2011'!N9-'2010'!N9</f>
        <v>-3.3711677718431643E-2</v>
      </c>
      <c r="O9" s="55">
        <f>'2011'!O9-'2010'!O9</f>
        <v>-2.2350830101684815E-2</v>
      </c>
      <c r="P9" s="55"/>
      <c r="Q9" s="55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</row>
    <row r="10" spans="2:78" s="42" customFormat="1" ht="13.5" customHeight="1" x14ac:dyDescent="0.2">
      <c r="B10" s="47" t="s">
        <v>21</v>
      </c>
      <c r="C10" s="50">
        <f>'2011'!C10-'2010'!C10</f>
        <v>-0.10215035962034902</v>
      </c>
      <c r="D10" s="50">
        <f>'2011'!D10-'2010'!D10</f>
        <v>-6.8443168268874421E-2</v>
      </c>
      <c r="E10" s="50">
        <f>'2011'!E10-'2010'!E10</f>
        <v>-8.6308052259256307E-3</v>
      </c>
      <c r="F10" s="50">
        <f>'2011'!F10-'2010'!F10</f>
        <v>-3.4783267308787114E-2</v>
      </c>
      <c r="G10" s="50">
        <f>'2011'!G10-'2010'!G10</f>
        <v>-8.2317363461897219E-2</v>
      </c>
      <c r="H10" s="50">
        <f>'2011'!H10-'2010'!H10</f>
        <v>-1.6638242377864376E-2</v>
      </c>
      <c r="I10" s="50">
        <f>'2011'!I10-'2010'!I10</f>
        <v>-0.1707380749529539</v>
      </c>
      <c r="J10" s="50">
        <f>'2011'!J10-'2010'!J10</f>
        <v>-0.12071880581326555</v>
      </c>
      <c r="K10" s="50">
        <f>'2011'!K10-'2010'!K10</f>
        <v>-4.7081186536868991E-2</v>
      </c>
      <c r="L10" s="50">
        <f>'2011'!L10-'2010'!L10</f>
        <v>-0.18672996136712339</v>
      </c>
      <c r="M10" s="50">
        <f>'2011'!M10-'2010'!M10</f>
        <v>-0.18834150290037166</v>
      </c>
      <c r="N10" s="50">
        <f>'2011'!N10-'2010'!N10</f>
        <v>-0.11709781950617715</v>
      </c>
      <c r="O10" s="50">
        <f>'2011'!O10-'2010'!O10</f>
        <v>-0.13835083356493461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2:78" s="57" customFormat="1" x14ac:dyDescent="0.2">
      <c r="B11" s="54" t="s">
        <v>22</v>
      </c>
      <c r="C11" s="55">
        <f>'2011'!C11-'2010'!C11</f>
        <v>1.0018814623274253E-2</v>
      </c>
      <c r="D11" s="55">
        <f>'2011'!D11-'2010'!D11</f>
        <v>6.9475876192670594E-3</v>
      </c>
      <c r="E11" s="55">
        <f>'2011'!E11-'2010'!E11</f>
        <v>9.0799511026833368E-3</v>
      </c>
      <c r="F11" s="55">
        <f>'2011'!F11-'2010'!F11</f>
        <v>3.0385235112064146E-2</v>
      </c>
      <c r="G11" s="55">
        <f>'2011'!G11-'2010'!G11</f>
        <v>-4.0352900077045284E-4</v>
      </c>
      <c r="H11" s="55">
        <f>'2011'!H11-'2010'!H11</f>
        <v>-9.516087843273402E-3</v>
      </c>
      <c r="I11" s="55">
        <f>'2011'!I11-'2010'!I11</f>
        <v>-8.622159637971194E-2</v>
      </c>
      <c r="J11" s="55">
        <f>'2011'!J11-'2010'!J11</f>
        <v>-1.1985261318072427E-2</v>
      </c>
      <c r="K11" s="55">
        <f>'2011'!K11-'2010'!K11</f>
        <v>7.0386772052323909E-2</v>
      </c>
      <c r="L11" s="55">
        <f>'2011'!L11-'2010'!L11</f>
        <v>1.8496151759729296E-2</v>
      </c>
      <c r="M11" s="55">
        <f>'2011'!M11-'2010'!M11</f>
        <v>3.5177825260789497E-2</v>
      </c>
      <c r="N11" s="55">
        <f>'2011'!N11-'2010'!N11</f>
        <v>8.8553020352111211E-3</v>
      </c>
      <c r="O11" s="55">
        <f>'2011'!O11-'2010'!O11</f>
        <v>3.7803652454312386E-2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2:78" s="42" customFormat="1" x14ac:dyDescent="0.2">
      <c r="B12" s="53" t="s">
        <v>23</v>
      </c>
      <c r="C12" s="51">
        <f>'2011'!C12-'2010'!C12</f>
        <v>-0.10046101508134742</v>
      </c>
      <c r="D12" s="51">
        <f>'2011'!D12-'2010'!D12</f>
        <v>-0.16337580198753399</v>
      </c>
      <c r="E12" s="51">
        <f>'2011'!E12-'2010'!E12</f>
        <v>0.16304108056638111</v>
      </c>
      <c r="F12" s="51">
        <f>'2011'!F12-'2010'!F12</f>
        <v>9.4585910436590259E-2</v>
      </c>
      <c r="G12" s="51">
        <f>'2011'!G12-'2010'!G12</f>
        <v>-0.15604360819391649</v>
      </c>
      <c r="H12" s="51">
        <f>'2011'!H12-'2010'!H12</f>
        <v>-6.9450265233166331E-2</v>
      </c>
      <c r="I12" s="51">
        <f>'2011'!I12-'2010'!I12</f>
        <v>-0.30540463925559935</v>
      </c>
      <c r="J12" s="51">
        <f>'2011'!J12-'2010'!J12</f>
        <v>-3.7828251817779268E-2</v>
      </c>
      <c r="K12" s="51">
        <f>'2011'!K12-'2010'!K12</f>
        <v>-0.10995323089931208</v>
      </c>
      <c r="L12" s="51">
        <f>'2011'!L12-'2010'!L12</f>
        <v>-0.19314529567012895</v>
      </c>
      <c r="M12" s="51">
        <f>'2011'!M12-'2010'!M12</f>
        <v>-0.29486683092225574</v>
      </c>
      <c r="N12" s="51">
        <f>'2011'!N12-'2010'!N12</f>
        <v>-3.1284983190031257E-2</v>
      </c>
      <c r="O12" s="51">
        <f>'2011'!O12-'2010'!O12</f>
        <v>3.0820728840125433E-2</v>
      </c>
    </row>
    <row r="13" spans="2:78" s="57" customFormat="1" x14ac:dyDescent="0.2">
      <c r="B13" s="59" t="s">
        <v>24</v>
      </c>
      <c r="C13" s="60">
        <f>'2011'!C13-'2010'!C13</f>
        <v>1.4472827323066983E-2</v>
      </c>
      <c r="D13" s="60">
        <f>'2011'!D13-'2010'!D13</f>
        <v>5.7320138748622629E-2</v>
      </c>
      <c r="E13" s="60">
        <f>'2011'!E13-'2010'!E13</f>
        <v>-8.3043560499095115E-2</v>
      </c>
      <c r="F13" s="60">
        <f>'2011'!F13-'2010'!F13</f>
        <v>5.7648503234010606E-2</v>
      </c>
      <c r="G13" s="60">
        <f>'2011'!G13-'2010'!G13</f>
        <v>-2.1991088891188282E-2</v>
      </c>
      <c r="H13" s="60">
        <f>'2011'!H13-'2010'!H13</f>
        <v>0.10934050344133861</v>
      </c>
      <c r="I13" s="60">
        <f>'2011'!I13-'2010'!I13</f>
        <v>-0.11325269609038013</v>
      </c>
      <c r="J13" s="60">
        <f>'2011'!J13-'2010'!J13</f>
        <v>9.5470882385304545E-2</v>
      </c>
      <c r="K13" s="60">
        <f>'2011'!K13-'2010'!K13</f>
        <v>8.4171061534433766E-2</v>
      </c>
      <c r="L13" s="60">
        <f>'2011'!L13-'2010'!L13</f>
        <v>-2.571238242228624E-2</v>
      </c>
      <c r="M13" s="60">
        <f>'2011'!M13-'2010'!M13</f>
        <v>-1.5293772855022869E-3</v>
      </c>
      <c r="N13" s="60">
        <f>'2011'!N13-'2010'!N13</f>
        <v>-4.1949439416652856E-2</v>
      </c>
      <c r="O13" s="60">
        <f>'2011'!O13-'2010'!O13</f>
        <v>-1.8927999092380077E-2</v>
      </c>
    </row>
    <row r="14" spans="2:78" s="42" customFormat="1" x14ac:dyDescent="0.2">
      <c r="B14" s="18" t="s">
        <v>25</v>
      </c>
      <c r="C14" s="51">
        <f>'2011'!C14-'2010'!C14</f>
        <v>-2.568012245119311E-2</v>
      </c>
      <c r="D14" s="51">
        <f>'2011'!D14-'2010'!D14</f>
        <v>-0.10561827648902322</v>
      </c>
      <c r="E14" s="51">
        <f>'2011'!E14-'2010'!E14</f>
        <v>5.0348606068948865E-2</v>
      </c>
      <c r="F14" s="51">
        <f>'2011'!F14-'2010'!F14</f>
        <v>4.4911201775363674E-2</v>
      </c>
      <c r="G14" s="51">
        <f>'2011'!G14-'2010'!G14</f>
        <v>6.9039391453163068E-2</v>
      </c>
      <c r="H14" s="51">
        <f>'2011'!H14-'2010'!H14</f>
        <v>2.4230786660846881E-2</v>
      </c>
      <c r="I14" s="51">
        <f>'2011'!I14-'2010'!I14</f>
        <v>-2.4518650962690458E-3</v>
      </c>
      <c r="J14" s="51">
        <f>'2011'!J14-'2010'!J14</f>
        <v>-0.18366953875070902</v>
      </c>
      <c r="K14" s="51">
        <f>'2011'!K14-'2010'!K14</f>
        <v>0.20429344538584959</v>
      </c>
      <c r="L14" s="51">
        <f>'2011'!L14-'2010'!L14</f>
        <v>3.6489540839805823E-3</v>
      </c>
      <c r="M14" s="51">
        <f>'2011'!M14-'2010'!M14</f>
        <v>-0.11267071523362038</v>
      </c>
      <c r="N14" s="51">
        <f>'2011'!N14-'2010'!N14</f>
        <v>-3.5018083556058954E-2</v>
      </c>
      <c r="O14" s="51">
        <f>'2011'!O14-'2010'!O14</f>
        <v>-0.17797448430932072</v>
      </c>
    </row>
    <row r="15" spans="2:78" s="57" customFormat="1" x14ac:dyDescent="0.2">
      <c r="B15" s="59" t="s">
        <v>1</v>
      </c>
      <c r="C15" s="60">
        <f>'2011'!C15-'2010'!C15</f>
        <v>-0.18473213662143495</v>
      </c>
      <c r="D15" s="60">
        <f>'2011'!D15-'2010'!D15</f>
        <v>-0.34699705232129663</v>
      </c>
      <c r="E15" s="60">
        <f>'2011'!E15-'2010'!E15</f>
        <v>0.38798596361621573</v>
      </c>
      <c r="F15" s="60">
        <f>'2011'!F15-'2010'!F15</f>
        <v>0.20420905261473488</v>
      </c>
      <c r="G15" s="60">
        <f>'2011'!G15-'2010'!G15</f>
        <v>-0.36721839320523531</v>
      </c>
      <c r="H15" s="60">
        <f>'2011'!H15-'2010'!H15</f>
        <v>-3.7115804851840739E-2</v>
      </c>
      <c r="I15" s="60">
        <f>'2011'!I15-'2010'!I15</f>
        <v>-0.14350711252547343</v>
      </c>
      <c r="J15" s="60">
        <f>'2011'!J15-'2010'!J15</f>
        <v>-0.10951913695086501</v>
      </c>
      <c r="K15" s="60">
        <f>'2011'!K15-'2010'!K15</f>
        <v>-0.37294133250365968</v>
      </c>
      <c r="L15" s="60">
        <f>'2011'!L15-'2010'!L15</f>
        <v>-0.34258408572795673</v>
      </c>
      <c r="M15" s="60">
        <f>'2011'!M15-'2010'!M15</f>
        <v>-0.50573300049351522</v>
      </c>
      <c r="N15" s="60">
        <f>'2011'!N15-'2010'!N15</f>
        <v>0.1161730604962159</v>
      </c>
      <c r="O15" s="60">
        <f>'2011'!O15-'2010'!O15</f>
        <v>-7.5982283452217469E-2</v>
      </c>
    </row>
    <row r="16" spans="2:78" s="42" customFormat="1" x14ac:dyDescent="0.2">
      <c r="B16" s="18" t="s">
        <v>26</v>
      </c>
      <c r="C16" s="51">
        <f>'2011'!C16-'2010'!C16</f>
        <v>-4.2645717226200475E-2</v>
      </c>
      <c r="D16" s="51">
        <f>'2011'!D16-'2010'!D16</f>
        <v>-9.2929782562555907E-2</v>
      </c>
      <c r="E16" s="51">
        <f>'2011'!E16-'2010'!E16</f>
        <v>-1.5069963535401243E-2</v>
      </c>
      <c r="F16" s="51">
        <f>'2011'!F16-'2010'!F16</f>
        <v>0.10664912068296939</v>
      </c>
      <c r="G16" s="51">
        <f>'2011'!G16-'2010'!G16</f>
        <v>-0.31283668581525914</v>
      </c>
      <c r="H16" s="51">
        <f>'2011'!H16-'2010'!H16</f>
        <v>-2.710546329317598E-2</v>
      </c>
      <c r="I16" s="51">
        <f>'2011'!I16-'2010'!I16</f>
        <v>1.318998536326621E-2</v>
      </c>
      <c r="J16" s="51">
        <f>'2011'!J16-'2010'!J16</f>
        <v>-5.4143332824591717E-2</v>
      </c>
      <c r="K16" s="51">
        <f>'2011'!K16-'2010'!K16</f>
        <v>-7.3231974625566298E-2</v>
      </c>
      <c r="L16" s="51">
        <f>'2011'!L16-'2010'!L16</f>
        <v>-6.1468008715199307E-2</v>
      </c>
      <c r="M16" s="51">
        <f>'2011'!M16-'2010'!M16</f>
        <v>-3.0767212861743332E-2</v>
      </c>
      <c r="N16" s="51">
        <f>'2011'!N16-'2010'!N16</f>
        <v>-8.1742419635630892E-3</v>
      </c>
      <c r="O16" s="51">
        <f>'2011'!O16-'2010'!O16</f>
        <v>-0.12371206378429656</v>
      </c>
    </row>
    <row r="17" spans="2:15" s="57" customFormat="1" x14ac:dyDescent="0.2">
      <c r="B17" s="59" t="s">
        <v>27</v>
      </c>
      <c r="C17" s="60">
        <f>'2011'!C17-'2010'!C17</f>
        <v>-4.974983036570424E-2</v>
      </c>
      <c r="D17" s="60">
        <f>'2011'!D17-'2010'!D17</f>
        <v>-9.1864344364406048E-2</v>
      </c>
      <c r="E17" s="60">
        <f>'2011'!E17-'2010'!E17</f>
        <v>3.3072041866640145E-2</v>
      </c>
      <c r="F17" s="60">
        <f>'2011'!F17-'2010'!F17</f>
        <v>-6.6946611051881266E-3</v>
      </c>
      <c r="G17" s="60">
        <f>'2011'!G17-'2010'!G17</f>
        <v>-0.17058837242323488</v>
      </c>
      <c r="H17" s="60">
        <f>'2011'!H17-'2010'!H17</f>
        <v>0.10185169077083067</v>
      </c>
      <c r="I17" s="60">
        <f>'2011'!I17-'2010'!I17</f>
        <v>-5.9316793299772019E-2</v>
      </c>
      <c r="J17" s="60">
        <f>'2011'!J17-'2010'!J17</f>
        <v>-9.1403819893385974E-2</v>
      </c>
      <c r="K17" s="60">
        <f>'2011'!K17-'2010'!K17</f>
        <v>5.6038036607486408E-2</v>
      </c>
      <c r="L17" s="60">
        <f>'2011'!L17-'2010'!L17</f>
        <v>-1.2666999114299804E-2</v>
      </c>
      <c r="M17" s="60">
        <f>'2011'!M17-'2010'!M17</f>
        <v>-0.20507550161937016</v>
      </c>
      <c r="N17" s="60">
        <f>'2011'!N17-'2010'!N17</f>
        <v>-0.20503519799508974</v>
      </c>
      <c r="O17" s="60">
        <f>'2011'!O17-'2010'!O17</f>
        <v>-0.18772366145735164</v>
      </c>
    </row>
    <row r="18" spans="2:15" s="42" customFormat="1" x14ac:dyDescent="0.2">
      <c r="B18" s="18" t="s">
        <v>28</v>
      </c>
      <c r="C18" s="51">
        <f>'2011'!C18-'2010'!C18</f>
        <v>-0.25479557317962609</v>
      </c>
      <c r="D18" s="51">
        <f>'2011'!D18-'2010'!D18</f>
        <v>-0.20789717074970548</v>
      </c>
      <c r="E18" s="51">
        <f>'2011'!E18-'2010'!E18</f>
        <v>-0.23761302485631619</v>
      </c>
      <c r="F18" s="51">
        <f>'2011'!F18-'2010'!F18</f>
        <v>-0.29796391934913347</v>
      </c>
      <c r="G18" s="51">
        <f>'2011'!G18-'2010'!G18</f>
        <v>-0.22504310328102317</v>
      </c>
      <c r="H18" s="51">
        <f>'2011'!H18-'2010'!H18</f>
        <v>-0.27490299823633135</v>
      </c>
      <c r="I18" s="51">
        <f>'2011'!I18-'2010'!I18</f>
        <v>-0.31991652267860715</v>
      </c>
      <c r="J18" s="51">
        <f>'2011'!J18-'2010'!J18</f>
        <v>-0.18760111222699338</v>
      </c>
      <c r="K18" s="51">
        <f>'2011'!K18-'2010'!K18</f>
        <v>-2.3408478631888219E-2</v>
      </c>
      <c r="L18" s="51">
        <f>'2011'!L18-'2010'!L18</f>
        <v>-0.52208868799735209</v>
      </c>
      <c r="M18" s="51">
        <f>'2011'!M18-'2010'!M18</f>
        <v>-0.63592961876832854</v>
      </c>
      <c r="N18" s="51">
        <f>'2011'!N18-'2010'!N18</f>
        <v>-0.4879870188457156</v>
      </c>
      <c r="O18" s="51">
        <f>'2011'!O18-'2010'!O18</f>
        <v>-0.43406295700112585</v>
      </c>
    </row>
    <row r="19" spans="2:15" s="57" customFormat="1" x14ac:dyDescent="0.2">
      <c r="B19" s="59" t="s">
        <v>29</v>
      </c>
      <c r="C19" s="60">
        <f>'2011'!C19-'2010'!C19</f>
        <v>-8.8659384606355918E-2</v>
      </c>
      <c r="D19" s="60">
        <f>'2011'!D19-'2010'!D19</f>
        <v>-0.23730272440524525</v>
      </c>
      <c r="E19" s="60">
        <f>'2011'!E19-'2010'!E19</f>
        <v>3.5121088402408684E-2</v>
      </c>
      <c r="F19" s="60">
        <f>'2011'!F19-'2010'!F19</f>
        <v>0.16893969371065198</v>
      </c>
      <c r="G19" s="60">
        <f>'2011'!G19-'2010'!G19</f>
        <v>-0.14673232517819335</v>
      </c>
      <c r="H19" s="60">
        <f>'2011'!H19-'2010'!H19</f>
        <v>0.12137234570786015</v>
      </c>
      <c r="I19" s="60">
        <f>'2011'!I19-'2010'!I19</f>
        <v>-0.12458128883741271</v>
      </c>
      <c r="J19" s="60">
        <f>'2011'!J19-'2010'!J19</f>
        <v>-5.4117216390144662E-2</v>
      </c>
      <c r="K19" s="60">
        <f>'2011'!K19-'2010'!K19</f>
        <v>-0.1218964511429661</v>
      </c>
      <c r="L19" s="60">
        <f>'2011'!L19-'2010'!L19</f>
        <v>-0.34646417795585838</v>
      </c>
      <c r="M19" s="60">
        <f>'2011'!M19-'2010'!M19</f>
        <v>-0.21099451300302308</v>
      </c>
      <c r="N19" s="60">
        <f>'2011'!N19-'2010'!N19</f>
        <v>-0.21966752363937392</v>
      </c>
      <c r="O19" s="60">
        <f>'2011'!O19-'2010'!O19</f>
        <v>-1.0468633049180109E-2</v>
      </c>
    </row>
    <row r="20" spans="2:15" s="42" customFormat="1" x14ac:dyDescent="0.2">
      <c r="B20" s="18" t="s">
        <v>30</v>
      </c>
      <c r="C20" s="51">
        <f>'2011'!C20-'2010'!C20</f>
        <v>-0.11993892557006891</v>
      </c>
      <c r="D20" s="51">
        <f>'2011'!D20-'2010'!D20</f>
        <v>5.9690959066933669E-3</v>
      </c>
      <c r="E20" s="51">
        <f>'2011'!E20-'2010'!E20</f>
        <v>-8.1350972852529679E-2</v>
      </c>
      <c r="F20" s="51">
        <f>'2011'!F20-'2010'!F20</f>
        <v>-2.2632834633927956E-2</v>
      </c>
      <c r="G20" s="51">
        <f>'2011'!G20-'2010'!G20</f>
        <v>-5.6995257452574499E-2</v>
      </c>
      <c r="H20" s="51">
        <f>'2011'!H20-'2010'!H20</f>
        <v>-8.2216800721065297E-2</v>
      </c>
      <c r="I20" s="51">
        <f>'2011'!I20-'2010'!I20</f>
        <v>-0.20167117469477258</v>
      </c>
      <c r="J20" s="51">
        <f>'2011'!J20-'2010'!J20</f>
        <v>9.1901335801642059E-2</v>
      </c>
      <c r="K20" s="51">
        <f>'2011'!K20-'2010'!K20</f>
        <v>-8.9255604115862308E-2</v>
      </c>
      <c r="L20" s="51">
        <f>'2011'!L20-'2010'!L20</f>
        <v>-0.20421129688330875</v>
      </c>
      <c r="M20" s="51">
        <f>'2011'!M20-'2010'!M20</f>
        <v>-0.31499838030450245</v>
      </c>
      <c r="N20" s="51">
        <f>'2011'!N20-'2010'!N20</f>
        <v>-0.16717993276508025</v>
      </c>
      <c r="O20" s="51">
        <f>'2011'!O20-'2010'!O20</f>
        <v>-0.25322494379306759</v>
      </c>
    </row>
    <row r="21" spans="2:15" s="57" customFormat="1" x14ac:dyDescent="0.2">
      <c r="B21" s="59" t="s">
        <v>31</v>
      </c>
      <c r="C21" s="60">
        <f>'2011'!C21-'2010'!C21</f>
        <v>-0.10235489098289996</v>
      </c>
      <c r="D21" s="60">
        <f>'2011'!D21-'2010'!D21</f>
        <v>-2.2445698836338401E-2</v>
      </c>
      <c r="E21" s="60">
        <f>'2011'!E21-'2010'!E21</f>
        <v>0.19390145013911142</v>
      </c>
      <c r="F21" s="60">
        <f>'2011'!F21-'2010'!F21</f>
        <v>6.7419481331538744E-2</v>
      </c>
      <c r="G21" s="60">
        <f>'2011'!G21-'2010'!G21</f>
        <v>0.16671005912222081</v>
      </c>
      <c r="H21" s="60">
        <f>'2011'!H21-'2010'!H21</f>
        <v>-0.10747011573016607</v>
      </c>
      <c r="I21" s="60">
        <f>'2011'!I21-'2010'!I21</f>
        <v>6.6054717934826757E-2</v>
      </c>
      <c r="J21" s="60">
        <f>'2011'!J21-'2010'!J21</f>
        <v>-0.27256989325005287</v>
      </c>
      <c r="K21" s="60">
        <f>'2011'!K21-'2010'!K21</f>
        <v>-2.1713751419221161E-2</v>
      </c>
      <c r="L21" s="60">
        <f>'2011'!L21-'2010'!L21</f>
        <v>-0.16738262294560324</v>
      </c>
      <c r="M21" s="60">
        <f>'2011'!M21-'2010'!M21</f>
        <v>-0.32791781024899502</v>
      </c>
      <c r="N21" s="60">
        <f>'2011'!N21-'2010'!N21</f>
        <v>1.1808013187735167E-3</v>
      </c>
      <c r="O21" s="60">
        <f>'2011'!O21-'2010'!O21</f>
        <v>-0.12804878048780477</v>
      </c>
    </row>
    <row r="22" spans="2:15" s="42" customFormat="1" x14ac:dyDescent="0.2">
      <c r="B22" s="18" t="s">
        <v>32</v>
      </c>
      <c r="C22" s="51">
        <f>'2011'!C22-'2010'!C22</f>
        <v>-5.9869508076269451E-2</v>
      </c>
      <c r="D22" s="51">
        <f>'2011'!D22-'2010'!D22</f>
        <v>-0.12401103801135016</v>
      </c>
      <c r="E22" s="51">
        <f>'2011'!E22-'2010'!E22</f>
        <v>4.3994431138231427E-2</v>
      </c>
      <c r="F22" s="51">
        <f>'2011'!F22-'2010'!F22</f>
        <v>-8.9374126161690937E-2</v>
      </c>
      <c r="G22" s="51">
        <f>'2011'!G22-'2010'!G22</f>
        <v>1.352027283061763E-2</v>
      </c>
      <c r="H22" s="51">
        <f>'2011'!H22-'2010'!H22</f>
        <v>4.5795312818982081E-2</v>
      </c>
      <c r="I22" s="51">
        <f>'2011'!I22-'2010'!I22</f>
        <v>-0.14306401112856881</v>
      </c>
      <c r="J22" s="51">
        <f>'2011'!J22-'2010'!J22</f>
        <v>-0.14411095863738765</v>
      </c>
      <c r="K22" s="51">
        <f>'2011'!K22-'2010'!K22</f>
        <v>-8.3374449960225139E-3</v>
      </c>
      <c r="L22" s="51">
        <f>'2011'!L22-'2010'!L22</f>
        <v>-1.3330628016873236E-2</v>
      </c>
      <c r="M22" s="51">
        <f>'2011'!M22-'2010'!M22</f>
        <v>-0.12740595048687231</v>
      </c>
      <c r="N22" s="51">
        <f>'2011'!N22-'2010'!N22</f>
        <v>9.2790838931622099E-2</v>
      </c>
      <c r="O22" s="51">
        <f>'2011'!O22-'2010'!O22</f>
        <v>3.0681733943855427E-2</v>
      </c>
    </row>
    <row r="23" spans="2:15" s="57" customFormat="1" x14ac:dyDescent="0.2">
      <c r="B23" s="59" t="s">
        <v>33</v>
      </c>
      <c r="C23" s="60">
        <f>'2011'!C23-'2010'!C23</f>
        <v>-0.10472773989928186</v>
      </c>
      <c r="D23" s="60">
        <f>'2011'!D23-'2010'!D23</f>
        <v>0.29977859399151008</v>
      </c>
      <c r="E23" s="60">
        <f>'2011'!E23-'2010'!E23</f>
        <v>0.71182884377050382</v>
      </c>
      <c r="F23" s="60">
        <f>'2011'!F23-'2010'!F23</f>
        <v>0.58487743147296856</v>
      </c>
      <c r="G23" s="60">
        <f>'2011'!G23-'2010'!G23</f>
        <v>0.18735433678174385</v>
      </c>
      <c r="H23" s="60">
        <f>'2011'!H23-'2010'!H23</f>
        <v>0.11104517999796171</v>
      </c>
      <c r="I23" s="60">
        <f>'2011'!I23-'2010'!I23</f>
        <v>-0.28096778642616416</v>
      </c>
      <c r="J23" s="60">
        <f>'2011'!J23-'2010'!J23</f>
        <v>-0.25974006498629509</v>
      </c>
      <c r="K23" s="60">
        <f>'2011'!K23-'2010'!K23</f>
        <v>-0.10679812987973136</v>
      </c>
      <c r="L23" s="60">
        <f>'2011'!L23-'2010'!L23</f>
        <v>-0.2456698495618308</v>
      </c>
      <c r="M23" s="60">
        <f>'2011'!M23-'2010'!M23</f>
        <v>-0.36213124623720638</v>
      </c>
      <c r="N23" s="60">
        <f>'2011'!N23-'2010'!N23</f>
        <v>-0.46448163299913059</v>
      </c>
      <c r="O23" s="60">
        <f>'2011'!O23-'2010'!O23</f>
        <v>-0.57956378020049359</v>
      </c>
    </row>
    <row r="24" spans="2:15" s="42" customFormat="1" x14ac:dyDescent="0.2">
      <c r="B24" s="18" t="s">
        <v>34</v>
      </c>
      <c r="C24" s="51">
        <f>'2011'!C24-'2010'!C24</f>
        <v>-0.12242006733665711</v>
      </c>
      <c r="D24" s="51">
        <f>'2011'!D24-'2010'!D24</f>
        <v>-0.14727232071554042</v>
      </c>
      <c r="E24" s="51">
        <f>'2011'!E24-'2010'!E24</f>
        <v>-0.58910098932367871</v>
      </c>
      <c r="F24" s="51">
        <f>'2011'!F24-'2010'!F24</f>
        <v>-0.54760604414596825</v>
      </c>
      <c r="G24" s="51">
        <f>'2011'!G24-'2010'!G24</f>
        <v>-0.3802906928031633</v>
      </c>
      <c r="H24" s="51">
        <f>'2011'!H24-'2010'!H24</f>
        <v>0.15689218466841948</v>
      </c>
      <c r="I24" s="51">
        <f>'2011'!I24-'2010'!I24</f>
        <v>-0.19528419273711517</v>
      </c>
      <c r="J24" s="51">
        <f>'2011'!J24-'2010'!J24</f>
        <v>-0.1246170671417457</v>
      </c>
      <c r="K24" s="51">
        <f>'2011'!K24-'2010'!K24</f>
        <v>0.2688004640403896</v>
      </c>
      <c r="L24" s="51">
        <f>'2011'!L24-'2010'!L24</f>
        <v>1.0613231156375136E-2</v>
      </c>
      <c r="M24" s="51">
        <f>'2011'!M24-'2010'!M24</f>
        <v>-5.6825584043299404E-2</v>
      </c>
      <c r="N24" s="51">
        <f>'2011'!N24-'2010'!N24</f>
        <v>-0.21881929780132126</v>
      </c>
      <c r="O24" s="51">
        <f>'2011'!O24-'2010'!O24</f>
        <v>3.7964484343717242E-2</v>
      </c>
    </row>
    <row r="25" spans="2:15" s="57" customFormat="1" x14ac:dyDescent="0.2">
      <c r="B25" s="59" t="s">
        <v>35</v>
      </c>
      <c r="C25" s="60">
        <f>'2011'!C25-'2010'!C25</f>
        <v>-8.6453653726138224E-2</v>
      </c>
      <c r="D25" s="60">
        <f>'2011'!D25-'2010'!D25</f>
        <v>6.7345247958336962E-3</v>
      </c>
      <c r="E25" s="60">
        <f>'2011'!E25-'2010'!E25</f>
        <v>0.21855708790693296</v>
      </c>
      <c r="F25" s="60">
        <f>'2011'!F25-'2010'!F25</f>
        <v>0.12112131281032079</v>
      </c>
      <c r="G25" s="60">
        <f>'2011'!G25-'2010'!G25</f>
        <v>-1.1909498421792453E-2</v>
      </c>
      <c r="H25" s="60">
        <f>'2011'!H25-'2010'!H25</f>
        <v>6.6778523489932518E-2</v>
      </c>
      <c r="I25" s="60">
        <f>'2011'!I25-'2010'!I25</f>
        <v>-0.13179235284163271</v>
      </c>
      <c r="J25" s="60">
        <f>'2011'!J25-'2010'!J25</f>
        <v>-8.3177800137010927E-3</v>
      </c>
      <c r="K25" s="60">
        <f>'2011'!K25-'2010'!K25</f>
        <v>-8.0652052716238654E-2</v>
      </c>
      <c r="L25" s="60">
        <f>'2011'!L25-'2010'!L25</f>
        <v>-0.36579916835339077</v>
      </c>
      <c r="M25" s="60">
        <f>'2011'!M25-'2010'!M25</f>
        <v>-0.16090033667595849</v>
      </c>
      <c r="N25" s="60">
        <f>'2011'!N25-'2010'!N25</f>
        <v>-4.1964545190351643E-3</v>
      </c>
      <c r="O25" s="60">
        <f>'2011'!O25-'2010'!O25</f>
        <v>-0.49257626431539459</v>
      </c>
    </row>
    <row r="26" spans="2:15" s="42" customFormat="1" x14ac:dyDescent="0.2">
      <c r="B26" s="18" t="s">
        <v>36</v>
      </c>
      <c r="C26" s="51">
        <f>'2011'!C26-'2010'!C26</f>
        <v>-0.10046070700498211</v>
      </c>
      <c r="D26" s="51">
        <f>'2011'!D26-'2010'!D26</f>
        <v>-4.6069150030870532E-2</v>
      </c>
      <c r="E26" s="51">
        <f>'2011'!E26-'2010'!E26</f>
        <v>9.3471056203975555E-2</v>
      </c>
      <c r="F26" s="51">
        <f>'2011'!F26-'2010'!F26</f>
        <v>-0.11529156975010424</v>
      </c>
      <c r="G26" s="51">
        <f>'2011'!G26-'2010'!G26</f>
        <v>0.23926146690901318</v>
      </c>
      <c r="H26" s="51">
        <f>'2011'!H26-'2010'!H26</f>
        <v>3.6386053675314667E-2</v>
      </c>
      <c r="I26" s="51">
        <f>'2011'!I26-'2010'!I26</f>
        <v>-0.25804181907048451</v>
      </c>
      <c r="J26" s="51">
        <f>'2011'!J26-'2010'!J26</f>
        <v>-0.31760037348272663</v>
      </c>
      <c r="K26" s="51">
        <f>'2011'!K26-'2010'!K26</f>
        <v>-5.6879158823141207E-2</v>
      </c>
      <c r="L26" s="51">
        <f>'2011'!L26-'2010'!L26</f>
        <v>-8.0473809026455401E-2</v>
      </c>
      <c r="M26" s="51">
        <f>'2011'!M26-'2010'!M26</f>
        <v>-0.22170722593673253</v>
      </c>
      <c r="N26" s="51">
        <f>'2011'!N26-'2010'!N26</f>
        <v>-0.29865219332514781</v>
      </c>
      <c r="O26" s="51">
        <f>'2011'!O26-'2010'!O26</f>
        <v>-5.0478500122925984E-2</v>
      </c>
    </row>
    <row r="27" spans="2:15" s="57" customFormat="1" x14ac:dyDescent="0.2">
      <c r="B27" s="59" t="s">
        <v>37</v>
      </c>
      <c r="C27" s="60">
        <f>'2011'!C27-'2010'!C27</f>
        <v>-0.14342173618478071</v>
      </c>
      <c r="D27" s="60">
        <f>'2011'!D27-'2010'!D27</f>
        <v>-9.1157616892909576E-3</v>
      </c>
      <c r="E27" s="60">
        <f>'2011'!E27-'2010'!E27</f>
        <v>2.379135938515442E-2</v>
      </c>
      <c r="F27" s="60">
        <f>'2011'!F27-'2010'!F27</f>
        <v>-0.34896552505980116</v>
      </c>
      <c r="G27" s="60">
        <f>'2011'!G27-'2010'!G27</f>
        <v>-0.59079615008305097</v>
      </c>
      <c r="H27" s="60">
        <f>'2011'!H27-'2010'!H27</f>
        <v>0.18227342803059043</v>
      </c>
      <c r="I27" s="60">
        <f>'2011'!I27-'2010'!I27</f>
        <v>-7.720497109782043E-2</v>
      </c>
      <c r="J27" s="60">
        <f>'2011'!J27-'2010'!J27</f>
        <v>-3.4410479507143599E-2</v>
      </c>
      <c r="K27" s="60">
        <f>'2011'!K27-'2010'!K27</f>
        <v>1.9838708961168683E-2</v>
      </c>
      <c r="L27" s="60">
        <f>'2011'!L27-'2010'!L27</f>
        <v>-0.4197843355243398</v>
      </c>
      <c r="M27" s="60">
        <f>'2011'!M27-'2010'!M27</f>
        <v>-4.3765671952572749E-2</v>
      </c>
      <c r="N27" s="60">
        <f>'2011'!N27-'2010'!N27</f>
        <v>-0.23464326470257313</v>
      </c>
      <c r="O27" s="60">
        <f>'2011'!O27-'2010'!O27</f>
        <v>-9.4948569922098214E-2</v>
      </c>
    </row>
    <row r="28" spans="2:15" s="42" customFormat="1" x14ac:dyDescent="0.2">
      <c r="B28" s="18" t="s">
        <v>38</v>
      </c>
      <c r="C28" s="51">
        <f>'2011'!C28-'2010'!C28</f>
        <v>-0.38494171805695254</v>
      </c>
      <c r="D28" s="51">
        <f>'2011'!D28-'2010'!D28</f>
        <v>-0.63496271748135857</v>
      </c>
      <c r="E28" s="51">
        <f>'2011'!E28-'2010'!E28</f>
        <v>-6.3255439161966187E-2</v>
      </c>
      <c r="F28" s="51">
        <f>'2011'!F28-'2010'!F28</f>
        <v>-0.37176077931240314</v>
      </c>
      <c r="G28" s="51">
        <f>'2011'!G28-'2010'!G28</f>
        <v>-1.0621453900709219</v>
      </c>
      <c r="H28" s="51">
        <f>'2011'!H28-'2010'!H28</f>
        <v>-0.36431293836404244</v>
      </c>
      <c r="I28" s="51">
        <f>'2011'!I28-'2010'!I28</f>
        <v>-0.34312438464063044</v>
      </c>
      <c r="J28" s="51">
        <f>'2011'!J28-'2010'!J28</f>
        <v>-0.68485395747549882</v>
      </c>
      <c r="K28" s="51">
        <f>'2011'!K28-'2010'!K28</f>
        <v>-0.34390017257400762</v>
      </c>
      <c r="L28" s="51">
        <f>'2011'!L28-'2010'!L28</f>
        <v>-0.42251712328767121</v>
      </c>
      <c r="M28" s="51">
        <f>'2011'!M28-'2010'!M28</f>
        <v>0.36170212765957466</v>
      </c>
      <c r="N28" s="51">
        <f>'2011'!N28-'2010'!N28</f>
        <v>0.2689161554192232</v>
      </c>
      <c r="O28" s="51">
        <f>'2011'!O28-'2010'!O28</f>
        <v>0.19008438818565421</v>
      </c>
    </row>
    <row r="29" spans="2:15" s="57" customFormat="1" x14ac:dyDescent="0.2">
      <c r="B29" s="59" t="s">
        <v>39</v>
      </c>
      <c r="C29" s="60">
        <f>'2011'!C29-'2010'!C29</f>
        <v>-0.31510285441020214</v>
      </c>
      <c r="D29" s="60">
        <f>'2011'!D29-'2010'!D29</f>
        <v>-0.82960687960687984</v>
      </c>
      <c r="E29" s="60">
        <f>'2011'!E29-'2010'!E29</f>
        <v>-0.63408594706853405</v>
      </c>
      <c r="F29" s="60">
        <f>'2011'!F29-'2010'!F29</f>
        <v>-0.8879958185725072</v>
      </c>
      <c r="G29" s="60">
        <f>'2011'!G29-'2010'!G29</f>
        <v>0.14967556468172472</v>
      </c>
      <c r="H29" s="60">
        <f>'2011'!H29-'2010'!H29</f>
        <v>-8.7292722518281352E-2</v>
      </c>
      <c r="I29" s="60">
        <f>'2011'!I29-'2010'!I29</f>
        <v>-0.33886955937103425</v>
      </c>
      <c r="J29" s="60">
        <f>'2011'!J29-'2010'!J29</f>
        <v>-0.29239256678281045</v>
      </c>
      <c r="K29" s="60">
        <f>'2011'!K29-'2010'!K29</f>
        <v>-0.50042006366953951</v>
      </c>
      <c r="L29" s="60">
        <f>'2011'!L29-'2010'!L29</f>
        <v>-0.45749533485382532</v>
      </c>
      <c r="M29" s="60">
        <f>'2011'!M29-'2010'!M29</f>
        <v>-9.047602087154738E-2</v>
      </c>
      <c r="N29" s="60">
        <f>'2011'!N29-'2010'!N29</f>
        <v>-0.4903442146089203</v>
      </c>
      <c r="O29" s="60">
        <f>'2011'!O29-'2010'!O29</f>
        <v>-1.4766795366795367</v>
      </c>
    </row>
    <row r="30" spans="2:15" s="42" customFormat="1" x14ac:dyDescent="0.2">
      <c r="B30" s="18" t="s">
        <v>40</v>
      </c>
      <c r="C30" s="51">
        <f>'2011'!C30-'2010'!C30</f>
        <v>-1.2509476344951143E-2</v>
      </c>
      <c r="D30" s="51">
        <f>'2011'!D30-'2010'!D30</f>
        <v>-2.4095657950359284E-2</v>
      </c>
      <c r="E30" s="51">
        <f>'2011'!E30-'2010'!E30</f>
        <v>0.67768924302788847</v>
      </c>
      <c r="F30" s="51">
        <f>'2011'!F30-'2010'!F30</f>
        <v>-1.2401535120249996E-2</v>
      </c>
      <c r="G30" s="51">
        <f>'2011'!G30-'2010'!G30</f>
        <v>0.14026058162971466</v>
      </c>
      <c r="H30" s="51">
        <f>'2011'!H30-'2010'!H30</f>
        <v>-1.2583417096820426E-2</v>
      </c>
      <c r="I30" s="51">
        <f>'2011'!I30-'2010'!I30</f>
        <v>-0.14469986509088928</v>
      </c>
      <c r="J30" s="51">
        <f>'2011'!J30-'2010'!J30</f>
        <v>0.1609804818640499</v>
      </c>
      <c r="K30" s="51">
        <f>'2011'!K30-'2010'!K30</f>
        <v>-0.33764538230775765</v>
      </c>
      <c r="L30" s="51">
        <f>'2011'!L30-'2010'!L30</f>
        <v>-0.26645690793867516</v>
      </c>
      <c r="M30" s="51">
        <f>'2011'!M30-'2010'!M30</f>
        <v>-6.12583870194503E-2</v>
      </c>
      <c r="N30" s="51">
        <f>'2011'!N30-'2010'!N30</f>
        <v>0.16606498194945862</v>
      </c>
      <c r="O30" s="51">
        <f>'2011'!O30-'2010'!O30</f>
        <v>0.20839458982652159</v>
      </c>
    </row>
    <row r="31" spans="2:15" s="57" customFormat="1" x14ac:dyDescent="0.2">
      <c r="B31" s="59" t="s">
        <v>2</v>
      </c>
      <c r="C31" s="60">
        <f>'2011'!C31-'2010'!C31</f>
        <v>-8.9702097393924429E-2</v>
      </c>
      <c r="D31" s="60">
        <f>'2011'!D31-'2010'!D31</f>
        <v>-0.12743843939878507</v>
      </c>
      <c r="E31" s="60">
        <f>'2011'!E31-'2010'!E31</f>
        <v>0.21833881578947389</v>
      </c>
      <c r="F31" s="60">
        <f>'2011'!F31-'2010'!F31</f>
        <v>0.15666666666666673</v>
      </c>
      <c r="G31" s="60">
        <f>'2011'!G31-'2010'!G31</f>
        <v>-0.23036616161616186</v>
      </c>
      <c r="H31" s="60">
        <f>'2011'!H31-'2010'!H31</f>
        <v>-1.282623741376554E-3</v>
      </c>
      <c r="I31" s="60">
        <f>'2011'!I31-'2010'!I31</f>
        <v>9.3693025658297735E-2</v>
      </c>
      <c r="J31" s="60">
        <f>'2011'!J31-'2010'!J31</f>
        <v>-0.10662617081791392</v>
      </c>
      <c r="K31" s="60">
        <f>'2011'!K31-'2010'!K31</f>
        <v>-6.1713465401350032E-2</v>
      </c>
      <c r="L31" s="60">
        <f>'2011'!L31-'2010'!L31</f>
        <v>-0.13266533023933524</v>
      </c>
      <c r="M31" s="60">
        <f>'2011'!M31-'2010'!M31</f>
        <v>-6.4386912255129047E-2</v>
      </c>
      <c r="N31" s="60">
        <f>'2011'!N31-'2010'!N31</f>
        <v>-0.59339590732284808</v>
      </c>
      <c r="O31" s="60">
        <f>'2011'!O31-'2010'!O31</f>
        <v>-0.44223833971913207</v>
      </c>
    </row>
    <row r="32" spans="2:15" s="42" customFormat="1" x14ac:dyDescent="0.2">
      <c r="B32" s="18" t="s">
        <v>41</v>
      </c>
      <c r="C32" s="51">
        <f>'2011'!C32-'2010'!C32</f>
        <v>-0.46325851240786875</v>
      </c>
      <c r="D32" s="51">
        <f>'2011'!D32-'2010'!D32</f>
        <v>-0.57238636889073868</v>
      </c>
      <c r="E32" s="51">
        <f>'2011'!E32-'2010'!E32</f>
        <v>-0.48408315291181969</v>
      </c>
      <c r="F32" s="51">
        <f>'2011'!F32-'2010'!F32</f>
        <v>-0.71253849748942466</v>
      </c>
      <c r="G32" s="51">
        <f>'2011'!G32-'2010'!G32</f>
        <v>-0.245862281428602</v>
      </c>
      <c r="H32" s="51">
        <f>'2011'!H32-'2010'!H32</f>
        <v>-2.5156379746413826E-2</v>
      </c>
      <c r="I32" s="51">
        <f>'2011'!I32-'2010'!I32</f>
        <v>-0.19786446208880371</v>
      </c>
      <c r="J32" s="51">
        <f>'2011'!J32-'2010'!J32</f>
        <v>-0.43187514240145797</v>
      </c>
      <c r="K32" s="51">
        <f>'2011'!K32-'2010'!K32</f>
        <v>-0.23417401041920272</v>
      </c>
      <c r="L32" s="51">
        <f>'2011'!L32-'2010'!L32</f>
        <v>-1.056966267614416</v>
      </c>
      <c r="M32" s="51">
        <f>'2011'!M32-'2010'!M32</f>
        <v>-0.80697243440263122</v>
      </c>
      <c r="N32" s="51">
        <f>'2011'!N32-'2010'!N32</f>
        <v>-0.49345905453378514</v>
      </c>
      <c r="O32" s="51">
        <f>'2011'!O32-'2010'!O32</f>
        <v>-0.26329100005497841</v>
      </c>
    </row>
    <row r="33" spans="2:18" s="57" customFormat="1" x14ac:dyDescent="0.2">
      <c r="B33" s="59" t="s">
        <v>42</v>
      </c>
      <c r="C33" s="60">
        <f>'2011'!C33-'2010'!C33</f>
        <v>-0.37413638580530284</v>
      </c>
      <c r="D33" s="60">
        <f>'2011'!D33-'2010'!D33</f>
        <v>-9.0932203389830324E-2</v>
      </c>
      <c r="E33" s="60">
        <f>'2011'!E33-'2010'!E33</f>
        <v>0.25867797361010014</v>
      </c>
      <c r="F33" s="60">
        <f>'2011'!F33-'2010'!F33</f>
        <v>-0.12743581812557991</v>
      </c>
      <c r="G33" s="60">
        <f>'2011'!G33-'2010'!G33</f>
        <v>-0.51180217309853893</v>
      </c>
      <c r="H33" s="60">
        <f>'2011'!H33-'2010'!H33</f>
        <v>-0.1555920153130983</v>
      </c>
      <c r="I33" s="60">
        <f>'2011'!I33-'2010'!I33</f>
        <v>-0.20852871799244044</v>
      </c>
      <c r="J33" s="60">
        <f>'2011'!J33-'2010'!J33</f>
        <v>-0.57911344054949954</v>
      </c>
      <c r="K33" s="60">
        <f>'2011'!K33-'2010'!K33</f>
        <v>-0.3093151800779661</v>
      </c>
      <c r="L33" s="60">
        <f>'2011'!L33-'2010'!L33</f>
        <v>-0.84316119610237239</v>
      </c>
      <c r="M33" s="60">
        <f>'2011'!M33-'2010'!M33</f>
        <v>-0.11206725227552772</v>
      </c>
      <c r="N33" s="60">
        <f>'2011'!N33-'2010'!N33</f>
        <v>-1.1916226145999662</v>
      </c>
      <c r="O33" s="60">
        <f>'2011'!O33-'2010'!O33</f>
        <v>-0.43868673398107561</v>
      </c>
    </row>
    <row r="34" spans="2:18" s="42" customFormat="1" x14ac:dyDescent="0.2">
      <c r="B34" s="18" t="s">
        <v>3</v>
      </c>
      <c r="C34" s="51">
        <f>'2011'!C34-'2010'!C34</f>
        <v>-8.2897505060743226E-2</v>
      </c>
      <c r="D34" s="51">
        <f>'2011'!D34-'2010'!D34</f>
        <v>-0.34156497361477567</v>
      </c>
      <c r="E34" s="51">
        <f>'2011'!E34-'2010'!E34</f>
        <v>-0.18488069926765882</v>
      </c>
      <c r="F34" s="51">
        <f>'2011'!F34-'2010'!F34</f>
        <v>-0.14653655600314863</v>
      </c>
      <c r="G34" s="51">
        <f>'2011'!G34-'2010'!G34</f>
        <v>0.32441371657811069</v>
      </c>
      <c r="H34" s="51">
        <f>'2011'!H34-'2010'!H34</f>
        <v>-0.57433492822966525</v>
      </c>
      <c r="I34" s="51">
        <f>'2011'!I34-'2010'!I34</f>
        <v>-8.6092715231788075E-2</v>
      </c>
      <c r="J34" s="51">
        <f>'2011'!J34-'2010'!J34</f>
        <v>0.17156530768883482</v>
      </c>
      <c r="K34" s="51">
        <f>'2011'!K34-'2010'!K34</f>
        <v>0.14944012391493766</v>
      </c>
      <c r="L34" s="51">
        <f>'2011'!L34-'2010'!L34</f>
        <v>0.11258278145695355</v>
      </c>
      <c r="M34" s="51">
        <f>'2011'!M34-'2010'!M34</f>
        <v>-0.27608639547198011</v>
      </c>
      <c r="N34" s="51">
        <f>'2011'!N34-'2010'!N34</f>
        <v>-3.9264828738512891E-2</v>
      </c>
      <c r="O34" s="51">
        <f>'2011'!O34-'2010'!O34</f>
        <v>-0.35236824633269448</v>
      </c>
    </row>
    <row r="35" spans="2:18" s="57" customFormat="1" x14ac:dyDescent="0.2">
      <c r="B35" s="59" t="s">
        <v>43</v>
      </c>
      <c r="C35" s="60">
        <f>'2011'!C35-'2010'!C35</f>
        <v>-0.11467953269949493</v>
      </c>
      <c r="D35" s="60">
        <f>'2011'!D35-'2010'!D35</f>
        <v>8.8042615890286502E-2</v>
      </c>
      <c r="E35" s="60">
        <f>'2011'!E35-'2010'!E35</f>
        <v>-0.11026432806324138</v>
      </c>
      <c r="F35" s="60">
        <f>'2011'!F35-'2010'!F35</f>
        <v>-0.14866946686505056</v>
      </c>
      <c r="G35" s="60">
        <f>'2011'!G35-'2010'!G35</f>
        <v>-0.12857142857142856</v>
      </c>
      <c r="H35" s="60">
        <f>'2011'!H35-'2010'!H35</f>
        <v>0.30397556954436444</v>
      </c>
      <c r="I35" s="60">
        <f>'2011'!I35-'2010'!I35</f>
        <v>-0.61981315872005194</v>
      </c>
      <c r="J35" s="60">
        <f>'2011'!J35-'2010'!J35</f>
        <v>-0.30538461538461537</v>
      </c>
      <c r="K35" s="60">
        <f>'2011'!K35-'2010'!K35</f>
        <v>-0.31213124118423741</v>
      </c>
      <c r="L35" s="60">
        <f>'2011'!L35-'2010'!L35</f>
        <v>-8.409465585932141E-2</v>
      </c>
      <c r="M35" s="60">
        <f>'2011'!M35-'2010'!M35</f>
        <v>0.35968486066153194</v>
      </c>
      <c r="N35" s="60">
        <f>'2011'!N35-'2010'!N35</f>
        <v>9.3379257558362294E-2</v>
      </c>
      <c r="O35" s="60">
        <f>'2011'!O35-'2010'!O35</f>
        <v>0.50742509769865363</v>
      </c>
    </row>
    <row r="36" spans="2:18" s="42" customFormat="1" x14ac:dyDescent="0.2">
      <c r="B36" s="18" t="s">
        <v>44</v>
      </c>
      <c r="C36" s="51">
        <f>'2011'!C36-'2010'!C36</f>
        <v>-0.31055716539489353</v>
      </c>
      <c r="D36" s="51">
        <f>'2011'!D36-'2010'!D36</f>
        <v>-0.2709677419354839</v>
      </c>
      <c r="E36" s="51">
        <f>'2011'!E36-'2010'!E36</f>
        <v>-8.1475998574444208E-2</v>
      </c>
      <c r="F36" s="51">
        <f>'2011'!F36-'2010'!F36</f>
        <v>1.0545010545008893E-3</v>
      </c>
      <c r="G36" s="51">
        <f>'2011'!G36-'2010'!G36</f>
        <v>-0.31789727126805767</v>
      </c>
      <c r="H36" s="51">
        <f>'2011'!H36-'2010'!H36</f>
        <v>-0.49472465259907361</v>
      </c>
      <c r="I36" s="51">
        <f>'2011'!I36-'2010'!I36</f>
        <v>-0.85251180764276491</v>
      </c>
      <c r="J36" s="51">
        <f>'2011'!J36-'2010'!J36</f>
        <v>-0.49602987685889266</v>
      </c>
      <c r="K36" s="51">
        <f>'2011'!K36-'2010'!K36</f>
        <v>-5.0869579142911903E-2</v>
      </c>
      <c r="L36" s="51">
        <f>'2011'!L36-'2010'!L36</f>
        <v>-0.19378671349845566</v>
      </c>
      <c r="M36" s="51">
        <f>'2011'!M36-'2010'!M36</f>
        <v>-0.42243649011579287</v>
      </c>
      <c r="N36" s="51">
        <f>'2011'!N36-'2010'!N36</f>
        <v>-0.3896628811589018</v>
      </c>
      <c r="O36" s="51">
        <f>'2011'!O36-'2010'!O36</f>
        <v>6.4285714285714279E-2</v>
      </c>
    </row>
    <row r="37" spans="2:18" s="57" customFormat="1" x14ac:dyDescent="0.2">
      <c r="B37" s="59" t="s">
        <v>4</v>
      </c>
      <c r="C37" s="60">
        <f>'2011'!C37-'2010'!C37</f>
        <v>-0.15404640655609914</v>
      </c>
      <c r="D37" s="60">
        <f>'2011'!D37-'2010'!D37</f>
        <v>-0.21764285714285725</v>
      </c>
      <c r="E37" s="60">
        <f>'2011'!E37-'2010'!E37</f>
        <v>-0.20099431818181834</v>
      </c>
      <c r="F37" s="60">
        <f>'2011'!F37-'2010'!F37</f>
        <v>-4.2954792605251146E-2</v>
      </c>
      <c r="G37" s="60">
        <f>'2011'!G37-'2010'!G37</f>
        <v>0.23534255599472975</v>
      </c>
      <c r="H37" s="60">
        <f>'2011'!H37-'2010'!H37</f>
        <v>-0.39981321107148915</v>
      </c>
      <c r="I37" s="60">
        <f>'2011'!I37-'2010'!I37</f>
        <v>-0.10437760757207792</v>
      </c>
      <c r="J37" s="60">
        <f>'2011'!J37-'2010'!J37</f>
        <v>-0.47629757785467097</v>
      </c>
      <c r="K37" s="60">
        <f>'2011'!K37-'2010'!K37</f>
        <v>-3.9734843111208562E-2</v>
      </c>
      <c r="L37" s="60">
        <f>'2011'!L37-'2010'!L37</f>
        <v>-0.35406138197686565</v>
      </c>
      <c r="M37" s="60">
        <f>'2011'!M37-'2010'!M37</f>
        <v>-0.50481270554263258</v>
      </c>
      <c r="N37" s="60">
        <f>'2011'!N37-'2010'!N37</f>
        <v>0.30127320141125935</v>
      </c>
      <c r="O37" s="60">
        <f>'2011'!O37-'2010'!O37</f>
        <v>0.11319444444444438</v>
      </c>
      <c r="P37" s="60"/>
      <c r="Q37" s="60"/>
      <c r="R37" s="60"/>
    </row>
    <row r="38" spans="2:18" s="42" customFormat="1" x14ac:dyDescent="0.2">
      <c r="B38" s="18" t="s">
        <v>45</v>
      </c>
      <c r="C38" s="51">
        <f>'2011'!C38-'2010'!C38</f>
        <v>-0.12151875792005695</v>
      </c>
      <c r="D38" s="51">
        <f>'2011'!D38-'2010'!D38</f>
        <v>-0.1507815339876406</v>
      </c>
      <c r="E38" s="51">
        <f>'2011'!E38-'2010'!E38</f>
        <v>0.59253559061177397</v>
      </c>
      <c r="F38" s="51">
        <f>'2011'!F38-'2010'!F38</f>
        <v>-0.12406504065040647</v>
      </c>
      <c r="G38" s="51">
        <f>'2011'!G38-'2010'!G38</f>
        <v>-0.17122392249683482</v>
      </c>
      <c r="H38" s="51">
        <f>'2011'!H38-'2010'!H38</f>
        <v>0.52198795180722879</v>
      </c>
      <c r="I38" s="51">
        <f>'2011'!I38-'2010'!I38</f>
        <v>-0.26660103150166181</v>
      </c>
      <c r="J38" s="51">
        <f>'2011'!J38-'2010'!J38</f>
        <v>-7.3986439739864407E-2</v>
      </c>
      <c r="K38" s="51">
        <f>'2011'!K38-'2010'!K38</f>
        <v>-1.0428404068374246</v>
      </c>
      <c r="L38" s="51">
        <f>'2011'!L38-'2010'!L38</f>
        <v>0.19930115915517366</v>
      </c>
      <c r="M38" s="51">
        <f>'2011'!M38-'2010'!M38</f>
        <v>-8.4211795507785681E-2</v>
      </c>
      <c r="N38" s="51">
        <f>'2011'!N38-'2010'!N38</f>
        <v>0.27619409957870111</v>
      </c>
      <c r="O38" s="51">
        <f>'2011'!O38-'2010'!O38</f>
        <v>-0.17418864482784824</v>
      </c>
    </row>
    <row r="39" spans="2:18" s="57" customFormat="1" x14ac:dyDescent="0.2">
      <c r="B39" s="59" t="s">
        <v>46</v>
      </c>
      <c r="C39" s="60">
        <f>'2011'!C39-'2010'!C39</f>
        <v>4.6268485998753661E-2</v>
      </c>
      <c r="D39" s="60">
        <f>'2011'!D39-'2010'!D39</f>
        <v>-7.2743207712532509E-2</v>
      </c>
      <c r="E39" s="60">
        <f>'2011'!E39-'2010'!E39</f>
        <v>0.16761619190404797</v>
      </c>
      <c r="F39" s="60">
        <f>'2011'!F39-'2010'!F39</f>
        <v>2.3099674283360905E-2</v>
      </c>
      <c r="G39" s="60">
        <f>'2011'!G39-'2010'!G39</f>
        <v>1.0935909376421409</v>
      </c>
      <c r="H39" s="60">
        <f>'2011'!H39-'2010'!H39</f>
        <v>-8.7719021559133914E-2</v>
      </c>
      <c r="I39" s="60">
        <f>'2011'!I39-'2010'!I39</f>
        <v>-0.56591337099811678</v>
      </c>
      <c r="J39" s="60">
        <f>'2011'!J39-'2010'!J39</f>
        <v>0.12394771821001327</v>
      </c>
      <c r="K39" s="60">
        <f>'2011'!K39-'2010'!K39</f>
        <v>0.25329131652661063</v>
      </c>
      <c r="L39" s="60">
        <f>'2011'!L39-'2010'!L39</f>
        <v>-7.880613362541089E-2</v>
      </c>
      <c r="M39" s="60">
        <f>'2011'!M39-'2010'!M39</f>
        <v>0.67854140992827094</v>
      </c>
      <c r="N39" s="60">
        <f>'2011'!N39-'2010'!N39</f>
        <v>7.3445505154495994E-2</v>
      </c>
      <c r="O39" s="60">
        <f>'2011'!O39-'2010'!O39</f>
        <v>-1.1877447381302004</v>
      </c>
    </row>
    <row r="40" spans="2:18" s="42" customFormat="1" x14ac:dyDescent="0.2">
      <c r="B40" s="18" t="s">
        <v>47</v>
      </c>
      <c r="C40" s="51">
        <f>'2011'!C40-'2010'!C40</f>
        <v>-0.13556897618956865</v>
      </c>
      <c r="D40" s="51">
        <f>'2011'!D40-'2010'!D40</f>
        <v>-0.18772553345044041</v>
      </c>
      <c r="E40" s="51">
        <f>'2011'!E40-'2010'!E40</f>
        <v>9.931245225363039E-3</v>
      </c>
      <c r="F40" s="51">
        <f>'2011'!F40-'2010'!F40</f>
        <v>-8.9247311827956866E-2</v>
      </c>
      <c r="G40" s="51">
        <f>'2011'!G40-'2010'!G40</f>
        <v>-0.27403846153846168</v>
      </c>
      <c r="H40" s="51">
        <f>'2011'!H40-'2010'!H40</f>
        <v>-1.7825311942958333E-3</v>
      </c>
      <c r="I40" s="51">
        <f>'2011'!I40-'2010'!I40</f>
        <v>-0.13613495637489437</v>
      </c>
      <c r="J40" s="51">
        <f>'2011'!J40-'2010'!J40</f>
        <v>-0.80131421744324971</v>
      </c>
      <c r="K40" s="51">
        <f>'2011'!K40-'2010'!K40</f>
        <v>6.3775510204081787E-2</v>
      </c>
      <c r="L40" s="51">
        <f>'2011'!L40-'2010'!L40</f>
        <v>-0.24947429372504804</v>
      </c>
      <c r="M40" s="51">
        <f>'2011'!M40-'2010'!M40</f>
        <v>0.22296054766577544</v>
      </c>
      <c r="N40" s="51">
        <f>'2011'!N40-'2010'!N40</f>
        <v>-0.26729986431478969</v>
      </c>
      <c r="O40" s="51">
        <f>'2011'!O40-'2010'!O40</f>
        <v>-1.2422360248447228E-2</v>
      </c>
    </row>
    <row r="41" spans="2:18" s="57" customFormat="1" x14ac:dyDescent="0.2">
      <c r="B41" s="59" t="s">
        <v>65</v>
      </c>
      <c r="C41" s="60">
        <f>'2011'!C41-'2010'!C41</f>
        <v>-0.18797158356521804</v>
      </c>
      <c r="D41" s="60">
        <f>'2011'!D41-'2010'!D41</f>
        <v>4.7590205070546787E-4</v>
      </c>
      <c r="E41" s="60">
        <f>'2011'!E41-'2010'!E41</f>
        <v>0.35021725136787896</v>
      </c>
      <c r="F41" s="60">
        <f>'2011'!F41-'2010'!F41</f>
        <v>-0.13859312081447506</v>
      </c>
      <c r="G41" s="60">
        <f>'2011'!G41-'2010'!G41</f>
        <v>-0.20515818735383684</v>
      </c>
      <c r="H41" s="60">
        <f>'2011'!H41-'2010'!H41</f>
        <v>-8.5429520645465828E-3</v>
      </c>
      <c r="I41" s="60">
        <f>'2011'!I41-'2010'!I41</f>
        <v>-0.30903065960887011</v>
      </c>
      <c r="J41" s="60">
        <f>'2011'!J41-'2010'!J41</f>
        <v>-0.64172738286890274</v>
      </c>
      <c r="K41" s="60">
        <f>'2011'!K41-'2010'!K41</f>
        <v>-0.47166068790884186</v>
      </c>
      <c r="L41" s="60">
        <f>'2011'!L41-'2010'!L41</f>
        <v>-0.25348524685947993</v>
      </c>
      <c r="M41" s="60">
        <f>'2011'!M41-'2010'!M41</f>
        <v>0.63134166715639761</v>
      </c>
      <c r="N41" s="60">
        <f>'2011'!N41-'2010'!N41</f>
        <v>-7.9557337051237464E-2</v>
      </c>
      <c r="O41" s="60">
        <f>'2011'!O41-'2010'!O41</f>
        <v>6.6180363550798482E-3</v>
      </c>
    </row>
    <row r="42" spans="2:18" s="42" customFormat="1" x14ac:dyDescent="0.2">
      <c r="B42" s="18" t="s">
        <v>49</v>
      </c>
      <c r="C42" s="51">
        <f>'2011'!C42-'2010'!C42</f>
        <v>-1.4671098303001853</v>
      </c>
      <c r="D42" s="51">
        <f>'2011'!D42-'2010'!D42</f>
        <v>-2.421521035598706</v>
      </c>
      <c r="E42" s="51">
        <f>'2011'!E42-'2010'!E42</f>
        <v>-0.93352324133544773</v>
      </c>
      <c r="F42" s="51">
        <f>'2011'!F42-'2010'!F42</f>
        <v>-2.6528430359298598</v>
      </c>
      <c r="G42" s="51">
        <f>'2011'!G42-'2010'!G42</f>
        <v>-3.5126941239472274</v>
      </c>
      <c r="H42" s="51">
        <f>'2011'!H42-'2010'!H42</f>
        <v>-1.1406963710898594</v>
      </c>
      <c r="I42" s="51">
        <f>'2011'!I42-'2010'!I42</f>
        <v>-0.64860241132584706</v>
      </c>
      <c r="J42" s="51">
        <f>'2011'!J42-'2010'!J42</f>
        <v>-0.93493261784720616</v>
      </c>
      <c r="K42" s="51">
        <f>'2011'!K42-'2010'!K42</f>
        <v>-0.97232489098301844</v>
      </c>
      <c r="L42" s="51">
        <f>'2011'!L42-'2010'!L42</f>
        <v>-0.84102292719015326</v>
      </c>
      <c r="M42" s="51">
        <f>'2011'!M42-'2010'!M42</f>
        <v>-1.298416149068323</v>
      </c>
      <c r="N42" s="51">
        <f>'2011'!N42-'2010'!N42</f>
        <v>-1.1542672736702593</v>
      </c>
      <c r="O42" s="51">
        <f>'2011'!O42-'2010'!O42</f>
        <v>-1.1268748634205457</v>
      </c>
      <c r="P42" s="51"/>
      <c r="Q42" s="51"/>
      <c r="R42" s="51"/>
    </row>
    <row r="43" spans="2:18" s="57" customFormat="1" x14ac:dyDescent="0.2">
      <c r="B43" s="59" t="s">
        <v>5</v>
      </c>
      <c r="C43" s="60">
        <f>'2011'!C43-'2010'!C43</f>
        <v>-0.27054521551590871</v>
      </c>
      <c r="D43" s="60">
        <f>'2011'!D43-'2010'!D43</f>
        <v>-0.71070234113712383</v>
      </c>
      <c r="E43" s="60">
        <f>'2011'!E43-'2010'!E43</f>
        <v>-0.93246753246753222</v>
      </c>
      <c r="F43" s="60">
        <f>'2011'!F43-'2010'!F43</f>
        <v>0.74097542242703529</v>
      </c>
      <c r="G43" s="60">
        <f>'2011'!G43-'2010'!G43</f>
        <v>-0.29054487179487176</v>
      </c>
      <c r="H43" s="60">
        <f>'2011'!H43-'2010'!H43</f>
        <v>0.16715578381022245</v>
      </c>
      <c r="I43" s="60">
        <f>'2011'!I43-'2010'!I43</f>
        <v>-0.44954374664519592</v>
      </c>
      <c r="J43" s="60">
        <f>'2011'!J43-'2010'!J43</f>
        <v>-0.50646564391935578</v>
      </c>
      <c r="K43" s="60">
        <f>'2011'!K43-'2010'!K43</f>
        <v>-0.70894791385698674</v>
      </c>
      <c r="L43" s="60">
        <f>'2011'!L43-'2010'!L43</f>
        <v>0.38449044585987258</v>
      </c>
      <c r="M43" s="60">
        <f>'2011'!M43-'2010'!M43</f>
        <v>0.44053382991930468</v>
      </c>
      <c r="N43" s="60">
        <f>'2011'!N43-'2010'!N43</f>
        <v>-1.1035299692016109</v>
      </c>
      <c r="O43" s="60">
        <f>'2011'!O43-'2010'!O43</f>
        <v>0.16173818968626041</v>
      </c>
    </row>
    <row r="44" spans="2:18" s="42" customFormat="1" x14ac:dyDescent="0.2">
      <c r="B44" s="18" t="s">
        <v>6</v>
      </c>
      <c r="C44" s="51">
        <f>'2011'!C44-'2010'!C44</f>
        <v>-9.3549679487179294E-2</v>
      </c>
      <c r="D44" s="51">
        <f>'2011'!D44-'2010'!D44</f>
        <v>0.10769164177812396</v>
      </c>
      <c r="E44" s="51">
        <f>'2011'!E44-'2010'!E44</f>
        <v>0.23916834339369553</v>
      </c>
      <c r="F44" s="51">
        <f>'2011'!F44-'2010'!F44</f>
        <v>0.67280954339777876</v>
      </c>
      <c r="G44" s="51">
        <f>'2011'!G44-'2010'!G44</f>
        <v>-0.81983285698780817</v>
      </c>
      <c r="H44" s="51">
        <f>'2011'!H44-'2010'!H44</f>
        <v>0.61821782178217788</v>
      </c>
      <c r="I44" s="51">
        <f>'2011'!I44-'2010'!I44</f>
        <v>-0.50999602148398626</v>
      </c>
      <c r="J44" s="51">
        <f>'2011'!J44-'2010'!J44</f>
        <v>-0.20929069839624059</v>
      </c>
      <c r="K44" s="51">
        <f>'2011'!K44-'2010'!K44</f>
        <v>-6.0469765117441288E-2</v>
      </c>
      <c r="L44" s="51">
        <f>'2011'!L44-'2010'!L44</f>
        <v>-0.22940175628822335</v>
      </c>
      <c r="M44" s="51">
        <f>'2011'!M44-'2010'!M44</f>
        <v>5.8787060646967593E-2</v>
      </c>
      <c r="N44" s="51">
        <f>'2011'!N44-'2010'!N44</f>
        <v>-0.48146802325581417</v>
      </c>
      <c r="O44" s="51">
        <f>'2011'!O44-'2010'!O44</f>
        <v>0.25476390908395219</v>
      </c>
    </row>
    <row r="45" spans="2:18" s="62" customFormat="1" x14ac:dyDescent="0.2">
      <c r="B45" s="59" t="s">
        <v>50</v>
      </c>
      <c r="C45" s="60">
        <f>'2011'!C45-'2010'!C45</f>
        <v>-1.8381319197077417E-2</v>
      </c>
      <c r="D45" s="60">
        <f>'2011'!D45-'2010'!D45</f>
        <v>-0.4932659932659933</v>
      </c>
      <c r="E45" s="60">
        <f>'2011'!E45-'2010'!E45</f>
        <v>0.19700374531835196</v>
      </c>
      <c r="F45" s="60">
        <f>'2011'!F45-'2010'!F45</f>
        <v>-1.3447293447293445</v>
      </c>
      <c r="G45" s="60">
        <f>'2011'!G45-'2010'!G45</f>
        <v>-0.54117982331148484</v>
      </c>
      <c r="H45" s="60">
        <f>'2011'!H45-'2010'!H45</f>
        <v>0.2823206046922544</v>
      </c>
      <c r="I45" s="60">
        <f>'2011'!I45-'2010'!I45</f>
        <v>0.85029208709506099</v>
      </c>
      <c r="J45" s="60">
        <f>'2011'!J45-'2010'!J45</f>
        <v>-0.7921805520597367</v>
      </c>
      <c r="K45" s="60">
        <f>'2011'!K45-'2010'!K45</f>
        <v>-7.7434654843532513E-2</v>
      </c>
      <c r="L45" s="60">
        <f>'2011'!L45-'2010'!L45</f>
        <v>-0.68469331872946348</v>
      </c>
      <c r="M45" s="60">
        <f>'2011'!M45-'2010'!M45</f>
        <v>0.36651583710407243</v>
      </c>
      <c r="N45" s="60">
        <f>'2011'!N45-'2010'!N45</f>
        <v>0.14956685105938838</v>
      </c>
      <c r="O45" s="60">
        <f>'2011'!O45-'2010'!O45</f>
        <v>-0.57621951219512191</v>
      </c>
      <c r="P45" s="61"/>
    </row>
    <row r="46" spans="2:18" s="19" customFormat="1" x14ac:dyDescent="0.2">
      <c r="B46" s="18" t="s">
        <v>51</v>
      </c>
      <c r="C46" s="51">
        <f>'2011'!C46-'2010'!C46</f>
        <v>1.0650277449903101E-2</v>
      </c>
      <c r="D46" s="51">
        <f>'2011'!D46-'2010'!D46</f>
        <v>-1.0808080808080811</v>
      </c>
      <c r="E46" s="51">
        <f>'2011'!E46-'2010'!E46</f>
        <v>-1.3142857142857145</v>
      </c>
      <c r="F46" s="51">
        <f>'2011'!F46-'2010'!F46</f>
        <v>-0.25105189340813494</v>
      </c>
      <c r="G46" s="51">
        <f>'2011'!G46-'2010'!G46</f>
        <v>0.17129474740715933</v>
      </c>
      <c r="H46" s="51">
        <f>'2011'!H46-'2010'!H46</f>
        <v>0.26678870796801224</v>
      </c>
      <c r="I46" s="51">
        <f>'2011'!I46-'2010'!I46</f>
        <v>0.21762820512820547</v>
      </c>
      <c r="J46" s="51">
        <f>'2011'!J46-'2010'!J46</f>
        <v>0.20121614151464873</v>
      </c>
      <c r="K46" s="51">
        <f>'2011'!K46-'2010'!K46</f>
        <v>0.10053763440860219</v>
      </c>
      <c r="L46" s="51">
        <f>'2011'!L46-'2010'!L46</f>
        <v>-0.20991763041850398</v>
      </c>
      <c r="M46" s="51">
        <f>'2011'!M46-'2010'!M46</f>
        <v>-1.6629711751661169E-3</v>
      </c>
      <c r="N46" s="51">
        <f>'2011'!N46-'2010'!N46</f>
        <v>-0.28333333333333366</v>
      </c>
      <c r="O46" s="51">
        <f>'2011'!O46-'2010'!O46</f>
        <v>-2.9629629629629672E-2</v>
      </c>
      <c r="P46" s="48"/>
    </row>
    <row r="47" spans="2:18" s="62" customFormat="1" x14ac:dyDescent="0.2">
      <c r="B47" s="63" t="s">
        <v>111</v>
      </c>
      <c r="C47" s="60">
        <f>'2011'!C47-'2010'!C47</f>
        <v>-0.25862698839941256</v>
      </c>
      <c r="D47" s="60">
        <f>'2011'!D47-'2010'!D47</f>
        <v>-9.4444444444444331E-2</v>
      </c>
      <c r="E47" s="60">
        <f>'2011'!E47-'2010'!E47</f>
        <v>0.28249694002447989</v>
      </c>
      <c r="F47" s="60">
        <f>'2011'!F47-'2010'!F47</f>
        <v>-0.8055830155816035</v>
      </c>
      <c r="G47" s="60">
        <f>'2011'!G47-'2010'!G47</f>
        <v>0.64925462134764444</v>
      </c>
      <c r="H47" s="60">
        <f>'2011'!H47-'2010'!H47</f>
        <v>-0.48191900834148815</v>
      </c>
      <c r="I47" s="60">
        <f>'2011'!I47-'2010'!I47</f>
        <v>7.7166686336991974E-2</v>
      </c>
      <c r="J47" s="60">
        <f>'2011'!J47-'2010'!J47</f>
        <v>-0.86685747712363703</v>
      </c>
      <c r="K47" s="60">
        <f>'2011'!K47-'2010'!K47</f>
        <v>-0.4615537914770651</v>
      </c>
      <c r="L47" s="60">
        <f>'2011'!L47-'2010'!L47</f>
        <v>-0.4548170276325616</v>
      </c>
      <c r="M47" s="60">
        <f>'2011'!M47-'2010'!M47</f>
        <v>0.29416666666666669</v>
      </c>
      <c r="N47" s="60">
        <f>'2011'!N47-'2010'!N47</f>
        <v>-0.36494252873563227</v>
      </c>
      <c r="O47" s="60">
        <f>'2011'!O47-'2010'!O47</f>
        <v>-6.6812477217101485E-2</v>
      </c>
      <c r="P47" s="64"/>
    </row>
    <row r="48" spans="2:18" s="19" customFormat="1" x14ac:dyDescent="0.2">
      <c r="B48" s="18" t="s">
        <v>91</v>
      </c>
      <c r="C48" s="51">
        <f>'2011'!C48-'2010'!C48</f>
        <v>-0.25141382309676819</v>
      </c>
      <c r="D48" s="51">
        <f>'2011'!D48-'2010'!D48</f>
        <v>-0.11562278790403546</v>
      </c>
      <c r="E48" s="51">
        <f>'2011'!E48-'2010'!E48</f>
        <v>-9.7749950390350948E-2</v>
      </c>
      <c r="F48" s="51">
        <f>'2011'!F48-'2010'!F48</f>
        <v>0.13704569573478897</v>
      </c>
      <c r="G48" s="51">
        <f>'2011'!G48-'2010'!G48</f>
        <v>0.1196044371719065</v>
      </c>
      <c r="H48" s="51">
        <f>'2011'!H48-'2010'!H48</f>
        <v>-0.45858909113022461</v>
      </c>
      <c r="I48" s="51">
        <f>'2011'!I48-'2010'!I48</f>
        <v>-0.35420939543593288</v>
      </c>
      <c r="J48" s="51">
        <f>'2011'!J48-'2010'!J48</f>
        <v>-0.2174704094198896</v>
      </c>
      <c r="K48" s="51">
        <f>'2011'!K48-'2010'!K48</f>
        <v>-5.5541782367233949E-2</v>
      </c>
      <c r="L48" s="51">
        <f>'2011'!L48-'2010'!L48</f>
        <v>-0.39664088230221406</v>
      </c>
      <c r="M48" s="51">
        <f>'2011'!M48-'2010'!M48</f>
        <v>-0.32064275313004442</v>
      </c>
      <c r="N48" s="51">
        <f>'2011'!N48-'2010'!N48</f>
        <v>-0.56947083010830601</v>
      </c>
      <c r="O48" s="51">
        <f>'2011'!O48-'2010'!O48</f>
        <v>-0.21382965223378769</v>
      </c>
      <c r="P48" s="48"/>
    </row>
    <row r="49" spans="2:15" x14ac:dyDescent="0.2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2:15" x14ac:dyDescent="0.2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2:15" x14ac:dyDescent="0.2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x14ac:dyDescent="0.2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x14ac:dyDescent="0.2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2:15" x14ac:dyDescent="0.2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5" x14ac:dyDescent="0.2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x14ac:dyDescent="0.2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x14ac:dyDescent="0.2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x14ac:dyDescent="0.2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 x14ac:dyDescent="0.2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x14ac:dyDescent="0.2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3" spans="2:15" x14ac:dyDescent="0.2">
      <c r="B63" s="41"/>
    </row>
    <row r="64" spans="2:15" x14ac:dyDescent="0.2">
      <c r="B64" s="41"/>
    </row>
    <row r="65" spans="2:2" s="42" customFormat="1" x14ac:dyDescent="0.2">
      <c r="B65" s="41"/>
    </row>
    <row r="66" spans="2:2" s="42" customFormat="1" x14ac:dyDescent="0.2">
      <c r="B66" s="37"/>
    </row>
    <row r="75" spans="2:2" x14ac:dyDescent="0.2">
      <c r="B75" s="41"/>
    </row>
  </sheetData>
  <conditionalFormatting sqref="P1:IV1048576 A1:A1048576 C1:O6 B3:B65536 B1 C8:O65536">
    <cfRule type="cellIs" dxfId="21" priority="5" stopIfTrue="1" operator="lessThan">
      <formula>0</formula>
    </cfRule>
  </conditionalFormatting>
  <conditionalFormatting sqref="A45:IV48">
    <cfRule type="cellIs" dxfId="20" priority="4" stopIfTrue="1" operator="lessThan">
      <formula>0</formula>
    </cfRule>
  </conditionalFormatting>
  <conditionalFormatting sqref="B47">
    <cfRule type="cellIs" dxfId="19" priority="3" stopIfTrue="1" operator="lessThan">
      <formula>0</formula>
    </cfRule>
  </conditionalFormatting>
  <conditionalFormatting sqref="B47">
    <cfRule type="cellIs" dxfId="18" priority="2" stopIfTrue="1" operator="lessThan">
      <formula>0</formula>
    </cfRule>
  </conditionalFormatting>
  <conditionalFormatting sqref="B47">
    <cfRule type="cellIs" dxfId="17" priority="1" stopIfTrue="1" operator="lessThan">
      <formula>0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75"/>
  <sheetViews>
    <sheetView workbookViewId="0">
      <selection activeCell="B3" sqref="B3"/>
    </sheetView>
  </sheetViews>
  <sheetFormatPr defaultRowHeight="12.75" x14ac:dyDescent="0.2"/>
  <cols>
    <col min="1" max="1" width="4.140625" style="26" customWidth="1"/>
    <col min="2" max="2" width="28.7109375" style="37" customWidth="1"/>
    <col min="3" max="11" width="10.140625" style="26" customWidth="1"/>
    <col min="12" max="12" width="11.42578125" style="26" customWidth="1"/>
    <col min="13" max="15" width="10.140625" style="26" customWidth="1"/>
    <col min="16" max="16384" width="9.140625" style="26"/>
  </cols>
  <sheetData>
    <row r="2" spans="2:78" x14ac:dyDescent="0.2">
      <c r="B2" s="38" t="s">
        <v>66</v>
      </c>
    </row>
    <row r="4" spans="2:78" ht="15.75" x14ac:dyDescent="0.25">
      <c r="B4" s="3" t="s">
        <v>83</v>
      </c>
      <c r="C4" s="27"/>
      <c r="D4" s="27"/>
      <c r="E4" s="27"/>
      <c r="G4" s="27"/>
      <c r="I4" s="27"/>
      <c r="K4" s="27"/>
      <c r="L4" s="27"/>
    </row>
    <row r="5" spans="2:78" ht="15.75" thickBot="1" x14ac:dyDescent="0.3">
      <c r="B5" s="39" t="s">
        <v>0</v>
      </c>
    </row>
    <row r="6" spans="2:78" ht="13.5" thickBot="1" x14ac:dyDescent="0.25">
      <c r="B6" s="28" t="s">
        <v>113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2:78" ht="13.5" thickBot="1" x14ac:dyDescent="0.25">
      <c r="B7" s="28" t="s">
        <v>114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2:78" x14ac:dyDescent="0.2">
      <c r="B8" s="4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2:78" s="57" customFormat="1" x14ac:dyDescent="0.2">
      <c r="B9" s="58" t="s">
        <v>20</v>
      </c>
      <c r="C9" s="55">
        <f>'2010'!C9-'2014E'!C9</f>
        <v>4.8643631315180791E-2</v>
      </c>
      <c r="D9" s="55">
        <f>'2010'!D9-'2014E'!D9</f>
        <v>5.8617463099289502E-2</v>
      </c>
      <c r="E9" s="55">
        <f>'2010'!E9-'2014E'!E9</f>
        <v>0.10650195256968265</v>
      </c>
      <c r="F9" s="55">
        <f>'2010'!F9-'2014E'!F9</f>
        <v>7.5192652667714244E-2</v>
      </c>
      <c r="G9" s="55">
        <f>'2010'!G9-'2014E'!G9</f>
        <v>7.7015153991462304E-2</v>
      </c>
      <c r="H9" s="55">
        <f>'2010'!H9-'2014E'!H9</f>
        <v>0.10044945787186799</v>
      </c>
      <c r="I9" s="55">
        <f>'2010'!I9-'2014E'!I9</f>
        <v>8.1702020469855752E-2</v>
      </c>
      <c r="J9" s="55">
        <f>'2010'!J9-'2014E'!J9</f>
        <v>9.7912070676461571E-2</v>
      </c>
      <c r="K9" s="55">
        <f>'2010'!K9-'2014E'!K9</f>
        <v>4.2798289390498345E-2</v>
      </c>
      <c r="L9" s="55">
        <f>'2010'!L9-'2014E'!L9</f>
        <v>8.3842931402938525E-2</v>
      </c>
      <c r="M9" s="55">
        <f>'2010'!M9-'2014E'!M9</f>
        <v>6.7115617554956986E-2</v>
      </c>
      <c r="N9" s="55">
        <f>'2010'!N9-'2014E'!N9</f>
        <v>6.8944832751812735E-2</v>
      </c>
      <c r="O9" s="55">
        <f>'2010'!O9-'2009'!O9</f>
        <v>1.5967849067603179E-2</v>
      </c>
      <c r="P9" s="55"/>
      <c r="Q9" s="55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</row>
    <row r="10" spans="2:78" s="42" customFormat="1" ht="13.5" customHeight="1" x14ac:dyDescent="0.2">
      <c r="B10" s="47" t="s">
        <v>21</v>
      </c>
      <c r="C10" s="50">
        <f>'2010'!C10-'2014E'!C10</f>
        <v>0.17821106630177375</v>
      </c>
      <c r="D10" s="50">
        <f>'2010'!D10-'2014E'!D10</f>
        <v>0.17650444324003378</v>
      </c>
      <c r="E10" s="50">
        <f>'2010'!E10-'2014E'!E10</f>
        <v>0.26736149262314668</v>
      </c>
      <c r="F10" s="50">
        <f>'2010'!F10-'2014E'!F10</f>
        <v>0.21061836060845418</v>
      </c>
      <c r="G10" s="50">
        <f>'2010'!G10-'2014E'!G10</f>
        <v>0.27752677290417282</v>
      </c>
      <c r="H10" s="50">
        <f>'2010'!H10-'2014E'!H10</f>
        <v>0.17962753078277571</v>
      </c>
      <c r="I10" s="50">
        <f>'2010'!I10-'2014E'!I10</f>
        <v>0.16990283462056333</v>
      </c>
      <c r="J10" s="50">
        <f>'2010'!J10-'2014E'!J10</f>
        <v>0.21223672155105811</v>
      </c>
      <c r="K10" s="50">
        <f>'2010'!K10-'2014E'!K10</f>
        <v>0.10248251152711352</v>
      </c>
      <c r="L10" s="50">
        <f>'2010'!L10-'2014E'!L10</f>
        <v>0.22690650375494581</v>
      </c>
      <c r="M10" s="50">
        <f>'2010'!M10-'2014E'!M10</f>
        <v>0.19163444245245631</v>
      </c>
      <c r="N10" s="50">
        <f>'2010'!N10-'2014E'!N10</f>
        <v>0.15382095503379722</v>
      </c>
      <c r="O10" s="50">
        <f>'2010'!O10-'2009'!O10</f>
        <v>1.8363801503022081E-2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2:78" s="57" customFormat="1" x14ac:dyDescent="0.2">
      <c r="B11" s="54" t="s">
        <v>22</v>
      </c>
      <c r="C11" s="55">
        <f>'2010'!C11-'2014E'!C11</f>
        <v>-3.9736698261912951E-2</v>
      </c>
      <c r="D11" s="55">
        <f>'2010'!D11-'2014E'!D11</f>
        <v>-2.3238386644193199E-2</v>
      </c>
      <c r="E11" s="55">
        <f>'2010'!E11-'2014E'!E11</f>
        <v>-1.598792526977233E-2</v>
      </c>
      <c r="F11" s="55">
        <f>'2010'!F11-'2014E'!F11</f>
        <v>-1.8201208792044454E-2</v>
      </c>
      <c r="G11" s="55">
        <f>'2010'!G11-'2014E'!G11</f>
        <v>-3.4412172781113082E-2</v>
      </c>
      <c r="H11" s="55">
        <f>'2010'!H11-'2014E'!H11</f>
        <v>3.4883291967522601E-2</v>
      </c>
      <c r="I11" s="55">
        <f>'2010'!I11-'2014E'!I11</f>
        <v>-1.2753730888805492E-2</v>
      </c>
      <c r="J11" s="55">
        <f>'2010'!J11-'2014E'!J11</f>
        <v>4.0617202212036574E-3</v>
      </c>
      <c r="K11" s="55">
        <f>'2010'!K11-'2014E'!K11</f>
        <v>-1.9615445074317561E-2</v>
      </c>
      <c r="L11" s="55">
        <f>'2010'!L11-'2014E'!L11</f>
        <v>-1.6542126565436632E-2</v>
      </c>
      <c r="M11" s="55">
        <f>'2010'!M11-'2014E'!M11</f>
        <v>-1.1268599943538682E-2</v>
      </c>
      <c r="N11" s="55">
        <f>'2010'!N11-'2014E'!N11</f>
        <v>2.3207282099059201E-2</v>
      </c>
      <c r="O11" s="55">
        <f>'2010'!O11-'2009'!O11</f>
        <v>4.0974385240858835E-2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2:78" s="42" customFormat="1" x14ac:dyDescent="0.2">
      <c r="B12" s="53" t="s">
        <v>23</v>
      </c>
      <c r="C12" s="51">
        <f>'2010'!C12-'2014E'!C12</f>
        <v>0.2616863182922482</v>
      </c>
      <c r="D12" s="51">
        <f>'2010'!D12-'2014E'!D12</f>
        <v>0.33571153753598604</v>
      </c>
      <c r="E12" s="51">
        <f>'2010'!E12-'2014E'!E12</f>
        <v>0.2147032005573315</v>
      </c>
      <c r="F12" s="51">
        <f>'2010'!F12-'2014E'!F12</f>
        <v>0.21333563311761661</v>
      </c>
      <c r="G12" s="51">
        <f>'2010'!G12-'2014E'!G12</f>
        <v>0.44703990492324874</v>
      </c>
      <c r="H12" s="51">
        <f>'2010'!H12-'2014E'!H12</f>
        <v>0.30500371793473779</v>
      </c>
      <c r="I12" s="51">
        <f>'2010'!I12-'2014E'!I12</f>
        <v>0.39097126084069012</v>
      </c>
      <c r="J12" s="51">
        <f>'2010'!J12-'2014E'!J12</f>
        <v>0.21014763698720307</v>
      </c>
      <c r="K12" s="51">
        <f>'2010'!K12-'2014E'!K12</f>
        <v>0.18056229672591018</v>
      </c>
      <c r="L12" s="51">
        <f>'2010'!L12-'2014E'!L12</f>
        <v>0.2825825724858011</v>
      </c>
      <c r="M12" s="51">
        <f>'2010'!M12-'2014E'!M12</f>
        <v>0.40034744433483271</v>
      </c>
      <c r="N12" s="51">
        <f>'2010'!N12-'2014E'!N12</f>
        <v>0.23370313383084462</v>
      </c>
      <c r="O12" s="51">
        <f>'2010'!O12-'2009'!O12</f>
        <v>-1.9136352785433353E-2</v>
      </c>
    </row>
    <row r="13" spans="2:78" s="57" customFormat="1" x14ac:dyDescent="0.2">
      <c r="B13" s="59" t="s">
        <v>24</v>
      </c>
      <c r="C13" s="60">
        <f>'2010'!C13-'2014E'!C13</f>
        <v>-8.834420370217333E-2</v>
      </c>
      <c r="D13" s="60">
        <f>'2010'!D13-'2014E'!D13</f>
        <v>-0.14762582168775662</v>
      </c>
      <c r="E13" s="60">
        <f>'2010'!E13-'2014E'!E13</f>
        <v>0.11823866825971874</v>
      </c>
      <c r="F13" s="60">
        <f>'2010'!F13-'2014E'!F13</f>
        <v>-2.1186534228164966E-2</v>
      </c>
      <c r="G13" s="60">
        <f>'2010'!G13-'2014E'!G13</f>
        <v>-5.5536308046573168E-3</v>
      </c>
      <c r="H13" s="60">
        <f>'2010'!H13-'2014E'!H13</f>
        <v>-0.11239570815951505</v>
      </c>
      <c r="I13" s="60">
        <f>'2010'!I13-'2014E'!I13</f>
        <v>1.9662000855323214E-2</v>
      </c>
      <c r="J13" s="60">
        <f>'2010'!J13-'2014E'!J13</f>
        <v>-4.4219176889920719E-2</v>
      </c>
      <c r="K13" s="60">
        <f>'2010'!K13-'2014E'!K13</f>
        <v>-0.13344926664503487</v>
      </c>
      <c r="L13" s="60">
        <f>'2010'!L13-'2014E'!L13</f>
        <v>-7.8671765765018442E-2</v>
      </c>
      <c r="M13" s="60">
        <f>'2010'!M13-'2014E'!M13</f>
        <v>-5.918564334765275E-2</v>
      </c>
      <c r="N13" s="60">
        <f>'2010'!N13-'2014E'!N13</f>
        <v>-2.4008779943969216E-2</v>
      </c>
      <c r="O13" s="60">
        <f>'2010'!O13-'2009'!O13</f>
        <v>9.89661347550852E-3</v>
      </c>
    </row>
    <row r="14" spans="2:78" s="42" customFormat="1" x14ac:dyDescent="0.2">
      <c r="B14" s="18" t="s">
        <v>25</v>
      </c>
      <c r="C14" s="51">
        <f>'2010'!C14-'2014E'!C14</f>
        <v>3.9906753594453948E-2</v>
      </c>
      <c r="D14" s="51">
        <f>'2010'!D14-'2014E'!D14</f>
        <v>7.4553131943579709E-2</v>
      </c>
      <c r="E14" s="51">
        <f>'2010'!E14-'2014E'!E14</f>
        <v>2.2486790699803638E-2</v>
      </c>
      <c r="F14" s="51">
        <f>'2010'!F14-'2014E'!F14</f>
        <v>4.8479440979440902E-2</v>
      </c>
      <c r="G14" s="51">
        <f>'2010'!G14-'2014E'!G14</f>
        <v>3.7264871221776685E-2</v>
      </c>
      <c r="H14" s="51">
        <f>'2010'!H14-'2014E'!H14</f>
        <v>-1.2739379832809261E-2</v>
      </c>
      <c r="I14" s="51">
        <f>'2010'!I14-'2014E'!I14</f>
        <v>7.8067784806115759E-2</v>
      </c>
      <c r="J14" s="51">
        <f>'2010'!J14-'2014E'!J14</f>
        <v>0.15820941483510254</v>
      </c>
      <c r="K14" s="51">
        <f>'2010'!K14-'2014E'!K14</f>
        <v>4.691524139855674E-2</v>
      </c>
      <c r="L14" s="51">
        <f>'2010'!L14-'2014E'!L14</f>
        <v>9.1297150806896488E-2</v>
      </c>
      <c r="M14" s="51">
        <f>'2010'!M14-'2014E'!M14</f>
        <v>1.9386925657846499E-2</v>
      </c>
      <c r="N14" s="51">
        <f>'2010'!N14-'2014E'!N14</f>
        <v>4.2616827721013939E-2</v>
      </c>
      <c r="O14" s="51">
        <f>'2010'!O14-'2009'!O14</f>
        <v>0.11245418521771655</v>
      </c>
    </row>
    <row r="15" spans="2:78" s="57" customFormat="1" x14ac:dyDescent="0.2">
      <c r="B15" s="59" t="s">
        <v>1</v>
      </c>
      <c r="C15" s="60">
        <f>'2010'!C15-'2014E'!C15</f>
        <v>0.24166283426272184</v>
      </c>
      <c r="D15" s="60">
        <f>'2010'!D15-'2014E'!D15</f>
        <v>0.5813134605507484</v>
      </c>
      <c r="E15" s="60">
        <f>'2010'!E15-'2014E'!E15</f>
        <v>0.377584780810587</v>
      </c>
      <c r="F15" s="60">
        <f>'2010'!F15-'2014E'!F15</f>
        <v>0.16785387363513715</v>
      </c>
      <c r="G15" s="60">
        <f>'2010'!G15-'2014E'!G15</f>
        <v>0.90686510753441096</v>
      </c>
      <c r="H15" s="60">
        <f>'2010'!H15-'2014E'!H15</f>
        <v>0.55404943184425237</v>
      </c>
      <c r="I15" s="60">
        <f>'2010'!I15-'2014E'!I15</f>
        <v>-9.8782603508968947E-3</v>
      </c>
      <c r="J15" s="60">
        <f>'2010'!J15-'2014E'!J15</f>
        <v>-6.9448033880782134E-2</v>
      </c>
      <c r="K15" s="60">
        <f>'2010'!K15-'2014E'!K15</f>
        <v>0.15230926754262164</v>
      </c>
      <c r="L15" s="60">
        <f>'2010'!L15-'2014E'!L15</f>
        <v>0.18442661352657463</v>
      </c>
      <c r="M15" s="60">
        <f>'2010'!M15-'2014E'!M15</f>
        <v>0.46788633274257085</v>
      </c>
      <c r="N15" s="60">
        <f>'2010'!N15-'2014E'!N15</f>
        <v>0.21234384636346704</v>
      </c>
      <c r="O15" s="60">
        <f>'2010'!O15-'2009'!O15</f>
        <v>-1.5725930821766987E-2</v>
      </c>
    </row>
    <row r="16" spans="2:78" s="42" customFormat="1" x14ac:dyDescent="0.2">
      <c r="B16" s="18" t="s">
        <v>26</v>
      </c>
      <c r="C16" s="51">
        <f>'2010'!C16-'2014E'!C16</f>
        <v>0.18389383884852673</v>
      </c>
      <c r="D16" s="51">
        <f>'2010'!D16-'2014E'!D16</f>
        <v>0.36770807918255977</v>
      </c>
      <c r="E16" s="51">
        <f>'2010'!E16-'2014E'!E16</f>
        <v>0.38061699503034929</v>
      </c>
      <c r="F16" s="51">
        <f>'2010'!F16-'2014E'!F16</f>
        <v>0.15686486427625312</v>
      </c>
      <c r="G16" s="51">
        <f>'2010'!G16-'2014E'!G16</f>
        <v>0.55740487548507023</v>
      </c>
      <c r="H16" s="51">
        <f>'2010'!H16-'2014E'!H16</f>
        <v>0.19315124636916026</v>
      </c>
      <c r="I16" s="51">
        <f>'2010'!I16-'2014E'!I16</f>
        <v>4.8642432284193404E-2</v>
      </c>
      <c r="J16" s="51">
        <f>'2010'!J16-'2014E'!J16</f>
        <v>0.18663999803105491</v>
      </c>
      <c r="K16" s="51">
        <f>'2010'!K16-'2014E'!K16</f>
        <v>0.14607607772292841</v>
      </c>
      <c r="L16" s="51">
        <f>'2010'!L16-'2014E'!L16</f>
        <v>0.3300635470847586</v>
      </c>
      <c r="M16" s="51">
        <f>'2010'!M16-'2014E'!M16</f>
        <v>0.16734430240524545</v>
      </c>
      <c r="N16" s="51">
        <f>'2010'!N16-'2014E'!N16</f>
        <v>7.1881973666291454E-2</v>
      </c>
      <c r="O16" s="51">
        <f>'2010'!O16-'2009'!O16</f>
        <v>-2.7212147071158821E-2</v>
      </c>
    </row>
    <row r="17" spans="2:15" s="57" customFormat="1" x14ac:dyDescent="0.2">
      <c r="B17" s="59" t="s">
        <v>27</v>
      </c>
      <c r="C17" s="60">
        <f>'2010'!C17-'2014E'!C17</f>
        <v>4.2934772922869291E-2</v>
      </c>
      <c r="D17" s="60">
        <f>'2010'!D17-'2014E'!D17</f>
        <v>3.7388525600881684E-2</v>
      </c>
      <c r="E17" s="60">
        <f>'2010'!E17-'2014E'!E17</f>
        <v>6.3807737968057054E-2</v>
      </c>
      <c r="F17" s="60">
        <f>'2010'!F17-'2014E'!F17</f>
        <v>0.11738983806524272</v>
      </c>
      <c r="G17" s="60">
        <f>'2010'!G17-'2014E'!G17</f>
        <v>0.30051175791868578</v>
      </c>
      <c r="H17" s="60">
        <f>'2010'!H17-'2014E'!H17</f>
        <v>1.903046444257539E-2</v>
      </c>
      <c r="I17" s="60">
        <f>'2010'!I17-'2014E'!I17</f>
        <v>9.130622933983612E-2</v>
      </c>
      <c r="J17" s="60">
        <f>'2010'!J17-'2014E'!J17</f>
        <v>2.6612694352690758E-2</v>
      </c>
      <c r="K17" s="60">
        <f>'2010'!K17-'2014E'!K17</f>
        <v>-0.18934192312666998</v>
      </c>
      <c r="L17" s="60">
        <f>'2010'!L17-'2014E'!L17</f>
        <v>4.3248416140102997E-2</v>
      </c>
      <c r="M17" s="60">
        <f>'2010'!M17-'2014E'!M17</f>
        <v>7.4659252529608588E-2</v>
      </c>
      <c r="N17" s="60">
        <f>'2010'!N17-'2014E'!N17</f>
        <v>0.19849189933264921</v>
      </c>
      <c r="O17" s="60">
        <f>'2010'!O17-'2009'!O17</f>
        <v>-4.4401586238991264E-3</v>
      </c>
    </row>
    <row r="18" spans="2:15" s="42" customFormat="1" x14ac:dyDescent="0.2">
      <c r="B18" s="18" t="s">
        <v>28</v>
      </c>
      <c r="C18" s="51">
        <f>'2010'!C18-'2014E'!C18</f>
        <v>0.45103699095664362</v>
      </c>
      <c r="D18" s="51">
        <f>'2010'!D18-'2014E'!D18</f>
        <v>0.94332960590966097</v>
      </c>
      <c r="E18" s="51">
        <f>'2010'!E18-'2014E'!E18</f>
        <v>1.1085748039485699</v>
      </c>
      <c r="F18" s="51">
        <f>'2010'!F18-'2014E'!F18</f>
        <v>0.72353695225637682</v>
      </c>
      <c r="G18" s="51">
        <f>'2010'!G18-'2014E'!G18</f>
        <v>0.67138909165272587</v>
      </c>
      <c r="H18" s="51">
        <f>'2010'!H18-'2014E'!H18</f>
        <v>0.42876627098975151</v>
      </c>
      <c r="I18" s="51">
        <f>'2010'!I18-'2014E'!I18</f>
        <v>0.21546686027435102</v>
      </c>
      <c r="J18" s="51">
        <f>'2010'!J18-'2014E'!J18</f>
        <v>0.27516317223825637</v>
      </c>
      <c r="K18" s="51">
        <f>'2010'!K18-'2014E'!K18</f>
        <v>0.12454915181481363</v>
      </c>
      <c r="L18" s="51">
        <f>'2010'!L18-'2014E'!L18</f>
        <v>0.52261863980388146</v>
      </c>
      <c r="M18" s="51">
        <f>'2010'!M18-'2014E'!M18</f>
        <v>0.52552545940257422</v>
      </c>
      <c r="N18" s="51">
        <f>'2010'!N18-'2014E'!N18</f>
        <v>0.71130734855842226</v>
      </c>
      <c r="O18" s="51">
        <f>'2010'!O18-'2009'!O18</f>
        <v>0.13197555381086534</v>
      </c>
    </row>
    <row r="19" spans="2:15" s="57" customFormat="1" x14ac:dyDescent="0.2">
      <c r="B19" s="59" t="s">
        <v>29</v>
      </c>
      <c r="C19" s="60">
        <f>'2010'!C19-'2014E'!C19</f>
        <v>0.18810611990576254</v>
      </c>
      <c r="D19" s="60">
        <f>'2010'!D19-'2014E'!D19</f>
        <v>0.41761339386967888</v>
      </c>
      <c r="E19" s="60">
        <f>'2010'!E19-'2014E'!E19</f>
        <v>0.11190276857972314</v>
      </c>
      <c r="F19" s="60">
        <f>'2010'!F19-'2014E'!F19</f>
        <v>4.990286267792543E-2</v>
      </c>
      <c r="G19" s="60">
        <f>'2010'!G19-'2014E'!G19</f>
        <v>0.32461442102370053</v>
      </c>
      <c r="H19" s="60">
        <f>'2010'!H19-'2014E'!H19</f>
        <v>0.14154854706584041</v>
      </c>
      <c r="I19" s="60">
        <f>'2010'!I19-'2014E'!I19</f>
        <v>0.13392631913965647</v>
      </c>
      <c r="J19" s="60">
        <f>'2010'!J19-'2014E'!J19</f>
        <v>0.17033248935136935</v>
      </c>
      <c r="K19" s="60">
        <f>'2010'!K19-'2014E'!K19</f>
        <v>0.15573965882136909</v>
      </c>
      <c r="L19" s="60">
        <f>'2010'!L19-'2014E'!L19</f>
        <v>0.53161906109875412</v>
      </c>
      <c r="M19" s="60">
        <f>'2010'!M19-'2014E'!M19</f>
        <v>0.25154534670741713</v>
      </c>
      <c r="N19" s="60">
        <f>'2010'!N19-'2014E'!N19</f>
        <v>0.17901185358946359</v>
      </c>
      <c r="O19" s="60">
        <f>'2010'!O19-'2009'!O19</f>
        <v>-0.1859133149288037</v>
      </c>
    </row>
    <row r="20" spans="2:15" s="42" customFormat="1" x14ac:dyDescent="0.2">
      <c r="B20" s="18" t="s">
        <v>30</v>
      </c>
      <c r="C20" s="51">
        <f>'2010'!C20-'2014E'!C20</f>
        <v>0.25500876349810486</v>
      </c>
      <c r="D20" s="51">
        <f>'2010'!D20-'2014E'!D20</f>
        <v>0.25714484076745281</v>
      </c>
      <c r="E20" s="51">
        <f>'2010'!E20-'2014E'!E20</f>
        <v>0.35324820391234413</v>
      </c>
      <c r="F20" s="51">
        <f>'2010'!F20-'2014E'!F20</f>
        <v>0.18488510683049086</v>
      </c>
      <c r="G20" s="51">
        <f>'2010'!G20-'2014E'!G20</f>
        <v>0.21362607727456751</v>
      </c>
      <c r="H20" s="51">
        <f>'2010'!H20-'2014E'!H20</f>
        <v>0.31035271413719157</v>
      </c>
      <c r="I20" s="51">
        <f>'2010'!I20-'2014E'!I20</f>
        <v>0.25702097508420141</v>
      </c>
      <c r="J20" s="51">
        <f>'2010'!J20-'2014E'!J20</f>
        <v>0.30392098266138756</v>
      </c>
      <c r="K20" s="51">
        <f>'2010'!K20-'2014E'!K20</f>
        <v>0.23611844337108034</v>
      </c>
      <c r="L20" s="51">
        <f>'2010'!L20-'2014E'!L20</f>
        <v>0.40013369132282284</v>
      </c>
      <c r="M20" s="51">
        <f>'2010'!M20-'2014E'!M20</f>
        <v>0.18602369884185954</v>
      </c>
      <c r="N20" s="51">
        <f>'2010'!N20-'2014E'!N20</f>
        <v>0.16612660441144866</v>
      </c>
      <c r="O20" s="51">
        <f>'2010'!O20-'2009'!O20</f>
        <v>-0.22931669447870573</v>
      </c>
    </row>
    <row r="21" spans="2:15" s="57" customFormat="1" x14ac:dyDescent="0.2">
      <c r="B21" s="59" t="s">
        <v>31</v>
      </c>
      <c r="C21" s="60">
        <f>'2010'!C21-'2014E'!C21</f>
        <v>0.1143738382890398</v>
      </c>
      <c r="D21" s="60">
        <f>'2010'!D21-'2014E'!D21</f>
        <v>0.11872295566260926</v>
      </c>
      <c r="E21" s="60">
        <f>'2010'!E21-'2014E'!E21</f>
        <v>-7.2222074503443423E-2</v>
      </c>
      <c r="F21" s="60">
        <f>'2010'!F21-'2014E'!F21</f>
        <v>0.12732018020817137</v>
      </c>
      <c r="G21" s="60">
        <f>'2010'!G21-'2014E'!G21</f>
        <v>-1.7351331406432635E-2</v>
      </c>
      <c r="H21" s="60">
        <f>'2010'!H21-'2014E'!H21</f>
        <v>8.4788620172478568E-2</v>
      </c>
      <c r="I21" s="60">
        <f>'2010'!I21-'2014E'!I21</f>
        <v>-8.291923696365644E-2</v>
      </c>
      <c r="J21" s="60">
        <f>'2010'!J21-'2014E'!J21</f>
        <v>0.63703737381446057</v>
      </c>
      <c r="K21" s="60">
        <f>'2010'!K21-'2014E'!K21</f>
        <v>-0.10768118193272214</v>
      </c>
      <c r="L21" s="60">
        <f>'2010'!L21-'2014E'!L21</f>
        <v>-5.0823577158907174E-3</v>
      </c>
      <c r="M21" s="60">
        <f>'2010'!M21-'2014E'!M21</f>
        <v>0.12574239128889642</v>
      </c>
      <c r="N21" s="60">
        <f>'2010'!N21-'2014E'!N21</f>
        <v>-0.25932589812009765</v>
      </c>
      <c r="O21" s="60">
        <f>'2010'!O21-'2009'!O21</f>
        <v>0.17191730134747618</v>
      </c>
    </row>
    <row r="22" spans="2:15" s="42" customFormat="1" x14ac:dyDescent="0.2">
      <c r="B22" s="18" t="s">
        <v>32</v>
      </c>
      <c r="C22" s="51">
        <f>'2010'!C22-'2014E'!C22</f>
        <v>3.1441160149492609E-2</v>
      </c>
      <c r="D22" s="51">
        <f>'2010'!D22-'2014E'!D22</f>
        <v>0.20518897145332238</v>
      </c>
      <c r="E22" s="51">
        <f>'2010'!E22-'2014E'!E22</f>
        <v>9.7155146567033279E-2</v>
      </c>
      <c r="F22" s="51">
        <f>'2010'!F22-'2014E'!F22</f>
        <v>6.9432825585513669E-4</v>
      </c>
      <c r="G22" s="51">
        <f>'2010'!G22-'2014E'!G22</f>
        <v>2.8833077606395863E-2</v>
      </c>
      <c r="H22" s="51">
        <f>'2010'!H22-'2014E'!H22</f>
        <v>-3.9700730330583855E-2</v>
      </c>
      <c r="I22" s="51">
        <f>'2010'!I22-'2014E'!I22</f>
        <v>-0.13264604858738704</v>
      </c>
      <c r="J22" s="51">
        <f>'2010'!J22-'2014E'!J22</f>
        <v>0.12142788424955508</v>
      </c>
      <c r="K22" s="51">
        <f>'2010'!K22-'2014E'!K22</f>
        <v>-0.10291119453960551</v>
      </c>
      <c r="L22" s="51">
        <f>'2010'!L22-'2014E'!L22</f>
        <v>0.11859309682358088</v>
      </c>
      <c r="M22" s="51">
        <f>'2010'!M22-'2014E'!M22</f>
        <v>3.779056095981459E-2</v>
      </c>
      <c r="N22" s="51">
        <f>'2010'!N22-'2014E'!N22</f>
        <v>-6.1909364398971656E-2</v>
      </c>
      <c r="O22" s="51">
        <f>'2010'!O22-'2009'!O22</f>
        <v>9.7304359228818083E-3</v>
      </c>
    </row>
    <row r="23" spans="2:15" s="57" customFormat="1" x14ac:dyDescent="0.2">
      <c r="B23" s="59" t="s">
        <v>33</v>
      </c>
      <c r="C23" s="60">
        <f>'2010'!C23-'2014E'!C23</f>
        <v>0.26267046799953064</v>
      </c>
      <c r="D23" s="60">
        <f>'2010'!D23-'2014E'!D23</f>
        <v>0.51960164427118838</v>
      </c>
      <c r="E23" s="60">
        <f>'2010'!E23-'2014E'!E23</f>
        <v>0.24586423617800035</v>
      </c>
      <c r="F23" s="60">
        <f>'2010'!F23-'2014E'!F23</f>
        <v>0.10551504612674889</v>
      </c>
      <c r="G23" s="60">
        <f>'2010'!G23-'2014E'!G23</f>
        <v>0.23438540398845875</v>
      </c>
      <c r="H23" s="60">
        <f>'2010'!H23-'2014E'!H23</f>
        <v>0.22313412568464708</v>
      </c>
      <c r="I23" s="60">
        <f>'2010'!I23-'2014E'!I23</f>
        <v>0.20846329014708975</v>
      </c>
      <c r="J23" s="60">
        <f>'2010'!J23-'2014E'!J23</f>
        <v>0.25376359828189954</v>
      </c>
      <c r="K23" s="60">
        <f>'2010'!K23-'2014E'!K23</f>
        <v>0.15089670316118386</v>
      </c>
      <c r="L23" s="60">
        <f>'2010'!L23-'2014E'!L23</f>
        <v>0.16162905081851564</v>
      </c>
      <c r="M23" s="60">
        <f>'2010'!M23-'2014E'!M23</f>
        <v>0.57420570252996317</v>
      </c>
      <c r="N23" s="60">
        <f>'2010'!N23-'2014E'!N23</f>
        <v>0.19720767888307122</v>
      </c>
      <c r="O23" s="60">
        <f>'2010'!O23-'2009'!O23</f>
        <v>0.4211295142303384</v>
      </c>
    </row>
    <row r="24" spans="2:15" s="42" customFormat="1" x14ac:dyDescent="0.2">
      <c r="B24" s="18" t="s">
        <v>34</v>
      </c>
      <c r="C24" s="51">
        <f>'2010'!C24-'2014E'!C24</f>
        <v>0.34111707728972496</v>
      </c>
      <c r="D24" s="51">
        <f>'2010'!D24-'2014E'!D24</f>
        <v>0.48568237347294918</v>
      </c>
      <c r="E24" s="51">
        <f>'2010'!E24-'2014E'!E24</f>
        <v>0.81612414520813803</v>
      </c>
      <c r="F24" s="51">
        <f>'2010'!F24-'2014E'!F24</f>
        <v>0.81213227403961019</v>
      </c>
      <c r="G24" s="51">
        <f>'2010'!G24-'2014E'!G24</f>
        <v>0.42184167366766068</v>
      </c>
      <c r="H24" s="51">
        <f>'2010'!H24-'2014E'!H24</f>
        <v>0.12157738753483427</v>
      </c>
      <c r="I24" s="51">
        <f>'2010'!I24-'2014E'!I24</f>
        <v>0.22872001430467059</v>
      </c>
      <c r="J24" s="51">
        <f>'2010'!J24-'2014E'!J24</f>
        <v>0.38754197514542588</v>
      </c>
      <c r="K24" s="51">
        <f>'2010'!K24-'2014E'!K24</f>
        <v>4.5339630642426965E-3</v>
      </c>
      <c r="L24" s="51">
        <f>'2010'!L24-'2014E'!L24</f>
        <v>0.32910320832694939</v>
      </c>
      <c r="M24" s="51">
        <f>'2010'!M24-'2014E'!M24</f>
        <v>0.39912777726625626</v>
      </c>
      <c r="N24" s="51">
        <f>'2010'!N24-'2014E'!N24</f>
        <v>0.638917730906986</v>
      </c>
      <c r="O24" s="51">
        <f>'2010'!O24-'2009'!O24</f>
        <v>0.11630619849218715</v>
      </c>
    </row>
    <row r="25" spans="2:15" s="57" customFormat="1" x14ac:dyDescent="0.2">
      <c r="B25" s="59" t="s">
        <v>35</v>
      </c>
      <c r="C25" s="60">
        <f>'2010'!C25-'2014E'!C25</f>
        <v>0.1818643689656616</v>
      </c>
      <c r="D25" s="60">
        <f>'2010'!D25-'2014E'!D25</f>
        <v>0.35554363589407423</v>
      </c>
      <c r="E25" s="60">
        <f>'2010'!E25-'2014E'!E25</f>
        <v>-1.5151515151515138E-2</v>
      </c>
      <c r="F25" s="60">
        <f>'2010'!F25-'2014E'!F25</f>
        <v>0.14532054375804382</v>
      </c>
      <c r="G25" s="60">
        <f>'2010'!G25-'2014E'!G25</f>
        <v>0.15060441916985701</v>
      </c>
      <c r="H25" s="60">
        <f>'2010'!H25-'2014E'!H25</f>
        <v>0.16183436101383997</v>
      </c>
      <c r="I25" s="60">
        <f>'2010'!I25-'2014E'!I25</f>
        <v>0.11671421064484644</v>
      </c>
      <c r="J25" s="60">
        <f>'2010'!J25-'2014E'!J25</f>
        <v>0.161199907499054</v>
      </c>
      <c r="K25" s="60">
        <f>'2010'!K25-'2014E'!K25</f>
        <v>4.5433212422044011E-2</v>
      </c>
      <c r="L25" s="60">
        <f>'2010'!L25-'2014E'!L25</f>
        <v>0.21609894869035529</v>
      </c>
      <c r="M25" s="60">
        <f>'2010'!M25-'2014E'!M25</f>
        <v>6.0478442786974895E-2</v>
      </c>
      <c r="N25" s="60">
        <f>'2010'!N25-'2014E'!N25</f>
        <v>-3.4948467407307504E-3</v>
      </c>
      <c r="O25" s="60">
        <f>'2010'!O25-'2009'!O25</f>
        <v>0.36084056929978381</v>
      </c>
    </row>
    <row r="26" spans="2:15" s="42" customFormat="1" x14ac:dyDescent="0.2">
      <c r="B26" s="18" t="s">
        <v>36</v>
      </c>
      <c r="C26" s="51">
        <f>'2010'!C26-'2014E'!C26</f>
        <v>0.19704587769290782</v>
      </c>
      <c r="D26" s="51">
        <f>'2010'!D26-'2014E'!D26</f>
        <v>0.15008305647840525</v>
      </c>
      <c r="E26" s="51">
        <f>'2010'!E26-'2014E'!E26</f>
        <v>0.18450418556624992</v>
      </c>
      <c r="F26" s="51">
        <f>'2010'!F26-'2014E'!F26</f>
        <v>0.18707155241397699</v>
      </c>
      <c r="G26" s="51">
        <f>'2010'!G26-'2014E'!G26</f>
        <v>0.18150519329111559</v>
      </c>
      <c r="H26" s="51">
        <f>'2010'!H26-'2014E'!H26</f>
        <v>1.2092690370410608E-2</v>
      </c>
      <c r="I26" s="51">
        <f>'2010'!I26-'2014E'!I26</f>
        <v>0.27903835013324074</v>
      </c>
      <c r="J26" s="51">
        <f>'2010'!J26-'2014E'!J26</f>
        <v>0.43550140056022446</v>
      </c>
      <c r="K26" s="51">
        <f>'2010'!K26-'2014E'!K26</f>
        <v>0.22155805042633814</v>
      </c>
      <c r="L26" s="51">
        <f>'2010'!L26-'2014E'!L26</f>
        <v>0.21483624425110115</v>
      </c>
      <c r="M26" s="51">
        <f>'2010'!M26-'2014E'!M26</f>
        <v>0.16468441681308299</v>
      </c>
      <c r="N26" s="51">
        <f>'2010'!N26-'2014E'!N26</f>
        <v>0.26762184374641107</v>
      </c>
      <c r="O26" s="51">
        <f>'2010'!O26-'2009'!O26</f>
        <v>-0.16443313243452629</v>
      </c>
    </row>
    <row r="27" spans="2:15" s="57" customFormat="1" x14ac:dyDescent="0.2">
      <c r="B27" s="59" t="s">
        <v>37</v>
      </c>
      <c r="C27" s="60">
        <f>'2010'!C27-'2014E'!C27</f>
        <v>0.23015044947528396</v>
      </c>
      <c r="D27" s="60">
        <f>'2010'!D27-'2014E'!D27</f>
        <v>8.6724525875924163E-2</v>
      </c>
      <c r="E27" s="60">
        <f>'2010'!E27-'2014E'!E27</f>
        <v>0.32197945061857847</v>
      </c>
      <c r="F27" s="60">
        <f>'2010'!F27-'2014E'!F27</f>
        <v>-9.9383840428163506E-2</v>
      </c>
      <c r="G27" s="60">
        <f>'2010'!G27-'2014E'!G27</f>
        <v>0.69029058790338338</v>
      </c>
      <c r="H27" s="60">
        <f>'2010'!H27-'2014E'!H27</f>
        <v>0.32868766029300578</v>
      </c>
      <c r="I27" s="60">
        <f>'2010'!I27-'2014E'!I27</f>
        <v>-1.1231234308551441E-2</v>
      </c>
      <c r="J27" s="60">
        <f>'2010'!J27-'2014E'!J27</f>
        <v>8.140380985682083E-2</v>
      </c>
      <c r="K27" s="60">
        <f>'2010'!K27-'2014E'!K27</f>
        <v>0.10704765691927931</v>
      </c>
      <c r="L27" s="60">
        <f>'2010'!L27-'2014E'!L27</f>
        <v>0.45993607290908312</v>
      </c>
      <c r="M27" s="60">
        <f>'2010'!M27-'2014E'!M27</f>
        <v>7.3756920140138904E-2</v>
      </c>
      <c r="N27" s="60">
        <f>'2010'!N27-'2014E'!N27</f>
        <v>0.33836455708431612</v>
      </c>
      <c r="O27" s="60">
        <f>'2010'!O27-'2009'!O27</f>
        <v>-3.5724779572896548E-3</v>
      </c>
    </row>
    <row r="28" spans="2:15" s="42" customFormat="1" x14ac:dyDescent="0.2">
      <c r="B28" s="18" t="s">
        <v>38</v>
      </c>
      <c r="C28" s="51">
        <f>'2010'!C28-'2014E'!C28</f>
        <v>0.29639925126810818</v>
      </c>
      <c r="D28" s="51">
        <f>'2010'!D28-'2014E'!D28</f>
        <v>0.27151877700232641</v>
      </c>
      <c r="E28" s="51">
        <f>'2010'!E28-'2014E'!E28</f>
        <v>-0.22245884655231984</v>
      </c>
      <c r="F28" s="51">
        <f>'2010'!F28-'2014E'!F28</f>
        <v>0.19500726261109325</v>
      </c>
      <c r="G28" s="51">
        <f>'2010'!G28-'2014E'!G28</f>
        <v>0.52744252873563191</v>
      </c>
      <c r="H28" s="51">
        <f>'2010'!H28-'2014E'!H28</f>
        <v>-7.233211179301513E-2</v>
      </c>
      <c r="I28" s="51">
        <f>'2010'!I28-'2014E'!I28</f>
        <v>0.50809679242453942</v>
      </c>
      <c r="J28" s="51">
        <f>'2010'!J28-'2014E'!J28</f>
        <v>0.2998754689618206</v>
      </c>
      <c r="K28" s="51">
        <f>'2010'!K28-'2014E'!K28</f>
        <v>0.52603416761122856</v>
      </c>
      <c r="L28" s="51">
        <f>'2010'!L28-'2014E'!L28</f>
        <v>0.79580479452054798</v>
      </c>
      <c r="M28" s="51">
        <f>'2010'!M28-'2014E'!M28</f>
        <v>6.25E-2</v>
      </c>
      <c r="N28" s="51">
        <f>'2010'!N28-'2014E'!N28</f>
        <v>0.40115187179166112</v>
      </c>
      <c r="O28" s="51">
        <f>'2010'!O28-'2009'!O28</f>
        <v>2.8838951310861338E-2</v>
      </c>
    </row>
    <row r="29" spans="2:15" s="57" customFormat="1" x14ac:dyDescent="0.2">
      <c r="B29" s="59" t="s">
        <v>39</v>
      </c>
      <c r="C29" s="60">
        <f>'2010'!C29-'2014E'!C29</f>
        <v>0.53971660685195522</v>
      </c>
      <c r="D29" s="60">
        <f>'2010'!D29-'2014E'!D29</f>
        <v>1.5363636363636366</v>
      </c>
      <c r="E29" s="60">
        <f>'2010'!E29-'2014E'!E29</f>
        <v>1.2726979207025702</v>
      </c>
      <c r="F29" s="60">
        <f>'2010'!F29-'2014E'!F29</f>
        <v>0.86693174005797591</v>
      </c>
      <c r="G29" s="60">
        <f>'2010'!G29-'2014E'!G29</f>
        <v>1.1350582010582011</v>
      </c>
      <c r="H29" s="60">
        <f>'2010'!H29-'2014E'!H29</f>
        <v>0.15583038869257981</v>
      </c>
      <c r="I29" s="60">
        <f>'2010'!I29-'2014E'!I29</f>
        <v>0.19452008168822355</v>
      </c>
      <c r="J29" s="60">
        <f>'2010'!J29-'2014E'!J29</f>
        <v>0.20154801807309353</v>
      </c>
      <c r="K29" s="60">
        <f>'2010'!K29-'2014E'!K29</f>
        <v>0.748193448385019</v>
      </c>
      <c r="L29" s="60">
        <f>'2010'!L29-'2014E'!L29</f>
        <v>0.32582417582417555</v>
      </c>
      <c r="M29" s="60">
        <f>'2010'!M29-'2014E'!M29</f>
        <v>0.23910137328773029</v>
      </c>
      <c r="N29" s="60">
        <f>'2010'!N29-'2014E'!N29</f>
        <v>0.59240509302762634</v>
      </c>
      <c r="O29" s="60">
        <f>'2010'!O29-'2009'!O29</f>
        <v>1.3849350649350654</v>
      </c>
    </row>
    <row r="30" spans="2:15" s="42" customFormat="1" x14ac:dyDescent="0.2">
      <c r="B30" s="18" t="s">
        <v>40</v>
      </c>
      <c r="C30" s="51">
        <f>'2010'!C30-'2014E'!C30</f>
        <v>-5.2055892125310255E-2</v>
      </c>
      <c r="D30" s="51">
        <f>'2010'!D30-'2014E'!D30</f>
        <v>0.16162758643056363</v>
      </c>
      <c r="E30" s="51">
        <f>'2010'!E30-'2014E'!E30</f>
        <v>0.2121196741695639</v>
      </c>
      <c r="F30" s="51">
        <f>'2010'!F30-'2014E'!F30</f>
        <v>4.2057679102769807E-2</v>
      </c>
      <c r="G30" s="51">
        <f>'2010'!G30-'2014E'!G30</f>
        <v>-0.24546127473897439</v>
      </c>
      <c r="H30" s="51">
        <f>'2010'!H30-'2014E'!H30</f>
        <v>-0.37463592023852588</v>
      </c>
      <c r="I30" s="51">
        <f>'2010'!I30-'2014E'!I30</f>
        <v>6.5289701381700205E-2</v>
      </c>
      <c r="J30" s="51">
        <f>'2010'!J30-'2014E'!J30</f>
        <v>-0.32017844041892163</v>
      </c>
      <c r="K30" s="51">
        <f>'2010'!K30-'2014E'!K30</f>
        <v>2.5588959535447486E-3</v>
      </c>
      <c r="L30" s="51">
        <f>'2010'!L30-'2014E'!L30</f>
        <v>0.46389897458404805</v>
      </c>
      <c r="M30" s="51">
        <f>'2010'!M30-'2014E'!M30</f>
        <v>0.16508439644560857</v>
      </c>
      <c r="N30" s="51">
        <f>'2010'!N30-'2014E'!N30</f>
        <v>-2.5529836483329849E-2</v>
      </c>
      <c r="O30" s="51">
        <f>'2010'!O30-'2009'!O30</f>
        <v>7.3886639676113308E-2</v>
      </c>
    </row>
    <row r="31" spans="2:15" s="57" customFormat="1" x14ac:dyDescent="0.2">
      <c r="B31" s="59" t="s">
        <v>2</v>
      </c>
      <c r="C31" s="60">
        <f>'2010'!C31-'2014E'!C31</f>
        <v>0.21777898942847074</v>
      </c>
      <c r="D31" s="60">
        <f>'2010'!D31-'2014E'!D31</f>
        <v>0.2064543467594453</v>
      </c>
      <c r="E31" s="60">
        <f>'2010'!E31-'2014E'!E31</f>
        <v>3.9473684210526105E-2</v>
      </c>
      <c r="F31" s="60">
        <f>'2010'!F31-'2014E'!F31</f>
        <v>-7.4074074074074403E-2</v>
      </c>
      <c r="G31" s="60">
        <f>'2010'!G31-'2014E'!G31</f>
        <v>0.63668409378960744</v>
      </c>
      <c r="H31" s="60">
        <f>'2010'!H31-'2014E'!H31</f>
        <v>0.21132061628760068</v>
      </c>
      <c r="I31" s="60">
        <f>'2010'!I31-'2014E'!I31</f>
        <v>0.19474343547361261</v>
      </c>
      <c r="J31" s="60">
        <f>'2010'!J31-'2014E'!J31</f>
        <v>0.23113880080366034</v>
      </c>
      <c r="K31" s="60">
        <f>'2010'!K31-'2014E'!K31</f>
        <v>5.2756876302811673E-2</v>
      </c>
      <c r="L31" s="60">
        <f>'2010'!L31-'2014E'!L31</f>
        <v>0.29224755213029496</v>
      </c>
      <c r="M31" s="60">
        <f>'2010'!M31-'2014E'!M31</f>
        <v>0.13582114909904952</v>
      </c>
      <c r="N31" s="60">
        <f>'2010'!N31-'2014E'!N31</f>
        <v>0.46713870733478613</v>
      </c>
      <c r="O31" s="60">
        <f>'2010'!O31-'2009'!O31</f>
        <v>0.45049412110043896</v>
      </c>
    </row>
    <row r="32" spans="2:15" s="42" customFormat="1" x14ac:dyDescent="0.2">
      <c r="B32" s="18" t="s">
        <v>41</v>
      </c>
      <c r="C32" s="51">
        <f>'2010'!C32-'2014E'!C32</f>
        <v>0.93296187808260256</v>
      </c>
      <c r="D32" s="51">
        <f>'2010'!D32-'2014E'!D32</f>
        <v>1.4849635960747072</v>
      </c>
      <c r="E32" s="51">
        <f>'2010'!E32-'2014E'!E32</f>
        <v>1.4431010884442419</v>
      </c>
      <c r="F32" s="51">
        <f>'2010'!F32-'2014E'!F32</f>
        <v>1.3451857337858415</v>
      </c>
      <c r="G32" s="51">
        <f>'2010'!G32-'2014E'!G32</f>
        <v>0.73102858070322996</v>
      </c>
      <c r="H32" s="51">
        <f>'2010'!H32-'2014E'!H32</f>
        <v>0.47666626976114923</v>
      </c>
      <c r="I32" s="51">
        <f>'2010'!I32-'2014E'!I32</f>
        <v>0.3499882561130212</v>
      </c>
      <c r="J32" s="51">
        <f>'2010'!J32-'2014E'!J32</f>
        <v>0.59914900421056361</v>
      </c>
      <c r="K32" s="51">
        <f>'2010'!K32-'2014E'!K32</f>
        <v>0.59102466310704305</v>
      </c>
      <c r="L32" s="51">
        <f>'2010'!L32-'2014E'!L32</f>
        <v>1.2620014511749837</v>
      </c>
      <c r="M32" s="51">
        <f>'2010'!M32-'2014E'!M32</f>
        <v>0.80406114475730472</v>
      </c>
      <c r="N32" s="51">
        <f>'2010'!N32-'2014E'!N32</f>
        <v>0.59506131333622037</v>
      </c>
      <c r="O32" s="51">
        <f>'2010'!O32-'2009'!O32</f>
        <v>0.18245375540127196</v>
      </c>
    </row>
    <row r="33" spans="2:18" s="57" customFormat="1" x14ac:dyDescent="0.2">
      <c r="B33" s="59" t="s">
        <v>42</v>
      </c>
      <c r="C33" s="60">
        <f>'2010'!C33-'2014E'!C33</f>
        <v>0.70268883166650697</v>
      </c>
      <c r="D33" s="60">
        <f>'2010'!D33-'2014E'!D33</f>
        <v>0.80551282051282036</v>
      </c>
      <c r="E33" s="60">
        <f>'2010'!E33-'2014E'!E33</f>
        <v>0.44155409177179861</v>
      </c>
      <c r="F33" s="60">
        <f>'2010'!F33-'2014E'!F33</f>
        <v>0.52316870144284144</v>
      </c>
      <c r="G33" s="60">
        <f>'2010'!G33-'2014E'!G33</f>
        <v>1.1078806044710878</v>
      </c>
      <c r="H33" s="60">
        <f>'2010'!H33-'2014E'!H33</f>
        <v>8.4660134721371794E-2</v>
      </c>
      <c r="I33" s="60">
        <f>'2010'!I33-'2014E'!I33</f>
        <v>0.31095048536909009</v>
      </c>
      <c r="J33" s="60">
        <f>'2010'!J33-'2014E'!J33</f>
        <v>0.75759314199544359</v>
      </c>
      <c r="K33" s="60">
        <f>'2010'!K33-'2014E'!K33</f>
        <v>0.38479512815475747</v>
      </c>
      <c r="L33" s="60">
        <f>'2010'!L33-'2014E'!L33</f>
        <v>0.68529164258701591</v>
      </c>
      <c r="M33" s="60">
        <f>'2010'!M33-'2014E'!M33</f>
        <v>0.4775094118222265</v>
      </c>
      <c r="N33" s="60">
        <f>'2010'!N33-'2014E'!N33</f>
        <v>1.1694522287857101</v>
      </c>
      <c r="O33" s="60">
        <f>'2010'!O33-'2009'!O33</f>
        <v>0.4654314633727914</v>
      </c>
    </row>
    <row r="34" spans="2:18" s="42" customFormat="1" x14ac:dyDescent="0.2">
      <c r="B34" s="18" t="s">
        <v>3</v>
      </c>
      <c r="C34" s="51">
        <f>'2010'!C34-'2014E'!C34</f>
        <v>0.21419305630232999</v>
      </c>
      <c r="D34" s="51">
        <f>'2010'!D34-'2014E'!D34</f>
        <v>0.43517537664783434</v>
      </c>
      <c r="E34" s="51">
        <f>'2010'!E34-'2014E'!E34</f>
        <v>0.46312077578607092</v>
      </c>
      <c r="F34" s="51">
        <f>'2010'!F34-'2014E'!F34</f>
        <v>0.46579396269803097</v>
      </c>
      <c r="G34" s="51">
        <f>'2010'!G34-'2014E'!G34</f>
        <v>0.11557605547402172</v>
      </c>
      <c r="H34" s="51">
        <f>'2010'!H34-'2014E'!H34</f>
        <v>0.61770334928229675</v>
      </c>
      <c r="I34" s="51">
        <f>'2010'!I34-'2014E'!I34</f>
        <v>0.37983406844568179</v>
      </c>
      <c r="J34" s="51">
        <f>'2010'!J34-'2014E'!J34</f>
        <v>7.942771431868012E-2</v>
      </c>
      <c r="K34" s="51">
        <f>'2010'!K34-'2014E'!K34</f>
        <v>-0.44244716683870289</v>
      </c>
      <c r="L34" s="51">
        <f>'2010'!L34-'2014E'!L34</f>
        <v>-3.2163201037373135E-2</v>
      </c>
      <c r="M34" s="51">
        <f>'2010'!M34-'2014E'!M34</f>
        <v>0.13385198554676547</v>
      </c>
      <c r="N34" s="51">
        <f>'2010'!N34-'2014E'!N34</f>
        <v>0.12087583299333593</v>
      </c>
      <c r="O34" s="51">
        <f>'2010'!O34-'2009'!O34</f>
        <v>0.34653151726322462</v>
      </c>
    </row>
    <row r="35" spans="2:18" s="57" customFormat="1" x14ac:dyDescent="0.2">
      <c r="B35" s="59" t="s">
        <v>43</v>
      </c>
      <c r="C35" s="60">
        <f>'2010'!C35-'2014E'!C35</f>
        <v>0.30381998551456224</v>
      </c>
      <c r="D35" s="60">
        <f>'2010'!D35-'2014E'!D35</f>
        <v>-6.2876866137147935E-2</v>
      </c>
      <c r="E35" s="60">
        <f>'2010'!E35-'2014E'!E35</f>
        <v>0.12149156441717812</v>
      </c>
      <c r="F35" s="60">
        <f>'2010'!F35-'2014E'!F35</f>
        <v>-0.20200790994828122</v>
      </c>
      <c r="G35" s="60">
        <f>'2010'!G35-'2014E'!G35</f>
        <v>0.34062103929024046</v>
      </c>
      <c r="H35" s="60">
        <f>'2010'!H35-'2014E'!H35</f>
        <v>-6.38629825538235E-2</v>
      </c>
      <c r="I35" s="60">
        <f>'2010'!I35-'2014E'!I35</f>
        <v>0.40853906111501903</v>
      </c>
      <c r="J35" s="60">
        <f>'2010'!J35-'2014E'!J35</f>
        <v>0.51892628205128211</v>
      </c>
      <c r="K35" s="60">
        <f>'2010'!K35-'2014E'!K35</f>
        <v>0.65480771845848418</v>
      </c>
      <c r="L35" s="60">
        <f>'2010'!L35-'2014E'!L35</f>
        <v>7.4037184594953231E-2</v>
      </c>
      <c r="M35" s="60">
        <f>'2010'!M35-'2014E'!M35</f>
        <v>-0.95739247311827969</v>
      </c>
      <c r="N35" s="60">
        <f>'2010'!N35-'2014E'!N35</f>
        <v>-0.35188933873144412</v>
      </c>
      <c r="O35" s="60">
        <f>'2010'!O35-'2009'!O35</f>
        <v>-0.63745261432328126</v>
      </c>
    </row>
    <row r="36" spans="2:18" s="42" customFormat="1" x14ac:dyDescent="0.2">
      <c r="B36" s="18" t="s">
        <v>44</v>
      </c>
      <c r="C36" s="51">
        <f>'2010'!C36-'2014E'!C36</f>
        <v>0.47409810053810419</v>
      </c>
      <c r="D36" s="51">
        <f>'2010'!D36-'2014E'!D36</f>
        <v>0.23186159668408735</v>
      </c>
      <c r="E36" s="51">
        <f>'2010'!E36-'2014E'!E36</f>
        <v>0.15491023014821081</v>
      </c>
      <c r="F36" s="51">
        <f>'2010'!F36-'2014E'!F36</f>
        <v>0.48645245948150517</v>
      </c>
      <c r="G36" s="51">
        <f>'2010'!G36-'2014E'!G36</f>
        <v>0.89416282642089095</v>
      </c>
      <c r="H36" s="51">
        <f>'2010'!H36-'2014E'!H36</f>
        <v>0.6825099852848433</v>
      </c>
      <c r="I36" s="51">
        <f>'2010'!I36-'2014E'!I36</f>
        <v>1.1117274939172748</v>
      </c>
      <c r="J36" s="51">
        <f>'2010'!J36-'2014E'!J36</f>
        <v>0.50599400599400624</v>
      </c>
      <c r="K36" s="51">
        <f>'2010'!K36-'2014E'!K36</f>
        <v>0.25949059052563239</v>
      </c>
      <c r="L36" s="51">
        <f>'2010'!L36-'2014E'!L36</f>
        <v>0.33098549154174961</v>
      </c>
      <c r="M36" s="51">
        <f>'2010'!M36-'2014E'!M36</f>
        <v>0.36031606672519767</v>
      </c>
      <c r="N36" s="51">
        <f>'2010'!N36-'2014E'!N36</f>
        <v>0.41106245125682395</v>
      </c>
      <c r="O36" s="51">
        <f>'2010'!O36-'2009'!O36</f>
        <v>-0.57998289136013659</v>
      </c>
    </row>
    <row r="37" spans="2:18" s="57" customFormat="1" x14ac:dyDescent="0.2">
      <c r="B37" s="59" t="s">
        <v>4</v>
      </c>
      <c r="C37" s="60">
        <f>'2010'!C37-'2014E'!C37</f>
        <v>0.33753085292394958</v>
      </c>
      <c r="D37" s="60">
        <f>'2010'!D37-'2014E'!D37</f>
        <v>7.7537593984962516E-2</v>
      </c>
      <c r="E37" s="60">
        <f>'2010'!E37-'2014E'!E37</f>
        <v>0.38436529503105588</v>
      </c>
      <c r="F37" s="60">
        <f>'2010'!F37-'2014E'!F37</f>
        <v>6.3694267515925773E-3</v>
      </c>
      <c r="G37" s="60">
        <f>'2010'!G37-'2014E'!G37</f>
        <v>-0.37499999999999978</v>
      </c>
      <c r="H37" s="60">
        <f>'2010'!H37-'2014E'!H37</f>
        <v>0.63304843304843295</v>
      </c>
      <c r="I37" s="60">
        <f>'2010'!I37-'2014E'!I37</f>
        <v>-0.39887812340642537</v>
      </c>
      <c r="J37" s="60">
        <f>'2010'!J37-'2014E'!J37</f>
        <v>1.0129916361374161</v>
      </c>
      <c r="K37" s="60">
        <f>'2010'!K37-'2014E'!K37</f>
        <v>0.18531116255058389</v>
      </c>
      <c r="L37" s="60">
        <f>'2010'!L37-'2014E'!L37</f>
        <v>0.39725652983481119</v>
      </c>
      <c r="M37" s="60">
        <f>'2010'!M37-'2014E'!M37</f>
        <v>0.47946472019464714</v>
      </c>
      <c r="N37" s="60">
        <f>'2010'!N37-'2014E'!N37</f>
        <v>-0.12266534827510434</v>
      </c>
      <c r="O37" s="60">
        <f>'2010'!O37-'2009'!O37</f>
        <v>3.809523809523796E-2</v>
      </c>
      <c r="P37" s="60"/>
      <c r="Q37" s="60"/>
      <c r="R37" s="60"/>
    </row>
    <row r="38" spans="2:18" s="42" customFormat="1" x14ac:dyDescent="0.2">
      <c r="B38" s="18" t="s">
        <v>45</v>
      </c>
      <c r="C38" s="51">
        <f>'2010'!C38-'2014E'!C38</f>
        <v>0.27488962992311117</v>
      </c>
      <c r="D38" s="51">
        <f>'2010'!D38-'2014E'!D38</f>
        <v>0.83119868637110006</v>
      </c>
      <c r="E38" s="51">
        <f>'2010'!E38-'2014E'!E38</f>
        <v>0.14911094723041618</v>
      </c>
      <c r="F38" s="51">
        <f>'2010'!F38-'2014E'!F38</f>
        <v>0.28940535478653229</v>
      </c>
      <c r="G38" s="51">
        <f>'2010'!G38-'2014E'!G38</f>
        <v>0.27187930461216925</v>
      </c>
      <c r="H38" s="51">
        <f>'2010'!H38-'2014E'!H38</f>
        <v>-0.15511045513612376</v>
      </c>
      <c r="I38" s="51">
        <f>'2010'!I38-'2014E'!I38</f>
        <v>0.15484380052269198</v>
      </c>
      <c r="J38" s="51">
        <f>'2010'!J38-'2014E'!J38</f>
        <v>-7.2616625620159247E-2</v>
      </c>
      <c r="K38" s="51">
        <f>'2010'!K38-'2014E'!K38</f>
        <v>1.1898510466653915</v>
      </c>
      <c r="L38" s="51">
        <f>'2010'!L38-'2014E'!L38</f>
        <v>0.12741603124229806</v>
      </c>
      <c r="M38" s="51">
        <f>'2010'!M38-'2014E'!M38</f>
        <v>0.29140724662515938</v>
      </c>
      <c r="N38" s="51">
        <f>'2010'!N38-'2014E'!N38</f>
        <v>1.2686107301170813E-2</v>
      </c>
      <c r="O38" s="51">
        <f>'2010'!O38-'2009'!O38</f>
        <v>-0.43024275371395659</v>
      </c>
    </row>
    <row r="39" spans="2:18" s="57" customFormat="1" x14ac:dyDescent="0.2">
      <c r="B39" s="59" t="s">
        <v>46</v>
      </c>
      <c r="C39" s="60">
        <f>'2010'!C39-'2014E'!C39</f>
        <v>0.11379808864219276</v>
      </c>
      <c r="D39" s="60">
        <f>'2010'!D39-'2014E'!D39</f>
        <v>0.48147336644269156</v>
      </c>
      <c r="E39" s="60">
        <f>'2010'!E39-'2014E'!E39</f>
        <v>0.21958501268846087</v>
      </c>
      <c r="F39" s="60">
        <f>'2010'!F39-'2014E'!F39</f>
        <v>0.21975475047669146</v>
      </c>
      <c r="G39" s="60">
        <f>'2010'!G39-'2014E'!G39</f>
        <v>-0.32074836374350224</v>
      </c>
      <c r="H39" s="60">
        <f>'2010'!H39-'2014E'!H39</f>
        <v>0.82042011900982215</v>
      </c>
      <c r="I39" s="60">
        <f>'2010'!I39-'2014E'!I39</f>
        <v>3.0602636534839966E-3</v>
      </c>
      <c r="J39" s="60">
        <f>'2010'!J39-'2014E'!J39</f>
        <v>-0.21140564493592562</v>
      </c>
      <c r="K39" s="60">
        <f>'2010'!K39-'2014E'!K39</f>
        <v>-0.70316091954022975</v>
      </c>
      <c r="L39" s="60">
        <f>'2010'!L39-'2014E'!L39</f>
        <v>0.49453094935022657</v>
      </c>
      <c r="M39" s="60">
        <f>'2010'!M39-'2014E'!M39</f>
        <v>0.13895286050717592</v>
      </c>
      <c r="N39" s="60">
        <f>'2010'!N39-'2014E'!N39</f>
        <v>0.1119509024397618</v>
      </c>
      <c r="O39" s="60">
        <f>'2010'!O39-'2009'!O39</f>
        <v>1.4110609103078984</v>
      </c>
    </row>
    <row r="40" spans="2:18" s="42" customFormat="1" x14ac:dyDescent="0.2">
      <c r="B40" s="18" t="s">
        <v>47</v>
      </c>
      <c r="C40" s="51">
        <f>'2010'!C40-'2014E'!C40</f>
        <v>0.26878353060326643</v>
      </c>
      <c r="D40" s="51">
        <f>'2010'!D40-'2014E'!D40</f>
        <v>7.4946366506468909E-2</v>
      </c>
      <c r="E40" s="51">
        <f>'2010'!E40-'2014E'!E40</f>
        <v>0.21391376222620195</v>
      </c>
      <c r="F40" s="51">
        <f>'2010'!F40-'2014E'!F40</f>
        <v>-0.10939214395435592</v>
      </c>
      <c r="G40" s="51">
        <f>'2010'!G40-'2014E'!G40</f>
        <v>0.65297990297990305</v>
      </c>
      <c r="H40" s="51">
        <f>'2010'!H40-'2014E'!H40</f>
        <v>1.7930856553147523E-2</v>
      </c>
      <c r="I40" s="51">
        <f>'2010'!I40-'2014E'!I40</f>
        <v>0.37982042370076119</v>
      </c>
      <c r="J40" s="51">
        <f>'2010'!J40-'2014E'!J40</f>
        <v>1.0884181888845705</v>
      </c>
      <c r="K40" s="51">
        <f>'2010'!K40-'2014E'!K40</f>
        <v>0.13323091667606257</v>
      </c>
      <c r="L40" s="51">
        <f>'2010'!L40-'2014E'!L40</f>
        <v>0.51988332112056823</v>
      </c>
      <c r="M40" s="51">
        <f>'2010'!M40-'2014E'!M40</f>
        <v>-0.12320488959352938</v>
      </c>
      <c r="N40" s="51">
        <f>'2010'!N40-'2014E'!N40</f>
        <v>0.18533400301356107</v>
      </c>
      <c r="O40" s="51">
        <f>'2010'!O40-'2009'!O40</f>
        <v>0.10672660672660661</v>
      </c>
    </row>
    <row r="41" spans="2:18" s="57" customFormat="1" x14ac:dyDescent="0.2">
      <c r="B41" s="59" t="s">
        <v>65</v>
      </c>
      <c r="C41" s="60">
        <f>'2010'!C41-'2014E'!C41</f>
        <v>0.36405437601400092</v>
      </c>
      <c r="D41" s="60">
        <f>'2010'!D41-'2014E'!D41</f>
        <v>-0.15780256115672397</v>
      </c>
      <c r="E41" s="60">
        <f>'2010'!E41-'2014E'!E41</f>
        <v>-0.3693113089690454</v>
      </c>
      <c r="F41" s="60">
        <f>'2010'!F41-'2014E'!F41</f>
        <v>0.5615378389316068</v>
      </c>
      <c r="G41" s="60">
        <f>'2010'!G41-'2014E'!G41</f>
        <v>3.8240372344418461E-2</v>
      </c>
      <c r="H41" s="60">
        <f>'2010'!H41-'2014E'!H41</f>
        <v>0.72056109265411594</v>
      </c>
      <c r="I41" s="60">
        <f>'2010'!I41-'2014E'!I41</f>
        <v>0.30085375662606206</v>
      </c>
      <c r="J41" s="60">
        <f>'2010'!J41-'2014E'!J41</f>
        <v>0.62882225908422251</v>
      </c>
      <c r="K41" s="60">
        <f>'2010'!K41-'2014E'!K41</f>
        <v>0.92120860834283813</v>
      </c>
      <c r="L41" s="60">
        <f>'2010'!L41-'2014E'!L41</f>
        <v>0.14962490023942521</v>
      </c>
      <c r="M41" s="60">
        <f>'2010'!M41-'2014E'!M41</f>
        <v>0.11946949916923799</v>
      </c>
      <c r="N41" s="60">
        <f>'2010'!N41-'2014E'!N41</f>
        <v>-8.1243001119820857E-2</v>
      </c>
      <c r="O41" s="60">
        <f>'2010'!O41-'2009'!O41</f>
        <v>4.5842696629213364E-2</v>
      </c>
    </row>
    <row r="42" spans="2:18" s="42" customFormat="1" x14ac:dyDescent="0.2">
      <c r="B42" s="18" t="s">
        <v>49</v>
      </c>
      <c r="C42" s="51">
        <f>'2010'!C42-'2014E'!C42</f>
        <v>2.2281850104887031</v>
      </c>
      <c r="D42" s="51">
        <f>'2010'!D42-'2014E'!D42</f>
        <v>4.3129189518586228</v>
      </c>
      <c r="E42" s="51">
        <f>'2010'!E42-'2014E'!E42</f>
        <v>4.3397276682696546</v>
      </c>
      <c r="F42" s="51">
        <f>'2010'!F42-'2014E'!F42</f>
        <v>3.5508987808832684</v>
      </c>
      <c r="G42" s="51">
        <f>'2010'!G42-'2014E'!G42</f>
        <v>4.9165693657407905</v>
      </c>
      <c r="H42" s="51">
        <f>'2010'!H42-'2014E'!H42</f>
        <v>1.4990328021997974</v>
      </c>
      <c r="I42" s="51">
        <f>'2010'!I42-'2014E'!I42</f>
        <v>0.56011058516954737</v>
      </c>
      <c r="J42" s="51">
        <f>'2010'!J42-'2014E'!J42</f>
        <v>1.0848560430579259</v>
      </c>
      <c r="K42" s="51">
        <f>'2010'!K42-'2014E'!K42</f>
        <v>1.2454708581174048</v>
      </c>
      <c r="L42" s="51">
        <f>'2010'!L42-'2014E'!L42</f>
        <v>2.166492064907275</v>
      </c>
      <c r="M42" s="51">
        <f>'2010'!M42-'2014E'!M42</f>
        <v>2.0138057840937424</v>
      </c>
      <c r="N42" s="51">
        <f>'2010'!N42-'2014E'!N42</f>
        <v>1.9963617463617469</v>
      </c>
      <c r="O42" s="51">
        <f>'2010'!O42-'2009'!O42</f>
        <v>-0.34902743532542768</v>
      </c>
      <c r="P42" s="51"/>
      <c r="Q42" s="51"/>
      <c r="R42" s="51"/>
    </row>
    <row r="43" spans="2:18" s="57" customFormat="1" x14ac:dyDescent="0.2">
      <c r="B43" s="59" t="s">
        <v>5</v>
      </c>
      <c r="C43" s="60">
        <f>'2010'!C43-'2014E'!C43</f>
        <v>0.56040140676093775</v>
      </c>
      <c r="D43" s="60">
        <f>'2010'!D43-'2014E'!D43</f>
        <v>1.0811889973380657</v>
      </c>
      <c r="E43" s="60">
        <f>'2010'!E43-'2014E'!E43</f>
        <v>1.2105497242483543</v>
      </c>
      <c r="F43" s="60">
        <f>'2010'!F43-'2014E'!F43</f>
        <v>-0.1714423019162612</v>
      </c>
      <c r="G43" s="60">
        <f>'2010'!G43-'2014E'!G43</f>
        <v>-0.16479049405878676</v>
      </c>
      <c r="H43" s="60">
        <f>'2010'!H43-'2014E'!H43</f>
        <v>0.20332947565209669</v>
      </c>
      <c r="I43" s="60">
        <f>'2010'!I43-'2014E'!I43</f>
        <v>0.73660470415632662</v>
      </c>
      <c r="J43" s="60">
        <f>'2010'!J43-'2014E'!J43</f>
        <v>0.72576207141408</v>
      </c>
      <c r="K43" s="60">
        <f>'2010'!K43-'2014E'!K43</f>
        <v>0.5356583072100316</v>
      </c>
      <c r="L43" s="60">
        <f>'2010'!L43-'2014E'!L43</f>
        <v>0.318888888888889</v>
      </c>
      <c r="M43" s="60">
        <f>'2010'!M43-'2014E'!M43</f>
        <v>-0.18120915032679719</v>
      </c>
      <c r="N43" s="60">
        <f>'2010'!N43-'2014E'!N43</f>
        <v>0.31225198412698418</v>
      </c>
      <c r="O43" s="60">
        <f>'2010'!O43-'2009'!O43</f>
        <v>-0.5392603850050659</v>
      </c>
    </row>
    <row r="44" spans="2:18" s="42" customFormat="1" x14ac:dyDescent="0.2">
      <c r="B44" s="18" t="s">
        <v>6</v>
      </c>
      <c r="C44" s="51">
        <f>'2010'!C44-'2014E'!C44</f>
        <v>0.3595898666912869</v>
      </c>
      <c r="D44" s="51">
        <f>'2010'!D44-'2014E'!D44</f>
        <v>0.53848183425239471</v>
      </c>
      <c r="E44" s="51">
        <f>'2010'!E44-'2014E'!E44</f>
        <v>0.42646872224337007</v>
      </c>
      <c r="F44" s="51">
        <f>'2010'!F44-'2014E'!F44</f>
        <v>0.21231049120679213</v>
      </c>
      <c r="G44" s="51">
        <f>'2010'!G44-'2014E'!G44</f>
        <v>1.3164758269720103</v>
      </c>
      <c r="H44" s="51">
        <f>'2010'!H44-'2014E'!H44</f>
        <v>0.25454916850908416</v>
      </c>
      <c r="I44" s="51">
        <f>'2010'!I44-'2014E'!I44</f>
        <v>0.41799564190531857</v>
      </c>
      <c r="J44" s="51">
        <f>'2010'!J44-'2014E'!J44</f>
        <v>0.40179703968155112</v>
      </c>
      <c r="K44" s="51">
        <f>'2010'!K44-'2014E'!K44</f>
        <v>0.32105397799948854</v>
      </c>
      <c r="L44" s="51">
        <f>'2010'!L44-'2014E'!L44</f>
        <v>0.6775912737285219</v>
      </c>
      <c r="M44" s="51">
        <f>'2010'!M44-'2014E'!M44</f>
        <v>0.10650788160300451</v>
      </c>
      <c r="N44" s="51">
        <f>'2010'!N44-'2014E'!N44</f>
        <v>0.14203831658291444</v>
      </c>
      <c r="O44" s="51">
        <f>'2010'!O44-'2009'!O44</f>
        <v>5.7003977021652386E-2</v>
      </c>
    </row>
    <row r="45" spans="2:18" s="62" customFormat="1" x14ac:dyDescent="0.2">
      <c r="B45" s="59" t="s">
        <v>50</v>
      </c>
      <c r="C45" s="60">
        <f>'2010'!C45-'2014E'!C45</f>
        <v>8.8577042947514784E-2</v>
      </c>
      <c r="D45" s="60">
        <f>'2010'!D45-'2014E'!D45</f>
        <v>0.41805813234384681</v>
      </c>
      <c r="E45" s="60">
        <f>'2010'!E45-'2014E'!E45</f>
        <v>-0.53333333333333344</v>
      </c>
      <c r="F45" s="60">
        <f>'2010'!F45-'2014E'!F45</f>
        <v>1.3110256410256409</v>
      </c>
      <c r="G45" s="60">
        <f>'2010'!G45-'2014E'!G45</f>
        <v>0.22383601996563307</v>
      </c>
      <c r="H45" s="60">
        <f>'2010'!H45-'2014E'!H45</f>
        <v>7.1176424443689434E-2</v>
      </c>
      <c r="I45" s="60">
        <f>'2010'!I45-'2014E'!I45</f>
        <v>-0.78482142857142856</v>
      </c>
      <c r="J45" s="60">
        <f>'2010'!J45-'2014E'!J45</f>
        <v>0.58446298227320126</v>
      </c>
      <c r="K45" s="60">
        <f>'2010'!K45-'2014E'!K45</f>
        <v>3.3713392753790927E-2</v>
      </c>
      <c r="L45" s="60">
        <f>'2010'!L45-'2014E'!L45</f>
        <v>0.84832104081726145</v>
      </c>
      <c r="M45" s="60">
        <f>'2010'!M45-'2014E'!M45</f>
        <v>0.31590651236668932</v>
      </c>
      <c r="N45" s="60">
        <f>'2010'!N45-'2014E'!N45</f>
        <v>-5.8657760150297555E-2</v>
      </c>
      <c r="O45" s="60">
        <f>'2010'!O45-'2009'!O45</f>
        <v>0.36611312921639838</v>
      </c>
      <c r="P45" s="61"/>
    </row>
    <row r="46" spans="2:18" s="19" customFormat="1" x14ac:dyDescent="0.2">
      <c r="B46" s="18" t="s">
        <v>51</v>
      </c>
      <c r="C46" s="51">
        <f>'2010'!C46-'2014E'!C46</f>
        <v>0.11926381698425192</v>
      </c>
      <c r="D46" s="51">
        <f>'2010'!D46-'2014E'!D46</f>
        <v>0.48444444444444468</v>
      </c>
      <c r="E46" s="51">
        <f>'2010'!E46-'2014E'!E46</f>
        <v>1.5505226480836241</v>
      </c>
      <c r="F46" s="51">
        <f>'2010'!F46-'2014E'!F46</f>
        <v>1.0401337792642145</v>
      </c>
      <c r="G46" s="51">
        <f>'2010'!G46-'2014E'!G46</f>
        <v>-7.1690726694396911E-2</v>
      </c>
      <c r="H46" s="51">
        <f>'2010'!H46-'2014E'!H46</f>
        <v>-0.18077698369067274</v>
      </c>
      <c r="I46" s="51">
        <f>'2010'!I46-'2014E'!I46</f>
        <v>6.8668831168830824E-2</v>
      </c>
      <c r="J46" s="51">
        <f>'2010'!J46-'2014E'!J46</f>
        <v>-0.26546343297612318</v>
      </c>
      <c r="K46" s="51">
        <f>'2010'!K46-'2014E'!K46</f>
        <v>-0.11889770570985014</v>
      </c>
      <c r="L46" s="51">
        <f>'2010'!L46-'2014E'!L46</f>
        <v>0.41051605160516047</v>
      </c>
      <c r="M46" s="51">
        <f>'2010'!M46-'2014E'!M46</f>
        <v>0.627838519764508</v>
      </c>
      <c r="N46" s="51">
        <f>'2010'!N46-'2014E'!N46</f>
        <v>0.2463768115942031</v>
      </c>
      <c r="O46" s="51">
        <f>'2010'!O46-'2009'!O46</f>
        <v>0.10666666666666691</v>
      </c>
      <c r="P46" s="48"/>
    </row>
    <row r="47" spans="2:18" s="62" customFormat="1" x14ac:dyDescent="0.2">
      <c r="B47" s="63" t="s">
        <v>111</v>
      </c>
      <c r="C47" s="60">
        <f>'2010'!C47-'2014E'!C47</f>
        <v>0.24563338909598631</v>
      </c>
      <c r="D47" s="60">
        <f>'2010'!D47-'2014E'!D47</f>
        <v>-3.535353535353547E-2</v>
      </c>
      <c r="E47" s="60">
        <f>'2010'!E47-'2014E'!E47</f>
        <v>0.23389982110912344</v>
      </c>
      <c r="F47" s="60">
        <f>'2010'!F47-'2014E'!F47</f>
        <v>0.83150010122140494</v>
      </c>
      <c r="G47" s="60">
        <f>'2010'!G47-'2014E'!G47</f>
        <v>-2.2852875280059859E-2</v>
      </c>
      <c r="H47" s="60">
        <f>'2010'!H47-'2014E'!H47</f>
        <v>0.37626469783975924</v>
      </c>
      <c r="I47" s="60">
        <f>'2010'!I47-'2014E'!I47</f>
        <v>-0.34802835622507766</v>
      </c>
      <c r="J47" s="60">
        <f>'2010'!J47-'2014E'!J47</f>
        <v>0.98165207849541947</v>
      </c>
      <c r="K47" s="60">
        <f>'2010'!K47-'2014E'!K47</f>
        <v>0.49096555618294779</v>
      </c>
      <c r="L47" s="60">
        <f>'2010'!L47-'2014E'!L47</f>
        <v>0.63942307692307687</v>
      </c>
      <c r="M47" s="60">
        <f>'2010'!M47-'2014E'!M47</f>
        <v>-0.36816901408450708</v>
      </c>
      <c r="N47" s="60">
        <f>'2010'!N47-'2014E'!N47</f>
        <v>0.41910173160173181</v>
      </c>
      <c r="O47" s="60">
        <f>'2010'!O47-'2009'!O47</f>
        <v>-0.44099099099099126</v>
      </c>
      <c r="P47" s="64"/>
    </row>
    <row r="48" spans="2:18" s="19" customFormat="1" x14ac:dyDescent="0.2">
      <c r="B48" s="18" t="s">
        <v>91</v>
      </c>
      <c r="C48" s="51">
        <f>'2010'!C48-'2014E'!C48</f>
        <v>0.39696546761567286</v>
      </c>
      <c r="D48" s="51">
        <f>'2010'!D48-'2014E'!D48</f>
        <v>0.34593101817585392</v>
      </c>
      <c r="E48" s="51">
        <f>'2010'!E48-'2014E'!E48</f>
        <v>0.31581050916849951</v>
      </c>
      <c r="F48" s="51">
        <f>'2010'!F48-'2014E'!F48</f>
        <v>0.42441301259293573</v>
      </c>
      <c r="G48" s="51">
        <f>'2010'!G48-'2014E'!G48</f>
        <v>0.20253197545968726</v>
      </c>
      <c r="H48" s="51">
        <f>'2010'!H48-'2014E'!H48</f>
        <v>0.58274496343749238</v>
      </c>
      <c r="I48" s="51">
        <f>'2010'!I48-'2014E'!I48</f>
        <v>0.51127888956500445</v>
      </c>
      <c r="J48" s="51">
        <f>'2010'!J48-'2014E'!J48</f>
        <v>0.47622083470102261</v>
      </c>
      <c r="K48" s="51">
        <f>'2010'!K48-'2014E'!K48</f>
        <v>0.29723163321029467</v>
      </c>
      <c r="L48" s="51">
        <f>'2010'!L48-'2014E'!L48</f>
        <v>0.27948662362765608</v>
      </c>
      <c r="M48" s="51">
        <f>'2010'!M48-'2014E'!M48</f>
        <v>0.33903888707143714</v>
      </c>
      <c r="N48" s="51">
        <f>'2010'!N48-'2014E'!N48</f>
        <v>0.5844617714841247</v>
      </c>
      <c r="O48" s="51">
        <f>'2010'!O48-'2009'!O48</f>
        <v>-9.4110302203123775E-2</v>
      </c>
      <c r="P48" s="48"/>
    </row>
    <row r="49" spans="2:15" x14ac:dyDescent="0.2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2:15" x14ac:dyDescent="0.2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2:15" x14ac:dyDescent="0.2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x14ac:dyDescent="0.2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x14ac:dyDescent="0.2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2:15" x14ac:dyDescent="0.2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5" x14ac:dyDescent="0.2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x14ac:dyDescent="0.2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x14ac:dyDescent="0.2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x14ac:dyDescent="0.2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 x14ac:dyDescent="0.2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x14ac:dyDescent="0.2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3" spans="2:15" x14ac:dyDescent="0.2">
      <c r="B63" s="41"/>
    </row>
    <row r="64" spans="2:15" x14ac:dyDescent="0.2">
      <c r="B64" s="41"/>
    </row>
    <row r="65" spans="2:2" s="42" customFormat="1" x14ac:dyDescent="0.2">
      <c r="B65" s="41"/>
    </row>
    <row r="66" spans="2:2" s="42" customFormat="1" x14ac:dyDescent="0.2">
      <c r="B66" s="37"/>
    </row>
    <row r="75" spans="2:2" x14ac:dyDescent="0.2">
      <c r="B75" s="41"/>
    </row>
  </sheetData>
  <conditionalFormatting sqref="P1:IV1048576 A1:A1048576 C1:O6 B3:B65536 B1 C8:O65536">
    <cfRule type="cellIs" dxfId="16" priority="5" stopIfTrue="1" operator="lessThan">
      <formula>0</formula>
    </cfRule>
  </conditionalFormatting>
  <conditionalFormatting sqref="A45:IV48">
    <cfRule type="cellIs" dxfId="15" priority="4" stopIfTrue="1" operator="lessThan">
      <formula>0</formula>
    </cfRule>
  </conditionalFormatting>
  <conditionalFormatting sqref="B47">
    <cfRule type="cellIs" dxfId="14" priority="3" stopIfTrue="1" operator="lessThan">
      <formula>0</formula>
    </cfRule>
  </conditionalFormatting>
  <conditionalFormatting sqref="B47">
    <cfRule type="cellIs" dxfId="13" priority="2" stopIfTrue="1" operator="lessThan">
      <formula>0</formula>
    </cfRule>
  </conditionalFormatting>
  <conditionalFormatting sqref="B47">
    <cfRule type="cellIs" dxfId="12" priority="1" stopIfTrue="1" operator="lessThan">
      <formula>0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75"/>
  <sheetViews>
    <sheetView workbookViewId="0"/>
  </sheetViews>
  <sheetFormatPr defaultRowHeight="12.75" x14ac:dyDescent="0.2"/>
  <cols>
    <col min="1" max="1" width="4.140625" style="26" customWidth="1"/>
    <col min="2" max="2" width="28.7109375" style="37" customWidth="1"/>
    <col min="3" max="15" width="10.140625" style="26" customWidth="1"/>
    <col min="16" max="16384" width="9.140625" style="26"/>
  </cols>
  <sheetData>
    <row r="2" spans="2:78" x14ac:dyDescent="0.2">
      <c r="B2" s="38" t="s">
        <v>66</v>
      </c>
    </row>
    <row r="4" spans="2:78" ht="15.75" x14ac:dyDescent="0.25">
      <c r="B4" s="3" t="s">
        <v>83</v>
      </c>
      <c r="C4" s="27"/>
      <c r="D4" s="27"/>
      <c r="E4" s="27"/>
      <c r="G4" s="27"/>
      <c r="I4" s="27"/>
      <c r="K4" s="27"/>
      <c r="L4" s="27"/>
    </row>
    <row r="5" spans="2:78" ht="15.75" thickBot="1" x14ac:dyDescent="0.3">
      <c r="B5" s="39" t="s">
        <v>0</v>
      </c>
    </row>
    <row r="6" spans="2:78" ht="13.5" thickBot="1" x14ac:dyDescent="0.25">
      <c r="B6" s="28" t="s">
        <v>109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2:78" ht="13.5" thickBot="1" x14ac:dyDescent="0.25">
      <c r="B7" s="31" t="s">
        <v>110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2:78" x14ac:dyDescent="0.2">
      <c r="B8" s="4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2:78" s="57" customFormat="1" x14ac:dyDescent="0.2">
      <c r="B9" s="58" t="s">
        <v>20</v>
      </c>
      <c r="C9" s="66">
        <f>'2009'!C9-'2008'!C9</f>
        <v>-5.9644808934469218E-3</v>
      </c>
      <c r="D9" s="55">
        <f>'2009'!D9-'2008'!D9</f>
        <v>1.1646126638360732E-2</v>
      </c>
      <c r="E9" s="55">
        <f>'2009'!E9-'2008'!E9</f>
        <v>-4.8007414547868166E-4</v>
      </c>
      <c r="F9" s="55">
        <f>'2009'!F9-'2008'!F9</f>
        <v>-0.10141534443730271</v>
      </c>
      <c r="G9" s="55">
        <f>'2009'!G9-'2008'!G9</f>
        <v>-2.9966307214114529E-2</v>
      </c>
      <c r="H9" s="55">
        <f>'2009'!H9-'2008'!H9</f>
        <v>5.1333403182453496E-2</v>
      </c>
      <c r="I9" s="55">
        <f>'2009'!I9-'2008'!I9</f>
        <v>1.46831080644374E-2</v>
      </c>
      <c r="J9" s="55">
        <f>'2009'!J9-'2008'!J9</f>
        <v>6.0644296870428382E-2</v>
      </c>
      <c r="K9" s="55">
        <f>'2009'!K9-'2008'!K9</f>
        <v>8.4332581182351429E-3</v>
      </c>
      <c r="L9" s="55">
        <f>'2009'!L9-'2008'!L9</f>
        <v>-3.8859364045230382E-2</v>
      </c>
      <c r="M9" s="55">
        <f>'2009'!M9-'2008'!M9</f>
        <v>-3.0862371081977535E-2</v>
      </c>
      <c r="N9" s="55">
        <f>'2009'!N9-'2008'!N9</f>
        <v>-3.7496365302967849E-2</v>
      </c>
      <c r="O9" s="55">
        <f>'2009'!O9-'2008'!O9</f>
        <v>-3.8687400794395366E-2</v>
      </c>
      <c r="P9" s="55"/>
      <c r="Q9" s="55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</row>
    <row r="10" spans="2:78" s="42" customFormat="1" ht="13.5" customHeight="1" x14ac:dyDescent="0.2">
      <c r="B10" s="47" t="s">
        <v>21</v>
      </c>
      <c r="C10" s="67">
        <f>'2009'!C10-'2008'!C10</f>
        <v>1.666469940316917E-2</v>
      </c>
      <c r="D10" s="50">
        <f>'2009'!D10-'2008'!D10</f>
        <v>6.7139521790715584E-2</v>
      </c>
      <c r="E10" s="50">
        <f>'2009'!E10-'2008'!E10</f>
        <v>-7.1984191018679144E-3</v>
      </c>
      <c r="F10" s="50">
        <f>'2009'!F10-'2008'!F10</f>
        <v>-9.3370288272939028E-2</v>
      </c>
      <c r="G10" s="50">
        <f>'2009'!G10-'2008'!G10</f>
        <v>3.1773403478907891E-2</v>
      </c>
      <c r="H10" s="50">
        <f>'2009'!H10-'2008'!H10</f>
        <v>6.5068130178178585E-2</v>
      </c>
      <c r="I10" s="50">
        <f>'2009'!I10-'2008'!I10</f>
        <v>4.2167655517582947E-2</v>
      </c>
      <c r="J10" s="50">
        <f>'2009'!J10-'2008'!J10</f>
        <v>4.731258655495485E-2</v>
      </c>
      <c r="K10" s="50">
        <f>'2009'!K10-'2008'!K10</f>
        <v>7.0191434955827692E-2</v>
      </c>
      <c r="L10" s="50">
        <f>'2009'!L10-'2008'!L10</f>
        <v>-6.0114515479792185E-2</v>
      </c>
      <c r="M10" s="50">
        <f>'2009'!M10-'2008'!M10</f>
        <v>-2.7864131492310928E-2</v>
      </c>
      <c r="N10" s="50">
        <f>'2009'!N10-'2008'!N10</f>
        <v>-3.3171165227403598E-2</v>
      </c>
      <c r="O10" s="50">
        <f>'2009'!O10-'2008'!O10</f>
        <v>8.2641590713066204E-3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2:78" s="57" customFormat="1" x14ac:dyDescent="0.2">
      <c r="B11" s="54" t="s">
        <v>22</v>
      </c>
      <c r="C11" s="66">
        <f>'2009'!C11-'2008'!C11</f>
        <v>8.2966193301079461E-3</v>
      </c>
      <c r="D11" s="55">
        <f>'2009'!D11-'2008'!D11</f>
        <v>-1.5454040174202932E-2</v>
      </c>
      <c r="E11" s="55">
        <f>'2009'!E11-'2008'!E11</f>
        <v>9.2169402986044258E-3</v>
      </c>
      <c r="F11" s="55">
        <f>'2009'!F11-'2008'!F11</f>
        <v>-2.7656283258665981E-2</v>
      </c>
      <c r="G11" s="55">
        <f>'2009'!G11-'2008'!G11</f>
        <v>-3.5032594122216043E-2</v>
      </c>
      <c r="H11" s="55">
        <f>'2009'!H11-'2008'!H11</f>
        <v>4.4829625634285719E-2</v>
      </c>
      <c r="I11" s="55">
        <f>'2009'!I11-'2008'!I11</f>
        <v>3.2827511837270951E-2</v>
      </c>
      <c r="J11" s="55">
        <f>'2009'!J11-'2008'!J11</f>
        <v>9.6350285155757831E-2</v>
      </c>
      <c r="K11" s="55">
        <f>'2009'!K11-'2008'!K11</f>
        <v>-2.872199068440473E-2</v>
      </c>
      <c r="L11" s="55">
        <f>'2009'!L11-'2008'!L11</f>
        <v>1.4775255389369857E-3</v>
      </c>
      <c r="M11" s="55">
        <f>'2009'!M11-'2008'!M11</f>
        <v>1.2755966718607237E-2</v>
      </c>
      <c r="N11" s="55">
        <f>'2009'!N11-'2008'!N11</f>
        <v>-1.3934194903270969E-2</v>
      </c>
      <c r="O11" s="55">
        <f>'2009'!O11-'2008'!O11</f>
        <v>-2.3378102677682921E-2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2:78" s="42" customFormat="1" x14ac:dyDescent="0.2">
      <c r="B12" s="53" t="s">
        <v>23</v>
      </c>
      <c r="C12" s="51">
        <f>'2009'!C12-'2008'!C12</f>
        <v>3.2881495718358522E-2</v>
      </c>
      <c r="D12" s="51">
        <f>'2009'!D12-'2008'!D12</f>
        <v>0.18186332412145267</v>
      </c>
      <c r="E12" s="51">
        <f>'2009'!E12-'2008'!E12</f>
        <v>1.3696853237358919E-2</v>
      </c>
      <c r="F12" s="51">
        <f>'2009'!F12-'2008'!F12</f>
        <v>-1.2183119719830771E-3</v>
      </c>
      <c r="G12" s="51">
        <f>'2009'!G12-'2008'!G12</f>
        <v>0.1985614579532049</v>
      </c>
      <c r="H12" s="51">
        <f>'2009'!H12-'2008'!H12</f>
        <v>8.382685578940352E-2</v>
      </c>
      <c r="I12" s="51">
        <f>'2009'!I12-'2008'!I12</f>
        <v>-0.14027543656762953</v>
      </c>
      <c r="J12" s="51">
        <f>'2009'!J12-'2008'!J12</f>
        <v>-2.9506355179216293E-2</v>
      </c>
      <c r="K12" s="51">
        <f>'2009'!K12-'2008'!K12</f>
        <v>8.6615175473709449E-2</v>
      </c>
      <c r="L12" s="51">
        <f>'2009'!L12-'2008'!L12</f>
        <v>0.14995327275790427</v>
      </c>
      <c r="M12" s="51">
        <f>'2009'!M12-'2008'!M12</f>
        <v>0.12797984867972634</v>
      </c>
      <c r="N12" s="51">
        <f>'2009'!N12-'2008'!N12</f>
        <v>-0.22670658974188163</v>
      </c>
      <c r="O12" s="51">
        <f>'2009'!O12-'2008'!O12</f>
        <v>-0.1271694898637965</v>
      </c>
    </row>
    <row r="13" spans="2:78" s="57" customFormat="1" x14ac:dyDescent="0.2">
      <c r="B13" s="59" t="s">
        <v>24</v>
      </c>
      <c r="C13" s="60">
        <f>'2009'!C13-'2008'!C13</f>
        <v>3.4557247696063165E-3</v>
      </c>
      <c r="D13" s="60">
        <f>'2009'!D13-'2008'!D13</f>
        <v>1.3214087339958658E-2</v>
      </c>
      <c r="E13" s="60">
        <f>'2009'!E13-'2008'!E13</f>
        <v>3.6203834453881756E-2</v>
      </c>
      <c r="F13" s="60">
        <f>'2009'!F13-'2008'!F13</f>
        <v>-3.9455915451609647E-2</v>
      </c>
      <c r="G13" s="60">
        <f>'2009'!G13-'2008'!G13</f>
        <v>-3.8835023109495603E-2</v>
      </c>
      <c r="H13" s="60">
        <f>'2009'!H13-'2008'!H13</f>
        <v>1.8822774718384006E-2</v>
      </c>
      <c r="I13" s="60">
        <f>'2009'!I13-'2008'!I13</f>
        <v>-2.8047399586462296E-2</v>
      </c>
      <c r="J13" s="60">
        <f>'2009'!J13-'2008'!J13</f>
        <v>-1.305577716389017E-2</v>
      </c>
      <c r="K13" s="60">
        <f>'2009'!K13-'2008'!K13</f>
        <v>5.0036530849739691E-3</v>
      </c>
      <c r="L13" s="60">
        <f>'2009'!L13-'2008'!L13</f>
        <v>-9.5419147992416464E-2</v>
      </c>
      <c r="M13" s="60">
        <f>'2009'!M13-'2008'!M13</f>
        <v>-6.2530802157095167E-2</v>
      </c>
      <c r="N13" s="60">
        <f>'2009'!N13-'2008'!N13</f>
        <v>1.3599987219786502E-2</v>
      </c>
      <c r="O13" s="60">
        <f>'2009'!O13-'2008'!O13</f>
        <v>8.2079460160923379E-2</v>
      </c>
    </row>
    <row r="14" spans="2:78" s="42" customFormat="1" x14ac:dyDescent="0.2">
      <c r="B14" s="18" t="s">
        <v>25</v>
      </c>
      <c r="C14" s="51">
        <f>'2009'!C14-'2008'!C14</f>
        <v>6.8215403392750673E-3</v>
      </c>
      <c r="D14" s="51">
        <f>'2009'!D14-'2008'!D14</f>
        <v>4.6531112397186103E-2</v>
      </c>
      <c r="E14" s="51">
        <f>'2009'!E14-'2008'!E14</f>
        <v>-6.4847510954251453E-2</v>
      </c>
      <c r="F14" s="51">
        <f>'2009'!F14-'2008'!F14</f>
        <v>-9.651393623532778E-2</v>
      </c>
      <c r="G14" s="51">
        <f>'2009'!G14-'2008'!G14</f>
        <v>-3.5376925290578232E-2</v>
      </c>
      <c r="H14" s="51">
        <f>'2009'!H14-'2008'!H14</f>
        <v>4.6318969982036107E-2</v>
      </c>
      <c r="I14" s="51">
        <f>'2009'!I14-'2008'!I14</f>
        <v>-1.4621056966806822E-2</v>
      </c>
      <c r="J14" s="51">
        <f>'2009'!J14-'2008'!J14</f>
        <v>6.4649251815829256E-2</v>
      </c>
      <c r="K14" s="51">
        <f>'2009'!K14-'2008'!K14</f>
        <v>6.9584489719140885E-2</v>
      </c>
      <c r="L14" s="51">
        <f>'2009'!L14-'2008'!L14</f>
        <v>2.856064003173775E-2</v>
      </c>
      <c r="M14" s="51">
        <f>'2009'!M14-'2008'!M14</f>
        <v>4.2011468802320762E-2</v>
      </c>
      <c r="N14" s="51">
        <f>'2009'!N14-'2008'!N14</f>
        <v>-4.4241645852078904E-2</v>
      </c>
      <c r="O14" s="51">
        <f>'2009'!O14-'2008'!O14</f>
        <v>1.9643778761085695E-2</v>
      </c>
    </row>
    <row r="15" spans="2:78" s="57" customFormat="1" x14ac:dyDescent="0.2">
      <c r="B15" s="59" t="s">
        <v>1</v>
      </c>
      <c r="C15" s="60">
        <f>'2009'!C15-'2008'!C15</f>
        <v>-1.2226925524677856E-2</v>
      </c>
      <c r="D15" s="60">
        <f>'2009'!D15-'2008'!D15</f>
        <v>5.2918627379325844E-2</v>
      </c>
      <c r="E15" s="60">
        <f>'2009'!E15-'2008'!E15</f>
        <v>-0.27629005478674395</v>
      </c>
      <c r="F15" s="60">
        <f>'2009'!F15-'2008'!F15</f>
        <v>8.5308033885556078E-2</v>
      </c>
      <c r="G15" s="60">
        <f>'2009'!G15-'2008'!G15</f>
        <v>1.6150933542238288E-2</v>
      </c>
      <c r="H15" s="60">
        <f>'2009'!H15-'2008'!H15</f>
        <v>-8.383243286191E-2</v>
      </c>
      <c r="I15" s="60">
        <f>'2009'!I15-'2008'!I15</f>
        <v>-9.3744902148786391E-2</v>
      </c>
      <c r="J15" s="60">
        <f>'2009'!J15-'2008'!J15</f>
        <v>1.1082123930293175E-2</v>
      </c>
      <c r="K15" s="60">
        <f>'2009'!K15-'2008'!K15</f>
        <v>3.831826774261593E-2</v>
      </c>
      <c r="L15" s="60">
        <f>'2009'!L15-'2008'!L15</f>
        <v>0.10482100096306946</v>
      </c>
      <c r="M15" s="60">
        <f>'2009'!M15-'2008'!M15</f>
        <v>0.10739677966697769</v>
      </c>
      <c r="N15" s="60">
        <f>'2009'!N15-'2008'!N15</f>
        <v>-0.41113789583827653</v>
      </c>
      <c r="O15" s="60">
        <f>'2009'!O15-'2008'!O15</f>
        <v>-0.13804767950345598</v>
      </c>
    </row>
    <row r="16" spans="2:78" s="42" customFormat="1" x14ac:dyDescent="0.2">
      <c r="B16" s="18" t="s">
        <v>26</v>
      </c>
      <c r="C16" s="51">
        <f>'2009'!C16-'2008'!C16</f>
        <v>8.3976894229136345E-2</v>
      </c>
      <c r="D16" s="51">
        <f>'2009'!D16-'2008'!D16</f>
        <v>0.34004638597768788</v>
      </c>
      <c r="E16" s="51">
        <f>'2009'!E16-'2008'!E16</f>
        <v>0.30530142761902423</v>
      </c>
      <c r="F16" s="51">
        <f>'2009'!F16-'2008'!F16</f>
        <v>0.14791783450583695</v>
      </c>
      <c r="G16" s="51">
        <f>'2009'!G16-'2008'!G16</f>
        <v>0.49490017298912292</v>
      </c>
      <c r="H16" s="51">
        <f>'2009'!H16-'2008'!H16</f>
        <v>4.1555688116711398E-2</v>
      </c>
      <c r="I16" s="51">
        <f>'2009'!I16-'2008'!I16</f>
        <v>0.15759235122374848</v>
      </c>
      <c r="J16" s="51">
        <f>'2009'!J16-'2008'!J16</f>
        <v>3.4047390558386681E-2</v>
      </c>
      <c r="K16" s="51">
        <f>'2009'!K16-'2008'!K16</f>
        <v>0.17176341571589404</v>
      </c>
      <c r="L16" s="51">
        <f>'2009'!L16-'2008'!L16</f>
        <v>5.5403950682432423E-2</v>
      </c>
      <c r="M16" s="51">
        <f>'2009'!M16-'2008'!M16</f>
        <v>-0.34012626554636993</v>
      </c>
      <c r="N16" s="51">
        <f>'2009'!N16-'2008'!N16</f>
        <v>-0.16466170664231394</v>
      </c>
      <c r="O16" s="51">
        <f>'2009'!O16-'2008'!O16</f>
        <v>-1.6812939378862524E-2</v>
      </c>
    </row>
    <row r="17" spans="2:15" s="57" customFormat="1" x14ac:dyDescent="0.2">
      <c r="B17" s="59" t="s">
        <v>27</v>
      </c>
      <c r="C17" s="60">
        <f>'2009'!C17-'2008'!C17</f>
        <v>0.11535645332265876</v>
      </c>
      <c r="D17" s="60">
        <f>'2009'!D17-'2008'!D17</f>
        <v>0.10793243417172693</v>
      </c>
      <c r="E17" s="60">
        <f>'2009'!E17-'2008'!E17</f>
        <v>4.4192090858800714E-2</v>
      </c>
      <c r="F17" s="60">
        <f>'2009'!F17-'2008'!F17</f>
        <v>7.5830588020348699E-2</v>
      </c>
      <c r="G17" s="60">
        <f>'2009'!G17-'2008'!G17</f>
        <v>0.18548113021142076</v>
      </c>
      <c r="H17" s="60">
        <f>'2009'!H17-'2008'!H17</f>
        <v>0.15922033270146496</v>
      </c>
      <c r="I17" s="60">
        <f>'2009'!I17-'2008'!I17</f>
        <v>0.35505664307949436</v>
      </c>
      <c r="J17" s="60">
        <f>'2009'!J17-'2008'!J17</f>
        <v>0.17418397382138684</v>
      </c>
      <c r="K17" s="60">
        <f>'2009'!K17-'2008'!K17</f>
        <v>0.17029878296336376</v>
      </c>
      <c r="L17" s="60">
        <f>'2009'!L17-'2008'!L17</f>
        <v>-9.849340866290035E-2</v>
      </c>
      <c r="M17" s="60">
        <f>'2009'!M17-'2008'!M17</f>
        <v>5.5879517264695089E-2</v>
      </c>
      <c r="N17" s="60">
        <f>'2009'!N17-'2008'!N17</f>
        <v>-2.8506402649616458E-2</v>
      </c>
      <c r="O17" s="60">
        <f>'2009'!O17-'2008'!O17</f>
        <v>-0.10834784162401423</v>
      </c>
    </row>
    <row r="18" spans="2:15" s="42" customFormat="1" x14ac:dyDescent="0.2">
      <c r="B18" s="18" t="s">
        <v>28</v>
      </c>
      <c r="C18" s="51">
        <f>'2009'!C18-'2008'!C18</f>
        <v>0.15369437868614622</v>
      </c>
      <c r="D18" s="51">
        <f>'2009'!D18-'2008'!D18</f>
        <v>0.41253869969040258</v>
      </c>
      <c r="E18" s="51">
        <f>'2009'!E18-'2008'!E18</f>
        <v>0.76883545359119498</v>
      </c>
      <c r="F18" s="51">
        <f>'2009'!F18-'2008'!F18</f>
        <v>0.50133963690172711</v>
      </c>
      <c r="G18" s="51">
        <f>'2009'!G18-'2008'!G18</f>
        <v>0.56944471015370768</v>
      </c>
      <c r="H18" s="51">
        <f>'2009'!H18-'2008'!H18</f>
        <v>0.10076113737149761</v>
      </c>
      <c r="I18" s="51">
        <f>'2009'!I18-'2008'!I18</f>
        <v>8.8185889782739224E-2</v>
      </c>
      <c r="J18" s="51">
        <f>'2009'!J18-'2008'!J18</f>
        <v>-2.7448691360127953E-2</v>
      </c>
      <c r="K18" s="51">
        <f>'2009'!K18-'2008'!K18</f>
        <v>0.15161207514046371</v>
      </c>
      <c r="L18" s="51">
        <f>'2009'!L18-'2008'!L18</f>
        <v>-9.1215487206165236E-2</v>
      </c>
      <c r="M18" s="51">
        <f>'2009'!M18-'2008'!M18</f>
        <v>0.26798491905495236</v>
      </c>
      <c r="N18" s="51">
        <f>'2009'!N18-'2008'!N18</f>
        <v>-0.15966618718177017</v>
      </c>
      <c r="O18" s="51">
        <f>'2009'!O18-'2008'!O18</f>
        <v>8.7743496877483729E-3</v>
      </c>
    </row>
    <row r="19" spans="2:15" s="57" customFormat="1" x14ac:dyDescent="0.2">
      <c r="B19" s="59" t="s">
        <v>29</v>
      </c>
      <c r="C19" s="60">
        <f>'2009'!C19-'2008'!C19</f>
        <v>2.6134868736599426E-2</v>
      </c>
      <c r="D19" s="60">
        <f>'2009'!D19-'2008'!D19</f>
        <v>0.25523692311351143</v>
      </c>
      <c r="E19" s="60">
        <f>'2009'!E19-'2008'!E19</f>
        <v>-1.0761893114834109E-2</v>
      </c>
      <c r="F19" s="60">
        <f>'2009'!F19-'2008'!F19</f>
        <v>-0.15694002592199818</v>
      </c>
      <c r="G19" s="60">
        <f>'2009'!G19-'2008'!G19</f>
        <v>0.2690191328726359</v>
      </c>
      <c r="H19" s="60">
        <f>'2009'!H19-'2008'!H19</f>
        <v>-0.18325388776884521</v>
      </c>
      <c r="I19" s="60">
        <f>'2009'!I19-'2008'!I19</f>
        <v>9.8149226053755978E-2</v>
      </c>
      <c r="J19" s="60">
        <f>'2009'!J19-'2008'!J19</f>
        <v>-9.3237320384003119E-3</v>
      </c>
      <c r="K19" s="60">
        <f>'2009'!K19-'2008'!K19</f>
        <v>0.10483999449789394</v>
      </c>
      <c r="L19" s="60">
        <f>'2009'!L19-'2008'!L19</f>
        <v>-0.22124502808217628</v>
      </c>
      <c r="M19" s="60">
        <f>'2009'!M19-'2008'!M19</f>
        <v>6.6544125613006155E-2</v>
      </c>
      <c r="N19" s="60">
        <f>'2009'!N19-'2008'!N19</f>
        <v>2.7309211829335656E-2</v>
      </c>
      <c r="O19" s="60">
        <f>'2009'!O19-'2008'!O19</f>
        <v>-5.2510762802749689E-2</v>
      </c>
    </row>
    <row r="20" spans="2:15" s="42" customFormat="1" x14ac:dyDescent="0.2">
      <c r="B20" s="18" t="s">
        <v>30</v>
      </c>
      <c r="C20" s="51">
        <f>'2009'!C20-'2008'!C20</f>
        <v>-6.864806469734952E-2</v>
      </c>
      <c r="D20" s="51">
        <f>'2009'!D20-'2008'!D20</f>
        <v>0.12674531441723924</v>
      </c>
      <c r="E20" s="51">
        <f>'2009'!E20-'2008'!E20</f>
        <v>8.4650011024078875E-3</v>
      </c>
      <c r="F20" s="51">
        <f>'2009'!F20-'2008'!F20</f>
        <v>-0.13446186828539775</v>
      </c>
      <c r="G20" s="51">
        <f>'2009'!G20-'2008'!G20</f>
        <v>-0.24218860441372803</v>
      </c>
      <c r="H20" s="51">
        <f>'2009'!H20-'2008'!H20</f>
        <v>-0.16117827763535808</v>
      </c>
      <c r="I20" s="51">
        <f>'2009'!I20-'2008'!I20</f>
        <v>-6.8436235422603797E-2</v>
      </c>
      <c r="J20" s="51">
        <f>'2009'!J20-'2008'!J20</f>
        <v>-0.27465124689792364</v>
      </c>
      <c r="K20" s="51">
        <f>'2009'!K20-'2008'!K20</f>
        <v>8.9990689858670869E-2</v>
      </c>
      <c r="L20" s="51">
        <f>'2009'!L20-'2008'!L20</f>
        <v>-0.21990609941856154</v>
      </c>
      <c r="M20" s="51">
        <f>'2009'!M20-'2008'!M20</f>
        <v>-0.10102660989888235</v>
      </c>
      <c r="N20" s="51">
        <f>'2009'!N20-'2008'!N20</f>
        <v>-1.7276960398823871E-2</v>
      </c>
      <c r="O20" s="51">
        <f>'2009'!O20-'2008'!O20</f>
        <v>0.24780635071734558</v>
      </c>
    </row>
    <row r="21" spans="2:15" s="57" customFormat="1" x14ac:dyDescent="0.2">
      <c r="B21" s="59" t="s">
        <v>31</v>
      </c>
      <c r="C21" s="60">
        <f>'2009'!C21-'2008'!C21</f>
        <v>-3.1406546239401312E-2</v>
      </c>
      <c r="D21" s="60">
        <f>'2009'!D21-'2008'!D21</f>
        <v>-1.9570792279659965E-2</v>
      </c>
      <c r="E21" s="60">
        <f>'2009'!E21-'2008'!E21</f>
        <v>-0.13668899949850721</v>
      </c>
      <c r="F21" s="60">
        <f>'2009'!F21-'2008'!F21</f>
        <v>-0.36838743018978892</v>
      </c>
      <c r="G21" s="60">
        <f>'2009'!G21-'2008'!G21</f>
        <v>-8.7087488222982401E-2</v>
      </c>
      <c r="H21" s="60">
        <f>'2009'!H21-'2008'!H21</f>
        <v>0.10432421117873969</v>
      </c>
      <c r="I21" s="60">
        <f>'2009'!I21-'2008'!I21</f>
        <v>-1.8902090221377454E-2</v>
      </c>
      <c r="J21" s="60">
        <f>'2009'!J21-'2008'!J21</f>
        <v>0.26998557620785801</v>
      </c>
      <c r="K21" s="60">
        <f>'2009'!K21-'2008'!K21</f>
        <v>4.6443047286743866E-2</v>
      </c>
      <c r="L21" s="60">
        <f>'2009'!L21-'2008'!L21</f>
        <v>-2.8112159750534271E-2</v>
      </c>
      <c r="M21" s="60">
        <f>'2009'!M21-'2008'!M21</f>
        <v>-0.13160167682038848</v>
      </c>
      <c r="N21" s="60">
        <f>'2009'!N21-'2008'!N21</f>
        <v>-0.18722221671942263</v>
      </c>
      <c r="O21" s="60">
        <f>'2009'!O21-'2008'!O21</f>
        <v>3.1283814956171607E-2</v>
      </c>
    </row>
    <row r="22" spans="2:15" s="42" customFormat="1" x14ac:dyDescent="0.2">
      <c r="B22" s="18" t="s">
        <v>32</v>
      </c>
      <c r="C22" s="51">
        <f>'2009'!C22-'2008'!C22</f>
        <v>-8.7475870161936031E-2</v>
      </c>
      <c r="D22" s="51">
        <f>'2009'!D22-'2008'!D22</f>
        <v>-5.8720420683610941E-2</v>
      </c>
      <c r="E22" s="51">
        <f>'2009'!E22-'2008'!E22</f>
        <v>-7.9532886797543778E-2</v>
      </c>
      <c r="F22" s="51">
        <f>'2009'!F22-'2008'!F22</f>
        <v>-1.0335429989492222</v>
      </c>
      <c r="G22" s="51">
        <f>'2009'!G22-'2008'!G22</f>
        <v>-0.19479429540189708</v>
      </c>
      <c r="H22" s="51">
        <f>'2009'!H22-'2008'!H22</f>
        <v>1.9456385897572703E-2</v>
      </c>
      <c r="I22" s="51">
        <f>'2009'!I22-'2008'!I22</f>
        <v>1.6873048228691401E-2</v>
      </c>
      <c r="J22" s="51">
        <f>'2009'!J22-'2008'!J22</f>
        <v>0.42397142718170011</v>
      </c>
      <c r="K22" s="51">
        <f>'2009'!K22-'2008'!K22</f>
        <v>0.23284066224514532</v>
      </c>
      <c r="L22" s="51">
        <f>'2009'!L22-'2008'!L22</f>
        <v>-0.24763023220643743</v>
      </c>
      <c r="M22" s="51">
        <f>'2009'!M22-'2008'!M22</f>
        <v>3.5704828923626808E-2</v>
      </c>
      <c r="N22" s="51">
        <f>'2009'!N22-'2008'!N22</f>
        <v>-0.12707779886148018</v>
      </c>
      <c r="O22" s="51">
        <f>'2009'!O22-'2008'!O22</f>
        <v>-8.9110861437397881E-2</v>
      </c>
    </row>
    <row r="23" spans="2:15" s="57" customFormat="1" x14ac:dyDescent="0.2">
      <c r="B23" s="59" t="s">
        <v>33</v>
      </c>
      <c r="C23" s="60">
        <f>'2009'!C23-'2008'!C23</f>
        <v>8.6926782053333707E-2</v>
      </c>
      <c r="D23" s="60">
        <f>'2009'!D23-'2008'!D23</f>
        <v>0.10497593209718303</v>
      </c>
      <c r="E23" s="60">
        <f>'2009'!E23-'2008'!E23</f>
        <v>0.29299719887955167</v>
      </c>
      <c r="F23" s="60">
        <f>'2009'!F23-'2008'!F23</f>
        <v>1.7741499685297146E-2</v>
      </c>
      <c r="G23" s="60">
        <f>'2009'!G23-'2008'!G23</f>
        <v>1.5727176889730465E-3</v>
      </c>
      <c r="H23" s="60">
        <f>'2009'!H23-'2008'!H23</f>
        <v>2.2710671645489011E-2</v>
      </c>
      <c r="I23" s="60">
        <f>'2009'!I23-'2008'!I23</f>
        <v>0.19572301119591229</v>
      </c>
      <c r="J23" s="60">
        <f>'2009'!J23-'2008'!J23</f>
        <v>0.17307568510550952</v>
      </c>
      <c r="K23" s="60">
        <f>'2009'!K23-'2008'!K23</f>
        <v>0.10598296073281666</v>
      </c>
      <c r="L23" s="60">
        <f>'2009'!L23-'2008'!L23</f>
        <v>-3.9064957453501137E-2</v>
      </c>
      <c r="M23" s="60">
        <f>'2009'!M23-'2008'!M23</f>
        <v>-0.12174979781366169</v>
      </c>
      <c r="N23" s="60">
        <f>'2009'!N23-'2008'!N23</f>
        <v>-0.10586755396851144</v>
      </c>
      <c r="O23" s="60">
        <f>'2009'!O23-'2008'!O23</f>
        <v>-7.9695820090379677E-2</v>
      </c>
    </row>
    <row r="24" spans="2:15" s="42" customFormat="1" x14ac:dyDescent="0.2">
      <c r="B24" s="18" t="s">
        <v>34</v>
      </c>
      <c r="C24" s="51">
        <f>'2009'!C24-'2008'!C24</f>
        <v>-0.16246993894552264</v>
      </c>
      <c r="D24" s="51">
        <f>'2009'!D24-'2008'!D24</f>
        <v>0.20988686712435456</v>
      </c>
      <c r="E24" s="51">
        <f>'2009'!E24-'2008'!E24</f>
        <v>-0.28282563880628953</v>
      </c>
      <c r="F24" s="51">
        <f>'2009'!F24-'2008'!F24</f>
        <v>-0.4114484694226308</v>
      </c>
      <c r="G24" s="51">
        <f>'2009'!G24-'2008'!G24</f>
        <v>-0.3141378301195672</v>
      </c>
      <c r="H24" s="51">
        <f>'2009'!H24-'2008'!H24</f>
        <v>-0.32791187492406504</v>
      </c>
      <c r="I24" s="51">
        <f>'2009'!I24-'2008'!I24</f>
        <v>-0.28780918372350683</v>
      </c>
      <c r="J24" s="51">
        <f>'2009'!J24-'2008'!J24</f>
        <v>-0.18899515163038338</v>
      </c>
      <c r="K24" s="51">
        <f>'2009'!K24-'2008'!K24</f>
        <v>-0.22456786073690238</v>
      </c>
      <c r="L24" s="51">
        <f>'2009'!L24-'2008'!L24</f>
        <v>-5.2242822000930333E-2</v>
      </c>
      <c r="M24" s="51">
        <f>'2009'!M24-'2008'!M24</f>
        <v>-0.14350269400884619</v>
      </c>
      <c r="N24" s="51">
        <f>'2009'!N24-'2008'!N24</f>
        <v>5.8178964136302858E-2</v>
      </c>
      <c r="O24" s="51">
        <f>'2009'!O24-'2008'!O24</f>
        <v>-1.5546514722140747E-2</v>
      </c>
    </row>
    <row r="25" spans="2:15" s="57" customFormat="1" x14ac:dyDescent="0.2">
      <c r="B25" s="59" t="s">
        <v>35</v>
      </c>
      <c r="C25" s="60">
        <f>'2009'!C25-'2008'!C25</f>
        <v>0.1297023909754671</v>
      </c>
      <c r="D25" s="60">
        <f>'2009'!D25-'2008'!D25</f>
        <v>-0.35789596528334089</v>
      </c>
      <c r="E25" s="60">
        <f>'2009'!E25-'2008'!E25</f>
        <v>0.19428077682685974</v>
      </c>
      <c r="F25" s="60">
        <f>'2009'!F25-'2008'!F25</f>
        <v>-0.1333432600054385</v>
      </c>
      <c r="G25" s="60">
        <f>'2009'!G25-'2008'!G25</f>
        <v>0.20140150132065004</v>
      </c>
      <c r="H25" s="60">
        <f>'2009'!H25-'2008'!H25</f>
        <v>0.54564817070042793</v>
      </c>
      <c r="I25" s="60">
        <f>'2009'!I25-'2008'!I25</f>
        <v>-1.9929149797570656E-2</v>
      </c>
      <c r="J25" s="60">
        <f>'2009'!J25-'2008'!J25</f>
        <v>1.7419574697624896E-2</v>
      </c>
      <c r="K25" s="60">
        <f>'2009'!K25-'2008'!K25</f>
        <v>0.18598559763457034</v>
      </c>
      <c r="L25" s="60">
        <f>'2009'!L25-'2008'!L25</f>
        <v>0.13123157272821162</v>
      </c>
      <c r="M25" s="60">
        <f>'2009'!M25-'2008'!M25</f>
        <v>0.41251436410669173</v>
      </c>
      <c r="N25" s="60">
        <f>'2009'!N25-'2008'!N25</f>
        <v>-0.11821353343865226</v>
      </c>
      <c r="O25" s="60">
        <f>'2009'!O25-'2008'!O25</f>
        <v>8.0505133070948087E-2</v>
      </c>
    </row>
    <row r="26" spans="2:15" s="42" customFormat="1" x14ac:dyDescent="0.2">
      <c r="B26" s="18" t="s">
        <v>36</v>
      </c>
      <c r="C26" s="51">
        <f>'2009'!C26-'2008'!C26</f>
        <v>4.6122360035107945E-3</v>
      </c>
      <c r="D26" s="51">
        <f>'2009'!D26-'2008'!D26</f>
        <v>-2.3374701510106011E-3</v>
      </c>
      <c r="E26" s="51">
        <f>'2009'!E26-'2008'!E26</f>
        <v>0.11432485322896291</v>
      </c>
      <c r="F26" s="51">
        <f>'2009'!F26-'2008'!F26</f>
        <v>-0.42470017550702033</v>
      </c>
      <c r="G26" s="51">
        <f>'2009'!G26-'2008'!G26</f>
        <v>5.179232484881946E-2</v>
      </c>
      <c r="H26" s="51">
        <f>'2009'!H26-'2008'!H26</f>
        <v>0.20528598272718046</v>
      </c>
      <c r="I26" s="51">
        <f>'2009'!I26-'2008'!I26</f>
        <v>3.1448732063306117E-2</v>
      </c>
      <c r="J26" s="51">
        <f>'2009'!J26-'2008'!J26</f>
        <v>-0.21603246255116604</v>
      </c>
      <c r="K26" s="51">
        <f>'2009'!K26-'2008'!K26</f>
        <v>0.10928210054971599</v>
      </c>
      <c r="L26" s="51">
        <f>'2009'!L26-'2008'!L26</f>
        <v>-0.14372338235992599</v>
      </c>
      <c r="M26" s="51">
        <f>'2009'!M26-'2008'!M26</f>
        <v>0.25955458679125609</v>
      </c>
      <c r="N26" s="51">
        <f>'2009'!N26-'2008'!N26</f>
        <v>0.10465075241143618</v>
      </c>
      <c r="O26" s="51">
        <f>'2009'!O26-'2008'!O26</f>
        <v>-4.8209392421808328E-2</v>
      </c>
    </row>
    <row r="27" spans="2:15" s="57" customFormat="1" x14ac:dyDescent="0.2">
      <c r="B27" s="59" t="s">
        <v>37</v>
      </c>
      <c r="C27" s="60">
        <f>'2009'!C27-'2008'!C27</f>
        <v>5.0453559887515764E-2</v>
      </c>
      <c r="D27" s="60">
        <f>'2009'!D27-'2008'!D27</f>
        <v>0.55181578799143849</v>
      </c>
      <c r="E27" s="60">
        <f>'2009'!E27-'2008'!E27</f>
        <v>0.2531582592359678</v>
      </c>
      <c r="F27" s="60">
        <f>'2009'!F27-'2008'!F27</f>
        <v>0.76841988027286634</v>
      </c>
      <c r="G27" s="60">
        <f>'2009'!G27-'2008'!G27</f>
        <v>-0.31634588577771616</v>
      </c>
      <c r="H27" s="60">
        <f>'2009'!H27-'2008'!H27</f>
        <v>0.38524275283347853</v>
      </c>
      <c r="I27" s="60">
        <f>'2009'!I27-'2008'!I27</f>
        <v>0.20230299077847813</v>
      </c>
      <c r="J27" s="60">
        <f>'2009'!J27-'2008'!J27</f>
        <v>-0.29575859088191248</v>
      </c>
      <c r="K27" s="60">
        <f>'2009'!K27-'2008'!K27</f>
        <v>-7.9849435536523128E-3</v>
      </c>
      <c r="L27" s="60">
        <f>'2009'!L27-'2008'!L27</f>
        <v>1.9581634017005189E-2</v>
      </c>
      <c r="M27" s="60">
        <f>'2009'!M27-'2008'!M27</f>
        <v>-0.18221061777688696</v>
      </c>
      <c r="N27" s="60">
        <f>'2009'!N27-'2008'!N27</f>
        <v>-3.2120479548459979E-2</v>
      </c>
      <c r="O27" s="60">
        <f>'2009'!O27-'2008'!O27</f>
        <v>5.475033077698388E-2</v>
      </c>
    </row>
    <row r="28" spans="2:15" s="42" customFormat="1" x14ac:dyDescent="0.2">
      <c r="B28" s="18" t="s">
        <v>38</v>
      </c>
      <c r="C28" s="51">
        <f>'2009'!C28-'2008'!C28</f>
        <v>0.33960365532687131</v>
      </c>
      <c r="D28" s="51">
        <f>'2009'!D28-'2008'!D28</f>
        <v>1.1188596491228071</v>
      </c>
      <c r="E28" s="51">
        <f>'2009'!E28-'2008'!E28</f>
        <v>-0.52947269303201505</v>
      </c>
      <c r="F28" s="51">
        <f>'2009'!F28-'2008'!F28</f>
        <v>-5.9829059829060061E-2</v>
      </c>
      <c r="G28" s="51">
        <f>'2009'!G28-'2008'!G28</f>
        <v>0.11138211382113861</v>
      </c>
      <c r="H28" s="51">
        <f>'2009'!H28-'2008'!H28</f>
        <v>-0.37898541934544738</v>
      </c>
      <c r="I28" s="51">
        <f>'2009'!I28-'2008'!I28</f>
        <v>-3.1733568881473495E-3</v>
      </c>
      <c r="J28" s="51">
        <f>'2009'!J28-'2008'!J28</f>
        <v>0.12523273204529506</v>
      </c>
      <c r="K28" s="51">
        <f>'2009'!K28-'2008'!K28</f>
        <v>0.47349187608927856</v>
      </c>
      <c r="L28" s="51">
        <f>'2009'!L28-'2008'!L28</f>
        <v>0.67239825443506307</v>
      </c>
      <c r="M28" s="51">
        <f>'2009'!M28-'2008'!M28</f>
        <v>0.10717351318209722</v>
      </c>
      <c r="N28" s="51">
        <f>'2009'!N28-'2008'!N28</f>
        <v>3.3746339265600334E-2</v>
      </c>
      <c r="O28" s="51">
        <f>'2009'!O28-'2008'!O28</f>
        <v>0.17722165474974472</v>
      </c>
    </row>
    <row r="29" spans="2:15" s="57" customFormat="1" x14ac:dyDescent="0.2">
      <c r="B29" s="59" t="s">
        <v>39</v>
      </c>
      <c r="C29" s="60">
        <f>'2009'!C29-'2008'!C29</f>
        <v>-6.2750115748384516E-3</v>
      </c>
      <c r="D29" s="60">
        <f>'2009'!D29-'2008'!D29</f>
        <v>2.8467671211034045</v>
      </c>
      <c r="E29" s="60">
        <f>'2009'!E29-'2008'!E29</f>
        <v>-0.299313501144165</v>
      </c>
      <c r="F29" s="60">
        <f>'2009'!F29-'2008'!F29</f>
        <v>0.41188195203497724</v>
      </c>
      <c r="G29" s="60">
        <f>'2009'!G29-'2008'!G29</f>
        <v>-0.24282940223373828</v>
      </c>
      <c r="H29" s="60">
        <f>'2009'!H29-'2008'!H29</f>
        <v>-2.6749252570754223E-2</v>
      </c>
      <c r="I29" s="60">
        <f>'2009'!I29-'2008'!I29</f>
        <v>-3.5563095138365419E-2</v>
      </c>
      <c r="J29" s="60">
        <f>'2009'!J29-'2008'!J29</f>
        <v>-0.16986618889657601</v>
      </c>
      <c r="K29" s="60">
        <f>'2009'!K29-'2008'!K29</f>
        <v>0.29735513993468832</v>
      </c>
      <c r="L29" s="60">
        <f>'2009'!L29-'2008'!L29</f>
        <v>-0.30433077659090557</v>
      </c>
      <c r="M29" s="60">
        <f>'2009'!M29-'2008'!M29</f>
        <v>-0.30484713646476536</v>
      </c>
      <c r="N29" s="60">
        <f>'2009'!N29-'2008'!N29</f>
        <v>-0.41277313191259779</v>
      </c>
      <c r="O29" s="60">
        <f>'2009'!O29-'2008'!O29</f>
        <v>-0.5855677886127717</v>
      </c>
    </row>
    <row r="30" spans="2:15" s="42" customFormat="1" x14ac:dyDescent="0.2">
      <c r="B30" s="18" t="s">
        <v>40</v>
      </c>
      <c r="C30" s="51">
        <f>'2009'!C30-'2008'!C30</f>
        <v>8.6578251608276258E-2</v>
      </c>
      <c r="D30" s="51">
        <f>'2009'!D30-'2008'!D30</f>
        <v>0.33225699801631059</v>
      </c>
      <c r="E30" s="51">
        <f>'2009'!E30-'2008'!E30</f>
        <v>0.29334310329514146</v>
      </c>
      <c r="F30" s="51">
        <f>'2009'!F30-'2008'!F30</f>
        <v>-0.24218717832585357</v>
      </c>
      <c r="G30" s="51">
        <f>'2009'!G30-'2008'!G30</f>
        <v>0.1912822776429044</v>
      </c>
      <c r="H30" s="51">
        <f>'2009'!H30-'2008'!H30</f>
        <v>-6.4350897493733683E-2</v>
      </c>
      <c r="I30" s="51">
        <f>'2009'!I30-'2008'!I30</f>
        <v>0.3434142513057834</v>
      </c>
      <c r="J30" s="51">
        <f>'2009'!J30-'2008'!J30</f>
        <v>0.29079623847893954</v>
      </c>
      <c r="K30" s="51">
        <f>'2009'!K30-'2008'!K30</f>
        <v>0.13308907344080767</v>
      </c>
      <c r="L30" s="51">
        <f>'2009'!L30-'2008'!L30</f>
        <v>-0.29695983550144023</v>
      </c>
      <c r="M30" s="51">
        <f>'2009'!M30-'2008'!M30</f>
        <v>-0.27315019765915638</v>
      </c>
      <c r="N30" s="51">
        <f>'2009'!N30-'2008'!N30</f>
        <v>-0.49448479956954516</v>
      </c>
      <c r="O30" s="51">
        <f>'2009'!O30-'2008'!O30</f>
        <v>-0.11067623006005567</v>
      </c>
    </row>
    <row r="31" spans="2:15" s="57" customFormat="1" ht="13.5" customHeight="1" x14ac:dyDescent="0.2">
      <c r="B31" s="59" t="s">
        <v>2</v>
      </c>
      <c r="C31" s="60">
        <f>'2009'!C31-'2008'!C31</f>
        <v>0.10922996935046658</v>
      </c>
      <c r="D31" s="60">
        <f>'2009'!D31-'2008'!D31</f>
        <v>7.3026234757975095E-2</v>
      </c>
      <c r="E31" s="60">
        <f>'2009'!E31-'2008'!E31</f>
        <v>6.7226890756302282E-2</v>
      </c>
      <c r="F31" s="60">
        <f>'2009'!F31-'2008'!F31</f>
        <v>6.8028107158541573E-2</v>
      </c>
      <c r="G31" s="60">
        <f>'2009'!G31-'2008'!G31</f>
        <v>0.25931276297335204</v>
      </c>
      <c r="H31" s="60">
        <f>'2009'!H31-'2008'!H31</f>
        <v>0.1269601985476605</v>
      </c>
      <c r="I31" s="60">
        <f>'2009'!I31-'2008'!I31</f>
        <v>6.9827233276017697E-2</v>
      </c>
      <c r="J31" s="60">
        <f>'2009'!J31-'2008'!J31</f>
        <v>0.14747733531631546</v>
      </c>
      <c r="K31" s="60">
        <f>'2009'!K31-'2008'!K31</f>
        <v>0.11500013896737959</v>
      </c>
      <c r="L31" s="60">
        <f>'2009'!L31-'2008'!L31</f>
        <v>0.3025720652771775</v>
      </c>
      <c r="M31" s="60">
        <f>'2009'!M31-'2008'!M31</f>
        <v>-6.8937396074942203E-2</v>
      </c>
      <c r="N31" s="60">
        <f>'2009'!N31-'2008'!N31</f>
        <v>0.10554216867469846</v>
      </c>
      <c r="O31" s="60">
        <f>'2009'!O31-'2008'!O31</f>
        <v>-6.4085955707162245E-2</v>
      </c>
    </row>
    <row r="32" spans="2:15" s="42" customFormat="1" x14ac:dyDescent="0.2">
      <c r="B32" s="18" t="s">
        <v>41</v>
      </c>
      <c r="C32" s="51">
        <f>'2009'!C32-'2008'!C32</f>
        <v>-0.14358931568948474</v>
      </c>
      <c r="D32" s="51">
        <f>'2009'!D32-'2008'!D32</f>
        <v>0.12545633965767822</v>
      </c>
      <c r="E32" s="51">
        <f>'2009'!E32-'2008'!E32</f>
        <v>-0.68842659014825447</v>
      </c>
      <c r="F32" s="51">
        <f>'2009'!F32-'2008'!F32</f>
        <v>-0.61631180223285487</v>
      </c>
      <c r="G32" s="51">
        <f>'2009'!G32-'2008'!G32</f>
        <v>0.22264646918386521</v>
      </c>
      <c r="H32" s="51">
        <f>'2009'!H32-'2008'!H32</f>
        <v>-0.20132568107061743</v>
      </c>
      <c r="I32" s="51">
        <f>'2009'!I32-'2008'!I32</f>
        <v>-7.2532863402552827E-2</v>
      </c>
      <c r="J32" s="51">
        <f>'2009'!J32-'2008'!J32</f>
        <v>-0.20870020964360592</v>
      </c>
      <c r="K32" s="51">
        <f>'2009'!K32-'2008'!K32</f>
        <v>-1.1986301369863117E-2</v>
      </c>
      <c r="L32" s="51">
        <f>'2009'!L32-'2008'!L32</f>
        <v>-0.17289719626168232</v>
      </c>
      <c r="M32" s="51">
        <f>'2009'!M32-'2008'!M32</f>
        <v>-4.9896189136695579E-2</v>
      </c>
      <c r="N32" s="51">
        <f>'2009'!N32-'2008'!N32</f>
        <v>0.13296343001261057</v>
      </c>
      <c r="O32" s="51">
        <f>'2009'!O32-'2008'!O32</f>
        <v>0.3152977542993578</v>
      </c>
    </row>
    <row r="33" spans="2:18" s="57" customFormat="1" x14ac:dyDescent="0.2">
      <c r="B33" s="59" t="s">
        <v>42</v>
      </c>
      <c r="C33" s="60">
        <f>'2009'!C33-'2008'!C33</f>
        <v>8.3558691148387876E-2</v>
      </c>
      <c r="D33" s="60">
        <f>'2009'!D33-'2008'!D33</f>
        <v>0.44647439814249035</v>
      </c>
      <c r="E33" s="60">
        <f>'2009'!E33-'2008'!E33</f>
        <v>0.28656641604010025</v>
      </c>
      <c r="F33" s="60">
        <f>'2009'!F33-'2008'!F33</f>
        <v>-0.40633054808100821</v>
      </c>
      <c r="G33" s="60">
        <f>'2009'!G33-'2008'!G33</f>
        <v>0.81602295299050986</v>
      </c>
      <c r="H33" s="60">
        <f>'2009'!H33-'2008'!H33</f>
        <v>0.26330935251798548</v>
      </c>
      <c r="I33" s="60">
        <f>'2009'!I33-'2008'!I33</f>
        <v>-0.23912800525264366</v>
      </c>
      <c r="J33" s="60">
        <f>'2009'!J33-'2008'!J33</f>
        <v>8.3537835748142886E-2</v>
      </c>
      <c r="K33" s="60">
        <f>'2009'!K33-'2008'!K33</f>
        <v>0.37736185383244214</v>
      </c>
      <c r="L33" s="60">
        <f>'2009'!L33-'2008'!L33</f>
        <v>-0.10621075353218234</v>
      </c>
      <c r="M33" s="60">
        <f>'2009'!M33-'2008'!M33</f>
        <v>-4.5242899270526049E-2</v>
      </c>
      <c r="N33" s="60">
        <f>'2009'!N33-'2008'!N33</f>
        <v>-0.37901314371902606</v>
      </c>
      <c r="O33" s="60">
        <f>'2009'!O33-'2008'!O33</f>
        <v>7.7547047371836264E-2</v>
      </c>
    </row>
    <row r="34" spans="2:18" s="42" customFormat="1" x14ac:dyDescent="0.2">
      <c r="B34" s="18" t="s">
        <v>3</v>
      </c>
      <c r="C34" s="51">
        <f>'2009'!C34-'2008'!C34</f>
        <v>3.9799547866995022E-2</v>
      </c>
      <c r="D34" s="51">
        <f>'2009'!D34-'2008'!D34</f>
        <v>0.24107588987034112</v>
      </c>
      <c r="E34" s="51">
        <f>'2009'!E34-'2008'!E34</f>
        <v>-0.17117595048629553</v>
      </c>
      <c r="F34" s="51">
        <f>'2009'!F34-'2008'!F34</f>
        <v>-2.8487668089987928E-2</v>
      </c>
      <c r="G34" s="51">
        <f>'2009'!G34-'2008'!G34</f>
        <v>-0.67321077993931833</v>
      </c>
      <c r="H34" s="51">
        <f>'2009'!H34-'2008'!H34</f>
        <v>-0.30820526929476322</v>
      </c>
      <c r="I34" s="51">
        <f>'2009'!I34-'2008'!I34</f>
        <v>0.14365716969824582</v>
      </c>
      <c r="J34" s="51">
        <f>'2009'!J34-'2008'!J34</f>
        <v>0.28322676764541566</v>
      </c>
      <c r="K34" s="51">
        <f>'2009'!K34-'2008'!K34</f>
        <v>0.266877532865474</v>
      </c>
      <c r="L34" s="51">
        <f>'2009'!L34-'2008'!L34</f>
        <v>-5.0845500288707601E-2</v>
      </c>
      <c r="M34" s="51">
        <f>'2009'!M34-'2008'!M34</f>
        <v>0.22623649239624188</v>
      </c>
      <c r="N34" s="51">
        <f>'2009'!N34-'2008'!N34</f>
        <v>0.28920305552388559</v>
      </c>
      <c r="O34" s="51">
        <f>'2009'!O34-'2008'!O34</f>
        <v>0.33649006819738525</v>
      </c>
    </row>
    <row r="35" spans="2:18" s="57" customFormat="1" x14ac:dyDescent="0.2">
      <c r="B35" s="59" t="s">
        <v>43</v>
      </c>
      <c r="C35" s="60">
        <f>'2009'!C35-'2008'!C35</f>
        <v>0.33321576036690459</v>
      </c>
      <c r="D35" s="60">
        <f>'2009'!D35-'2008'!D35</f>
        <v>-0.31271290366534954</v>
      </c>
      <c r="E35" s="60">
        <f>'2009'!E35-'2008'!E35</f>
        <v>-0.47941229820424458</v>
      </c>
      <c r="F35" s="60">
        <f>'2009'!F35-'2008'!F35</f>
        <v>-8.1434694337919833E-2</v>
      </c>
      <c r="G35" s="60">
        <f>'2009'!G35-'2008'!G35</f>
        <v>0.19669089222205027</v>
      </c>
      <c r="H35" s="60">
        <f>'2009'!H35-'2008'!H35</f>
        <v>0.78706269741939328</v>
      </c>
      <c r="I35" s="60">
        <f>'2009'!I35-'2008'!I35</f>
        <v>0.26403284477116706</v>
      </c>
      <c r="J35" s="60">
        <f>'2009'!J35-'2008'!J35</f>
        <v>0.48317368905604208</v>
      </c>
      <c r="K35" s="60">
        <f>'2009'!K35-'2008'!K35</f>
        <v>0.41634605800857161</v>
      </c>
      <c r="L35" s="60">
        <f>'2009'!L35-'2008'!L35</f>
        <v>0.19805287858703791</v>
      </c>
      <c r="M35" s="60">
        <f>'2009'!M35-'2008'!M35</f>
        <v>-7.655502392344804E-3</v>
      </c>
      <c r="N35" s="60">
        <f>'2009'!N35-'2008'!N35</f>
        <v>0.52985902985902977</v>
      </c>
      <c r="O35" s="60">
        <f>'2009'!O35-'2008'!O35</f>
        <v>0.38019209858644443</v>
      </c>
    </row>
    <row r="36" spans="2:18" s="42" customFormat="1" ht="13.5" customHeight="1" x14ac:dyDescent="0.2">
      <c r="B36" s="18" t="s">
        <v>44</v>
      </c>
      <c r="C36" s="51">
        <f>'2009'!C36-'2008'!C36</f>
        <v>-0.19301693280051735</v>
      </c>
      <c r="D36" s="51">
        <f>'2009'!D36-'2008'!D36</f>
        <v>0.28357894736842137</v>
      </c>
      <c r="E36" s="51">
        <f>'2009'!E36-'2008'!E36</f>
        <v>7.5359930956023558E-2</v>
      </c>
      <c r="F36" s="51">
        <f>'2009'!F36-'2008'!F36</f>
        <v>-1.440918367346939</v>
      </c>
      <c r="G36" s="51">
        <f>'2009'!G36-'2008'!G36</f>
        <v>-0.11867654208012812</v>
      </c>
      <c r="H36" s="51">
        <f>'2009'!H36-'2008'!H36</f>
        <v>0.41793601498570432</v>
      </c>
      <c r="I36" s="51">
        <f>'2009'!I36-'2008'!I36</f>
        <v>-0.32986432085880435</v>
      </c>
      <c r="J36" s="51">
        <f>'2009'!J36-'2008'!J36</f>
        <v>0.28593953551053408</v>
      </c>
      <c r="K36" s="51">
        <f>'2009'!K36-'2008'!K36</f>
        <v>0.15530770793928683</v>
      </c>
      <c r="L36" s="51">
        <f>'2009'!L36-'2008'!L36</f>
        <v>0.12901766811655557</v>
      </c>
      <c r="M36" s="51">
        <f>'2009'!M36-'2008'!M36</f>
        <v>-1.6386748386748384</v>
      </c>
      <c r="N36" s="51">
        <f>'2009'!N36-'2008'!N36</f>
        <v>0.44926217909844324</v>
      </c>
      <c r="O36" s="51">
        <f>'2009'!O36-'2008'!O36</f>
        <v>0.14457255701363225</v>
      </c>
    </row>
    <row r="37" spans="2:18" s="57" customFormat="1" x14ac:dyDescent="0.2">
      <c r="B37" s="59" t="s">
        <v>4</v>
      </c>
      <c r="C37" s="60">
        <f>'2009'!C37-'2008'!C37</f>
        <v>-0.19730867656940276</v>
      </c>
      <c r="D37" s="60">
        <f>'2009'!D37-'2008'!D37</f>
        <v>0.68285006361749145</v>
      </c>
      <c r="E37" s="60">
        <f>'2009'!E37-'2008'!E37</f>
        <v>0.27945640176600417</v>
      </c>
      <c r="F37" s="60">
        <f>'2009'!F37-'2008'!F37</f>
        <v>-1.4241238213840954</v>
      </c>
      <c r="G37" s="60">
        <f>'2009'!G37-'2008'!G37</f>
        <v>0.32742316784869985</v>
      </c>
      <c r="H37" s="60">
        <f>'2009'!H37-'2008'!H37</f>
        <v>0.50866489832007078</v>
      </c>
      <c r="I37" s="60">
        <f>'2009'!I37-'2008'!I37</f>
        <v>0.18940304487179471</v>
      </c>
      <c r="J37" s="60">
        <f>'2009'!J37-'2008'!J37</f>
        <v>-0.70079276741703223</v>
      </c>
      <c r="K37" s="60">
        <f>'2009'!K37-'2008'!K37</f>
        <v>-0.24054198764175583</v>
      </c>
      <c r="L37" s="60">
        <f>'2009'!L37-'2008'!L37</f>
        <v>-0.44400921658986148</v>
      </c>
      <c r="M37" s="60">
        <f>'2009'!M37-'2008'!M37</f>
        <v>0.19807003032809511</v>
      </c>
      <c r="N37" s="60">
        <f>'2009'!N37-'2008'!N37</f>
        <v>-0.38565699457419189</v>
      </c>
      <c r="O37" s="60">
        <f>'2009'!O37-'2008'!O37</f>
        <v>-0.23304473304473294</v>
      </c>
      <c r="P37" s="60"/>
      <c r="Q37" s="60"/>
      <c r="R37" s="60"/>
    </row>
    <row r="38" spans="2:18" s="42" customFormat="1" x14ac:dyDescent="0.2">
      <c r="B38" s="18" t="s">
        <v>45</v>
      </c>
      <c r="C38" s="51">
        <f>'2009'!C38-'2008'!C38</f>
        <v>0.14913440734266148</v>
      </c>
      <c r="D38" s="51">
        <f>'2009'!D38-'2008'!D38</f>
        <v>1.0411338448422849</v>
      </c>
      <c r="E38" s="51">
        <f>'2009'!E38-'2008'!E38</f>
        <v>-8.4838533114393044E-3</v>
      </c>
      <c r="F38" s="51">
        <f>'2009'!F38-'2008'!F38</f>
        <v>0.17581201759700749</v>
      </c>
      <c r="G38" s="51">
        <f>'2009'!G38-'2008'!G38</f>
        <v>0.61083616867718349</v>
      </c>
      <c r="H38" s="51">
        <f>'2009'!H38-'2008'!H38</f>
        <v>0.65387878282153955</v>
      </c>
      <c r="I38" s="51">
        <f>'2009'!I38-'2008'!I38</f>
        <v>0.5807183959719473</v>
      </c>
      <c r="J38" s="51">
        <f>'2009'!J38-'2008'!J38</f>
        <v>0.23796172674677352</v>
      </c>
      <c r="K38" s="51">
        <f>'2009'!K38-'2008'!K38</f>
        <v>-0.12198918547904425</v>
      </c>
      <c r="L38" s="51">
        <f>'2009'!L38-'2008'!L38</f>
        <v>-0.40304420350291892</v>
      </c>
      <c r="M38" s="51">
        <f>'2009'!M38-'2008'!M38</f>
        <v>-1.1386313367144041</v>
      </c>
      <c r="N38" s="51">
        <f>'2009'!N38-'2008'!N38</f>
        <v>0.28464912280701737</v>
      </c>
      <c r="O38" s="51">
        <f>'2009'!O38-'2008'!O38</f>
        <v>0.24935128369508819</v>
      </c>
    </row>
    <row r="39" spans="2:18" s="57" customFormat="1" x14ac:dyDescent="0.2">
      <c r="B39" s="59" t="s">
        <v>46</v>
      </c>
      <c r="C39" s="60">
        <f>'2009'!C39-'2008'!C39</f>
        <v>-1.5615457944203381E-2</v>
      </c>
      <c r="D39" s="60">
        <f>'2009'!D39-'2008'!D39</f>
        <v>0.52176046755448446</v>
      </c>
      <c r="E39" s="60">
        <f>'2009'!E39-'2008'!E39</f>
        <v>0.4935943209980258</v>
      </c>
      <c r="F39" s="60">
        <f>'2009'!F39-'2008'!F39</f>
        <v>-0.52822580645161255</v>
      </c>
      <c r="G39" s="60">
        <f>'2009'!G39-'2008'!G39</f>
        <v>-0.24186822351959947</v>
      </c>
      <c r="H39" s="60">
        <f>'2009'!H39-'2008'!H39</f>
        <v>-8.1183749284247764E-2</v>
      </c>
      <c r="I39" s="60">
        <f>'2009'!I39-'2008'!I39</f>
        <v>0.37785358173707673</v>
      </c>
      <c r="J39" s="60">
        <f>'2009'!J39-'2008'!J39</f>
        <v>9.2193505372970552E-2</v>
      </c>
      <c r="K39" s="60">
        <f>'2009'!K39-'2008'!K39</f>
        <v>-2.3441592456783678E-2</v>
      </c>
      <c r="L39" s="60">
        <f>'2009'!L39-'2008'!L39</f>
        <v>0.22856350275705095</v>
      </c>
      <c r="M39" s="60">
        <f>'2009'!M39-'2008'!M39</f>
        <v>-0.46753180661577609</v>
      </c>
      <c r="N39" s="60">
        <f>'2009'!N39-'2008'!N39</f>
        <v>-0.42055613607337738</v>
      </c>
      <c r="O39" s="60">
        <f>'2009'!O39-'2008'!O39</f>
        <v>-0.2014222302744817</v>
      </c>
    </row>
    <row r="40" spans="2:18" s="42" customFormat="1" x14ac:dyDescent="0.2">
      <c r="B40" s="18" t="s">
        <v>47</v>
      </c>
      <c r="C40" s="51">
        <f>'2009'!C40-'2008'!C40</f>
        <v>-7.020409395352778E-2</v>
      </c>
      <c r="D40" s="51">
        <f>'2009'!D40-'2008'!D40</f>
        <v>-0.27660790489737863</v>
      </c>
      <c r="E40" s="51">
        <f>'2009'!E40-'2008'!E40</f>
        <v>-0.32434418815015831</v>
      </c>
      <c r="F40" s="51">
        <f>'2009'!F40-'2008'!F40</f>
        <v>-0.15611171846530247</v>
      </c>
      <c r="G40" s="51">
        <f>'2009'!G40-'2008'!G40</f>
        <v>-0.25626924278256213</v>
      </c>
      <c r="H40" s="51">
        <f>'2009'!H40-'2008'!H40</f>
        <v>-0.23363053775424891</v>
      </c>
      <c r="I40" s="51">
        <f>'2009'!I40-'2008'!I40</f>
        <v>-0.23798550098420468</v>
      </c>
      <c r="J40" s="51">
        <f>'2009'!J40-'2008'!J40</f>
        <v>1.2263595314442766E-2</v>
      </c>
      <c r="K40" s="51">
        <f>'2009'!K40-'2008'!K40</f>
        <v>0.34680523479599668</v>
      </c>
      <c r="L40" s="51">
        <f>'2009'!L40-'2008'!L40</f>
        <v>0.25589790949542435</v>
      </c>
      <c r="M40" s="51">
        <f>'2009'!M40-'2008'!M40</f>
        <v>0.20457299198749257</v>
      </c>
      <c r="N40" s="51">
        <f>'2009'!N40-'2008'!N40</f>
        <v>0.36138628158844788</v>
      </c>
      <c r="O40" s="51">
        <f>'2009'!O40-'2008'!O40</f>
        <v>8.8172833455852473E-2</v>
      </c>
    </row>
    <row r="41" spans="2:18" s="57" customFormat="1" x14ac:dyDescent="0.2">
      <c r="B41" s="59" t="s">
        <v>65</v>
      </c>
      <c r="C41" s="60">
        <f>'2009'!C41-'2008'!C41</f>
        <v>-4.9508092357504196E-2</v>
      </c>
      <c r="D41" s="60">
        <f>'2009'!D41-'2008'!D41</f>
        <v>0.62412698412698431</v>
      </c>
      <c r="E41" s="60">
        <f>'2009'!E41-'2008'!E41</f>
        <v>0.74857748430749149</v>
      </c>
      <c r="F41" s="60">
        <f>'2009'!F41-'2008'!F41</f>
        <v>-1.0231056401977412E-2</v>
      </c>
      <c r="G41" s="60">
        <f>'2009'!G41-'2008'!G41</f>
        <v>-2.4688617585399086E-2</v>
      </c>
      <c r="H41" s="60">
        <f>'2009'!H41-'2008'!H41</f>
        <v>-0.43641963388245975</v>
      </c>
      <c r="I41" s="60">
        <f>'2009'!I41-'2008'!I41</f>
        <v>-0.47615970658100393</v>
      </c>
      <c r="J41" s="60">
        <f>'2009'!J41-'2008'!J41</f>
        <v>7.8878748370273755E-2</v>
      </c>
      <c r="K41" s="60">
        <f>'2009'!K41-'2008'!K41</f>
        <v>0.16434892541087232</v>
      </c>
      <c r="L41" s="60">
        <f>'2009'!L41-'2008'!L41</f>
        <v>9.2604455833155352E-2</v>
      </c>
      <c r="M41" s="60">
        <f>'2009'!M41-'2008'!M41</f>
        <v>-4.5560918531519778E-2</v>
      </c>
      <c r="N41" s="60">
        <f>'2009'!N41-'2008'!N41</f>
        <v>-0.36317073170731717</v>
      </c>
      <c r="O41" s="60">
        <f>'2009'!O41-'2008'!O41</f>
        <v>-0.67226130653266325</v>
      </c>
    </row>
    <row r="42" spans="2:18" s="42" customFormat="1" x14ac:dyDescent="0.2">
      <c r="B42" s="18" t="s">
        <v>49</v>
      </c>
      <c r="C42" s="51">
        <f>'2009'!C42-'2008'!C42</f>
        <v>0.20649288525573706</v>
      </c>
      <c r="D42" s="51">
        <f>'2009'!D42-'2008'!D42</f>
        <v>-2.2723381487426426</v>
      </c>
      <c r="E42" s="51">
        <f>'2009'!E42-'2008'!E42</f>
        <v>0.13484351713859866</v>
      </c>
      <c r="F42" s="51">
        <f>'2009'!F42-'2008'!F42</f>
        <v>0.41973529725691083</v>
      </c>
      <c r="G42" s="51">
        <f>'2009'!G42-'2008'!G42</f>
        <v>0.39701186728383586</v>
      </c>
      <c r="H42" s="51">
        <f>'2009'!H42-'2008'!H42</f>
        <v>0.99078452544960349</v>
      </c>
      <c r="I42" s="51">
        <f>'2009'!I42-'2008'!I42</f>
        <v>0.64680083782600351</v>
      </c>
      <c r="J42" s="51">
        <f>'2009'!J42-'2008'!J42</f>
        <v>-0.23895929339477728</v>
      </c>
      <c r="K42" s="51">
        <f>'2009'!K42-'2008'!K42</f>
        <v>0.29224120660542052</v>
      </c>
      <c r="L42" s="51">
        <f>'2009'!L42-'2008'!L42</f>
        <v>0.36113469350495198</v>
      </c>
      <c r="M42" s="51">
        <f>'2009'!M42-'2008'!M42</f>
        <v>0.18684737326191581</v>
      </c>
      <c r="N42" s="51">
        <f>'2009'!N42-'2008'!N42</f>
        <v>-1.8125026939268114</v>
      </c>
      <c r="O42" s="51">
        <f>'2009'!O42-'2008'!O42</f>
        <v>-2.2809140084143982</v>
      </c>
      <c r="P42" s="51"/>
      <c r="Q42" s="51"/>
      <c r="R42" s="51"/>
    </row>
    <row r="43" spans="2:18" s="57" customFormat="1" x14ac:dyDescent="0.2">
      <c r="B43" s="59" t="s">
        <v>5</v>
      </c>
      <c r="C43" s="60">
        <f>'2009'!C43-'2008'!C43</f>
        <v>0.37507469785479963</v>
      </c>
      <c r="D43" s="60">
        <f>'2009'!D43-'2008'!D43</f>
        <v>-0.51253918495297812</v>
      </c>
      <c r="E43" s="60">
        <f>'2009'!E43-'2008'!E43</f>
        <v>1.1636363636363638</v>
      </c>
      <c r="F43" s="60">
        <f>'2009'!F43-'2008'!F43</f>
        <v>0.29447665547757107</v>
      </c>
      <c r="G43" s="60">
        <f>'2009'!G43-'2008'!G43</f>
        <v>-0.51940158952781657</v>
      </c>
      <c r="H43" s="60">
        <f>'2009'!H43-'2008'!H43</f>
        <v>0.10253456221198154</v>
      </c>
      <c r="I43" s="60">
        <f>'2009'!I43-'2008'!I43</f>
        <v>1.0488704177323103</v>
      </c>
      <c r="J43" s="60">
        <f>'2009'!J43-'2008'!J43</f>
        <v>0.26888125933168117</v>
      </c>
      <c r="K43" s="60">
        <f>'2009'!K43-'2008'!K43</f>
        <v>6.757164404223226E-2</v>
      </c>
      <c r="L43" s="60">
        <f>'2009'!L43-'2008'!L43</f>
        <v>0.58230277185501089</v>
      </c>
      <c r="M43" s="60">
        <f>'2009'!M43-'2008'!M43</f>
        <v>0.47553499132446508</v>
      </c>
      <c r="N43" s="60">
        <f>'2009'!N43-'2008'!N43</f>
        <v>0.26998644986449838</v>
      </c>
      <c r="O43" s="60">
        <f>'2009'!O43-'2008'!O43</f>
        <v>0.32795172863666</v>
      </c>
    </row>
    <row r="44" spans="2:18" s="42" customFormat="1" x14ac:dyDescent="0.2">
      <c r="B44" s="18" t="s">
        <v>6</v>
      </c>
      <c r="C44" s="51">
        <f>'2009'!C44-'2008'!C44</f>
        <v>0.17605572114086732</v>
      </c>
      <c r="D44" s="51">
        <f>'2009'!D44-'2008'!D44</f>
        <v>-1.4512613822958644</v>
      </c>
      <c r="E44" s="51">
        <f>'2009'!E44-'2008'!E44</f>
        <v>0.78405636916275201</v>
      </c>
      <c r="F44" s="51">
        <f>'2009'!F44-'2008'!F44</f>
        <v>-0.79644519678374959</v>
      </c>
      <c r="G44" s="51">
        <f>'2009'!G44-'2008'!G44</f>
        <v>-0.67363666778186682</v>
      </c>
      <c r="H44" s="51">
        <f>'2009'!H44-'2008'!H44</f>
        <v>3.4047919293820783E-2</v>
      </c>
      <c r="I44" s="51">
        <f>'2009'!I44-'2008'!I44</f>
        <v>-2.3544915440369074E-2</v>
      </c>
      <c r="J44" s="51">
        <f>'2009'!J44-'2008'!J44</f>
        <v>1.1306349493487695</v>
      </c>
      <c r="K44" s="51">
        <f>'2009'!K44-'2008'!K44</f>
        <v>-5.4423155320016292E-2</v>
      </c>
      <c r="L44" s="51">
        <f>'2009'!L44-'2008'!L44</f>
        <v>1.1169092740089592E-2</v>
      </c>
      <c r="M44" s="51">
        <f>'2009'!M44-'2008'!M44</f>
        <v>-3.6845983787792136E-4</v>
      </c>
      <c r="N44" s="51">
        <f>'2009'!N44-'2008'!N44</f>
        <v>0.43597560975609762</v>
      </c>
      <c r="O44" s="51">
        <f>'2009'!O44-'2008'!O44</f>
        <v>-0.66129032258064502</v>
      </c>
    </row>
    <row r="45" spans="2:18" s="62" customFormat="1" x14ac:dyDescent="0.2">
      <c r="B45" s="59" t="s">
        <v>50</v>
      </c>
      <c r="C45" s="60">
        <f>'2009'!C45-'2008'!C45</f>
        <v>-0.11479767632883853</v>
      </c>
      <c r="D45" s="60">
        <f>'2009'!D45-'2008'!D45</f>
        <v>0.25033467202141901</v>
      </c>
      <c r="E45" s="60">
        <f>'2009'!E45-'2008'!E45</f>
        <v>-0.33667781493868465</v>
      </c>
      <c r="F45" s="60">
        <f>'2009'!F45-'2008'!F45</f>
        <v>-0.70666666666666655</v>
      </c>
      <c r="G45" s="60">
        <f>'2009'!G45-'2008'!G45</f>
        <v>0.11434220679012341</v>
      </c>
      <c r="H45" s="60">
        <f>'2009'!H45-'2008'!H45</f>
        <v>-0.35524205825636868</v>
      </c>
      <c r="I45" s="60">
        <f>'2009'!I45-'2008'!I45</f>
        <v>-0.34683817753338575</v>
      </c>
      <c r="J45" s="60">
        <f>'2009'!J45-'2008'!J45</f>
        <v>-0.71343606380102753</v>
      </c>
      <c r="K45" s="60">
        <f>'2009'!K45-'2008'!K45</f>
        <v>0.30575387123064424</v>
      </c>
      <c r="L45" s="60">
        <f>'2009'!L45-'2008'!L45</f>
        <v>2.3744183271685593E-2</v>
      </c>
      <c r="M45" s="60">
        <f>'2009'!M45-'2008'!M45</f>
        <v>-0.12749751314480573</v>
      </c>
      <c r="N45" s="60">
        <f>'2009'!N45-'2008'!N45</f>
        <v>-0.21815718157181552</v>
      </c>
      <c r="O45" s="60">
        <f>'2009'!O45-'2008'!O45</f>
        <v>-0.31489361702127638</v>
      </c>
      <c r="P45" s="61"/>
    </row>
    <row r="46" spans="2:18" s="19" customFormat="1" x14ac:dyDescent="0.2">
      <c r="B46" s="18" t="s">
        <v>51</v>
      </c>
      <c r="C46" s="51">
        <f>'2009'!C46-'2008'!C46</f>
        <v>-0.13097113859126752</v>
      </c>
      <c r="D46" s="51">
        <f>'2009'!D46-'2008'!D46</f>
        <v>-0.911983032873807</v>
      </c>
      <c r="E46" s="51">
        <f>'2009'!E46-'2008'!E46</f>
        <v>-0.63157894736842124</v>
      </c>
      <c r="F46" s="51">
        <f>'2009'!F46-'2008'!F46</f>
        <v>-1.0555555555555558</v>
      </c>
      <c r="G46" s="51">
        <f>'2009'!G46-'2008'!G46</f>
        <v>0.21944444444444455</v>
      </c>
      <c r="H46" s="51">
        <f>'2009'!H46-'2008'!H46</f>
        <v>-5.9999999999999831E-2</v>
      </c>
      <c r="I46" s="51">
        <f>'2009'!I46-'2008'!I46</f>
        <v>0.34323578677702216</v>
      </c>
      <c r="J46" s="51">
        <f>'2009'!J46-'2008'!J46</f>
        <v>-0.33364581938306337</v>
      </c>
      <c r="K46" s="51">
        <f>'2009'!K46-'2008'!K46</f>
        <v>-0.29170437405731531</v>
      </c>
      <c r="L46" s="51">
        <f>'2009'!L46-'2008'!L46</f>
        <v>-8.6439155814997726E-2</v>
      </c>
      <c r="M46" s="51">
        <f>'2009'!M46-'2008'!M46</f>
        <v>3.2258064516129004E-2</v>
      </c>
      <c r="N46" s="51">
        <f>'2009'!N46-'2008'!N46</f>
        <v>0.2287581699346406</v>
      </c>
      <c r="O46" s="51">
        <f>'2009'!O46-'2008'!O46</f>
        <v>2.7796610169491531E-2</v>
      </c>
      <c r="P46" s="48"/>
    </row>
    <row r="47" spans="2:18" s="62" customFormat="1" x14ac:dyDescent="0.2">
      <c r="B47" s="63" t="s">
        <v>111</v>
      </c>
      <c r="C47" s="60">
        <f>'2009'!C47-'2008'!C47</f>
        <v>0.37694498528505394</v>
      </c>
      <c r="D47" s="60">
        <f>'2009'!D47-'2008'!D47</f>
        <v>0.6079638752052543</v>
      </c>
      <c r="E47" s="60">
        <f>'2009'!E47-'2008'!E47</f>
        <v>0.70290771175726907</v>
      </c>
      <c r="F47" s="60">
        <f>'2009'!F47-'2008'!F47</f>
        <v>0.51090086384204025</v>
      </c>
      <c r="G47" s="60">
        <f>'2009'!G47-'2008'!G47</f>
        <v>9.040959040959029E-2</v>
      </c>
      <c r="H47" s="60">
        <f>'2009'!H47-'2008'!H47</f>
        <v>4.9042872963136475E-3</v>
      </c>
      <c r="I47" s="60">
        <f>'2009'!I47-'2008'!I47</f>
        <v>-0.75645481628599787</v>
      </c>
      <c r="J47" s="60">
        <f>'2009'!J47-'2008'!J47</f>
        <v>-0.21477272727272734</v>
      </c>
      <c r="K47" s="60">
        <f>'2009'!K47-'2008'!K47</f>
        <v>1.4495235259082786</v>
      </c>
      <c r="L47" s="60">
        <f>'2009'!L47-'2008'!L47</f>
        <v>0.51575388776200115</v>
      </c>
      <c r="M47" s="60">
        <f>'2009'!M47-'2008'!M47</f>
        <v>0.3024761472058155</v>
      </c>
      <c r="N47" s="60">
        <f>'2009'!N47-'2008'!N47</f>
        <v>0.21249999999999991</v>
      </c>
      <c r="O47" s="60">
        <f>'2009'!O47-'2008'!O47</f>
        <v>0.63181818181818206</v>
      </c>
      <c r="P47" s="64"/>
    </row>
    <row r="48" spans="2:18" s="19" customFormat="1" x14ac:dyDescent="0.2">
      <c r="B48" s="18" t="s">
        <v>91</v>
      </c>
      <c r="C48" s="51">
        <f>'2009'!C48-'2008'!C48</f>
        <v>-6.8042709635291576E-2</v>
      </c>
      <c r="D48" s="51">
        <f>'2009'!D48-'2008'!D48</f>
        <v>-0.22776014503760633</v>
      </c>
      <c r="E48" s="51">
        <f>'2009'!E48-'2008'!E48</f>
        <v>-0.39387546120503125</v>
      </c>
      <c r="F48" s="51">
        <f>'2009'!F48-'2008'!F48</f>
        <v>-2.7253671197141394E-2</v>
      </c>
      <c r="G48" s="51">
        <f>'2009'!G48-'2008'!G48</f>
        <v>-0.19519399053041631</v>
      </c>
      <c r="H48" s="51">
        <f>'2009'!H48-'2008'!H48</f>
        <v>7.3929209268774887E-2</v>
      </c>
      <c r="I48" s="51">
        <f>'2009'!I48-'2008'!I48</f>
        <v>0.2354619823823656</v>
      </c>
      <c r="J48" s="51">
        <f>'2009'!J48-'2008'!J48</f>
        <v>0.11064854577909644</v>
      </c>
      <c r="K48" s="51">
        <f>'2009'!K48-'2008'!K48</f>
        <v>-0.23800340088246008</v>
      </c>
      <c r="L48" s="51">
        <f>'2009'!L48-'2008'!L48</f>
        <v>-0.36984453294947572</v>
      </c>
      <c r="M48" s="51">
        <f>'2009'!M48-'2008'!M48</f>
        <v>0.21301820311595465</v>
      </c>
      <c r="N48" s="51">
        <f>'2009'!N48-'2008'!N48</f>
        <v>0.27564280722091494</v>
      </c>
      <c r="O48" s="51">
        <f>'2009'!O48-'2008'!O48</f>
        <v>-6.5408604262379377E-2</v>
      </c>
      <c r="P48" s="48"/>
    </row>
    <row r="49" spans="2:15" x14ac:dyDescent="0.2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2:15" x14ac:dyDescent="0.2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2:15" x14ac:dyDescent="0.2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x14ac:dyDescent="0.2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x14ac:dyDescent="0.2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2:15" x14ac:dyDescent="0.2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5" x14ac:dyDescent="0.2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x14ac:dyDescent="0.2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x14ac:dyDescent="0.2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x14ac:dyDescent="0.2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 x14ac:dyDescent="0.2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x14ac:dyDescent="0.2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3" spans="2:15" x14ac:dyDescent="0.2">
      <c r="B63" s="41"/>
    </row>
    <row r="64" spans="2:15" x14ac:dyDescent="0.2">
      <c r="B64" s="41"/>
    </row>
    <row r="65" spans="2:2" s="42" customFormat="1" x14ac:dyDescent="0.2">
      <c r="B65" s="41"/>
    </row>
    <row r="66" spans="2:2" s="42" customFormat="1" x14ac:dyDescent="0.2">
      <c r="B66" s="37"/>
    </row>
    <row r="75" spans="2:2" x14ac:dyDescent="0.2">
      <c r="B75" s="41"/>
    </row>
  </sheetData>
  <phoneticPr fontId="8" type="noConversion"/>
  <conditionalFormatting sqref="P1:IV1048576 A1:A1048576 C1:O6 B3:B65536 B1 C8:O65536">
    <cfRule type="cellIs" dxfId="11" priority="5" stopIfTrue="1" operator="lessThan">
      <formula>0</formula>
    </cfRule>
  </conditionalFormatting>
  <conditionalFormatting sqref="A45:IV48">
    <cfRule type="cellIs" dxfId="10" priority="4" stopIfTrue="1" operator="lessThan">
      <formula>0</formula>
    </cfRule>
  </conditionalFormatting>
  <conditionalFormatting sqref="B47">
    <cfRule type="cellIs" dxfId="9" priority="3" stopIfTrue="1" operator="lessThan">
      <formula>0</formula>
    </cfRule>
  </conditionalFormatting>
  <conditionalFormatting sqref="B47">
    <cfRule type="cellIs" dxfId="8" priority="2" stopIfTrue="1" operator="lessThan">
      <formula>0</formula>
    </cfRule>
  </conditionalFormatting>
  <conditionalFormatting sqref="B47">
    <cfRule type="cellIs" dxfId="7" priority="1" stopIfTrue="1" operator="lessThan">
      <formula>0</formula>
    </cfRule>
  </conditionalFormatting>
  <pageMargins left="0.75" right="0.75" top="1" bottom="1" header="0.4921259845" footer="0.4921259845"/>
  <pageSetup paperSize="9" orientation="portrait" verticalDpi="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7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4.140625" style="26" customWidth="1"/>
    <col min="2" max="2" width="28.7109375" style="37" customWidth="1"/>
    <col min="3" max="15" width="10.140625" style="26" customWidth="1"/>
    <col min="16" max="16384" width="9.140625" style="26"/>
  </cols>
  <sheetData>
    <row r="2" spans="2:78" x14ac:dyDescent="0.2">
      <c r="B2" s="38" t="s">
        <v>66</v>
      </c>
    </row>
    <row r="4" spans="2:78" ht="15.75" x14ac:dyDescent="0.25">
      <c r="B4" s="3" t="s">
        <v>83</v>
      </c>
      <c r="C4" s="27"/>
      <c r="D4" s="27"/>
      <c r="E4" s="27"/>
      <c r="G4" s="27"/>
      <c r="I4" s="27"/>
      <c r="K4" s="27"/>
      <c r="L4" s="27"/>
    </row>
    <row r="5" spans="2:78" ht="15.75" thickBot="1" x14ac:dyDescent="0.3">
      <c r="B5" s="39" t="s">
        <v>0</v>
      </c>
    </row>
    <row r="6" spans="2:78" ht="13.5" thickBot="1" x14ac:dyDescent="0.25">
      <c r="B6" s="28" t="s">
        <v>106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2:78" ht="13.5" thickBot="1" x14ac:dyDescent="0.25">
      <c r="B7" s="31" t="s">
        <v>107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2:78" x14ac:dyDescent="0.2">
      <c r="B8" s="4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2:78" s="34" customFormat="1" x14ac:dyDescent="0.2">
      <c r="B9" s="13" t="s">
        <v>20</v>
      </c>
      <c r="C9" s="32">
        <f>'2008'!C9-'2007'!C9</f>
        <v>1.8966455681681538E-2</v>
      </c>
      <c r="D9" s="32">
        <f>'2008'!D9-'2007'!D9</f>
        <v>4.2082694544812504E-2</v>
      </c>
      <c r="E9" s="32">
        <f>'2008'!E9-'2007'!E9</f>
        <v>1.5543091570111578E-3</v>
      </c>
      <c r="F9" s="32">
        <f>'2008'!F9-'2007'!F9</f>
        <v>3.8970040105628767E-2</v>
      </c>
      <c r="G9" s="32">
        <f>'2008'!G9-'2007'!G9</f>
        <v>-7.5389293610645947E-3</v>
      </c>
      <c r="H9" s="32">
        <f>'2008'!H9-'2007'!H9</f>
        <v>-7.542459455988304E-2</v>
      </c>
      <c r="I9" s="32">
        <f>'2008'!I9-'2007'!I9</f>
        <v>-1.4770040254886929E-2</v>
      </c>
      <c r="J9" s="32">
        <f>'2008'!J9-'2007'!J9</f>
        <v>4.9186300370610114E-2</v>
      </c>
      <c r="K9" s="32">
        <f>'2008'!K9-'2007'!K9</f>
        <v>3.648586889743366E-2</v>
      </c>
      <c r="L9" s="32">
        <f>'2008'!L9-'2007'!L9</f>
        <v>4.9136569336701852E-2</v>
      </c>
      <c r="M9" s="32">
        <f>'2008'!M9-'2007'!M9</f>
        <v>5.8166037304362872E-2</v>
      </c>
      <c r="N9" s="32">
        <f>'2008'!N9-'2007'!N9</f>
        <v>1.6769220449461164E-2</v>
      </c>
      <c r="O9" s="32">
        <f>'2008'!O9-'2007'!O9</f>
        <v>3.1540031302065952E-2</v>
      </c>
      <c r="P9" s="32"/>
      <c r="Q9" s="32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2:78" x14ac:dyDescent="0.2">
      <c r="B10" s="10" t="s">
        <v>21</v>
      </c>
      <c r="C10" s="29">
        <f>'2008'!C10-'2007'!C10</f>
        <v>3.571857312313953E-2</v>
      </c>
      <c r="D10" s="29">
        <f>'2008'!D10-'2007'!D10</f>
        <v>2.9704175105321085E-2</v>
      </c>
      <c r="E10" s="29">
        <f>'2008'!E10-'2007'!E10</f>
        <v>1.1832030677005223E-2</v>
      </c>
      <c r="F10" s="29">
        <f>'2008'!F10-'2007'!F10</f>
        <v>4.1784699642047229E-2</v>
      </c>
      <c r="G10" s="29">
        <f>'2008'!G10-'2007'!G10</f>
        <v>-1.4977191263482403E-2</v>
      </c>
      <c r="H10" s="29">
        <f>'2008'!H10-'2007'!H10</f>
        <v>-0.11804453697821371</v>
      </c>
      <c r="I10" s="29">
        <f>'2008'!I10-'2007'!I10</f>
        <v>-2.3517460366413889E-2</v>
      </c>
      <c r="J10" s="29">
        <f>'2008'!J10-'2007'!J10</f>
        <v>7.9408099186150771E-2</v>
      </c>
      <c r="K10" s="29">
        <f>'2008'!K10-'2007'!K10</f>
        <v>5.6890589672376368E-2</v>
      </c>
      <c r="L10" s="29">
        <f>'2008'!L10-'2007'!L10</f>
        <v>0.11801516248397093</v>
      </c>
      <c r="M10" s="29">
        <f>'2008'!M10-'2007'!M10</f>
        <v>8.7383397386049388E-2</v>
      </c>
      <c r="N10" s="29">
        <f>'2008'!N10-'2007'!N10</f>
        <v>6.0297351202584171E-2</v>
      </c>
      <c r="O10" s="29">
        <f>'2008'!O10-'2007'!O10</f>
        <v>6.5958054413912892E-2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2:78" s="34" customFormat="1" x14ac:dyDescent="0.2">
      <c r="B11" s="15" t="s">
        <v>22</v>
      </c>
      <c r="C11" s="32">
        <f>'2008'!C11-'2007'!C11</f>
        <v>1.922746968643918E-2</v>
      </c>
      <c r="D11" s="32">
        <f>'2008'!D11-'2007'!D11</f>
        <v>5.5471404514367384E-2</v>
      </c>
      <c r="E11" s="32">
        <f>'2008'!E11-'2007'!E11</f>
        <v>-5.0332969768751568E-4</v>
      </c>
      <c r="F11" s="32">
        <f>'2008'!F11-'2007'!F11</f>
        <v>1.2406225149105943E-2</v>
      </c>
      <c r="G11" s="32">
        <f>'2008'!G11-'2007'!G11</f>
        <v>3.3392336182479054E-2</v>
      </c>
      <c r="H11" s="32">
        <f>'2008'!H11-'2007'!H11</f>
        <v>1.0948003737945466E-2</v>
      </c>
      <c r="I11" s="32">
        <f>'2008'!I11-'2007'!I11</f>
        <v>2.9049715398082876E-2</v>
      </c>
      <c r="J11" s="32">
        <f>'2008'!J11-'2007'!J11</f>
        <v>3.7803778649292186E-2</v>
      </c>
      <c r="K11" s="32">
        <f>'2008'!K11-'2007'!K11</f>
        <v>1.8343263107039265E-2</v>
      </c>
      <c r="L11" s="32">
        <f>'2008'!L11-'2007'!L11</f>
        <v>-1.0730102263937447E-2</v>
      </c>
      <c r="M11" s="32">
        <f>'2008'!M11-'2007'!M11</f>
        <v>4.5193441372064047E-2</v>
      </c>
      <c r="N11" s="32">
        <f>'2008'!N11-'2007'!N11</f>
        <v>-1.0463675406122697E-3</v>
      </c>
      <c r="O11" s="32">
        <f>'2008'!O11-'2007'!O11</f>
        <v>2.8215174798991161E-3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2:78" x14ac:dyDescent="0.2">
      <c r="B12" s="23" t="s">
        <v>23</v>
      </c>
      <c r="C12" s="35">
        <f>'2008'!C12-'2007'!C12</f>
        <v>-1.2866573856618491E-2</v>
      </c>
      <c r="D12" s="35">
        <f>'2008'!D12-'2007'!D12</f>
        <v>8.9417178765009098E-2</v>
      </c>
      <c r="E12" s="35">
        <f>'2008'!E12-'2007'!E12</f>
        <v>9.6206210298400263E-2</v>
      </c>
      <c r="F12" s="35">
        <f>'2008'!F12-'2007'!F12</f>
        <v>4.6978242657456093E-2</v>
      </c>
      <c r="G12" s="35">
        <f>'2008'!G12-'2007'!G12</f>
        <v>-0.18499219313993098</v>
      </c>
      <c r="H12" s="35">
        <f>'2008'!H12-'2007'!H12</f>
        <v>-0.17609073444365242</v>
      </c>
      <c r="I12" s="35">
        <f>'2008'!I12-'2007'!I12</f>
        <v>-0.13286097131293229</v>
      </c>
      <c r="J12" s="35">
        <f>'2008'!J12-'2007'!J12</f>
        <v>-7.7427145901550087E-2</v>
      </c>
      <c r="K12" s="35">
        <f>'2008'!K12-'2007'!K12</f>
        <v>6.0669728002427536E-2</v>
      </c>
      <c r="L12" s="35">
        <f>'2008'!L12-'2007'!L12</f>
        <v>-2.7671421835588017E-2</v>
      </c>
      <c r="M12" s="35">
        <f>'2008'!M12-'2007'!M12</f>
        <v>7.3658652416599413E-2</v>
      </c>
      <c r="N12" s="35">
        <f>'2008'!N12-'2007'!N12</f>
        <v>0.16812628894829396</v>
      </c>
      <c r="O12" s="35">
        <f>'2008'!O12-'2007'!O12</f>
        <v>9.6739584933768441E-2</v>
      </c>
    </row>
    <row r="13" spans="2:78" s="34" customFormat="1" x14ac:dyDescent="0.2">
      <c r="B13" s="16" t="s">
        <v>24</v>
      </c>
      <c r="C13" s="36">
        <f>'2008'!C13-'2007'!C13</f>
        <v>-1.1723532047178464E-2</v>
      </c>
      <c r="D13" s="36">
        <f>'2008'!D13-'2007'!D13</f>
        <v>1.0972003188132629E-2</v>
      </c>
      <c r="E13" s="36">
        <f>'2008'!E13-'2007'!E13</f>
        <v>-8.5641140920275527E-2</v>
      </c>
      <c r="F13" s="36">
        <f>'2008'!F13-'2007'!F13</f>
        <v>2.0995235027739145E-2</v>
      </c>
      <c r="G13" s="36">
        <f>'2008'!G13-'2007'!G13</f>
        <v>-3.727304809876042E-3</v>
      </c>
      <c r="H13" s="36">
        <f>'2008'!H13-'2007'!H13</f>
        <v>-3.0957886346754782E-2</v>
      </c>
      <c r="I13" s="36">
        <f>'2008'!I13-'2007'!I13</f>
        <v>-1.1161860088801046E-2</v>
      </c>
      <c r="J13" s="36">
        <f>'2008'!J13-'2007'!J13</f>
        <v>1.944356864250496E-2</v>
      </c>
      <c r="K13" s="36">
        <f>'2008'!K13-'2007'!K13</f>
        <v>-2.06124270833834E-2</v>
      </c>
      <c r="L13" s="36">
        <f>'2008'!L13-'2007'!L13</f>
        <v>-7.2365609834684319E-2</v>
      </c>
      <c r="M13" s="36">
        <f>'2008'!M13-'2007'!M13</f>
        <v>-5.1592699371696638E-2</v>
      </c>
      <c r="N13" s="36">
        <f>'2008'!N13-'2007'!N13</f>
        <v>-2.9632914357073048E-2</v>
      </c>
      <c r="O13" s="36">
        <f>'2008'!O13-'2007'!O13</f>
        <v>2.7021907054815442E-2</v>
      </c>
    </row>
    <row r="14" spans="2:78" x14ac:dyDescent="0.2">
      <c r="B14" s="1" t="s">
        <v>25</v>
      </c>
      <c r="C14" s="35">
        <f>'2008'!C14-'2007'!C14</f>
        <v>2.1848185360250794E-2</v>
      </c>
      <c r="D14" s="35">
        <f>'2008'!D14-'2007'!D14</f>
        <v>9.0332802259967648E-2</v>
      </c>
      <c r="E14" s="35">
        <f>'2008'!E14-'2007'!E14</f>
        <v>6.6297884487847014E-2</v>
      </c>
      <c r="F14" s="35">
        <f>'2008'!F14-'2007'!F14</f>
        <v>8.9949992148365299E-2</v>
      </c>
      <c r="G14" s="35">
        <f>'2008'!G14-'2007'!G14</f>
        <v>-1.0929470296096477E-2</v>
      </c>
      <c r="H14" s="35">
        <f>'2008'!H14-'2007'!H14</f>
        <v>-6.3840909867934004E-2</v>
      </c>
      <c r="I14" s="35">
        <f>'2008'!I14-'2007'!I14</f>
        <v>9.4667818402560666E-3</v>
      </c>
      <c r="J14" s="35">
        <f>'2008'!J14-'2007'!J14</f>
        <v>2.2194420926814784E-2</v>
      </c>
      <c r="K14" s="35">
        <f>'2008'!K14-'2007'!K14</f>
        <v>-5.091044868387451E-2</v>
      </c>
      <c r="L14" s="35">
        <f>'2008'!L14-'2007'!L14</f>
        <v>2.6180921929256362E-2</v>
      </c>
      <c r="M14" s="35">
        <f>'2008'!M14-'2007'!M14</f>
        <v>2.5169239103059793E-2</v>
      </c>
      <c r="N14" s="35">
        <f>'2008'!N14-'2007'!N14</f>
        <v>4.7045802209927157E-2</v>
      </c>
      <c r="O14" s="35">
        <f>'2008'!O14-'2007'!O14</f>
        <v>7.2781349343282509E-2</v>
      </c>
    </row>
    <row r="15" spans="2:78" s="34" customFormat="1" x14ac:dyDescent="0.2">
      <c r="B15" s="16" t="s">
        <v>1</v>
      </c>
      <c r="C15" s="36">
        <f>'2008'!C15-'2007'!C15</f>
        <v>0.11426357642403273</v>
      </c>
      <c r="D15" s="36">
        <f>'2008'!D15-'2007'!D15</f>
        <v>-7.500109877007155E-2</v>
      </c>
      <c r="E15" s="36">
        <f>'2008'!E15-'2007'!E15</f>
        <v>0.17058076430648095</v>
      </c>
      <c r="F15" s="36">
        <f>'2008'!F15-'2007'!F15</f>
        <v>-0.1002948319231507</v>
      </c>
      <c r="G15" s="36">
        <f>'2008'!G15-'2007'!G15</f>
        <v>-0.19460265634762308</v>
      </c>
      <c r="H15" s="36">
        <f>'2008'!H15-'2007'!H15</f>
        <v>0.23332550657298823</v>
      </c>
      <c r="I15" s="36">
        <f>'2008'!I15-'2007'!I15</f>
        <v>2.4221326956693989E-2</v>
      </c>
      <c r="J15" s="36">
        <f>'2008'!J15-'2007'!J15</f>
        <v>0.17827073494659151</v>
      </c>
      <c r="K15" s="36">
        <f>'2008'!K15-'2007'!K15</f>
        <v>1.2650461772280241E-2</v>
      </c>
      <c r="L15" s="36">
        <f>'2008'!L15-'2007'!L15</f>
        <v>0.24165066514631439</v>
      </c>
      <c r="M15" s="36">
        <f>'2008'!M15-'2007'!M15</f>
        <v>0.15474066074306192</v>
      </c>
      <c r="N15" s="36">
        <f>'2008'!N15-'2007'!N15</f>
        <v>0.44349741976245705</v>
      </c>
      <c r="O15" s="36">
        <f>'2008'!O15-'2007'!O15</f>
        <v>0.12435526277772979</v>
      </c>
    </row>
    <row r="16" spans="2:78" x14ac:dyDescent="0.2">
      <c r="B16" s="18" t="s">
        <v>26</v>
      </c>
      <c r="C16" s="35">
        <f>'2008'!C16-'2007'!C16</f>
        <v>3.4802845463384635E-2</v>
      </c>
      <c r="D16" s="35">
        <f>'2008'!D16-'2007'!D16</f>
        <v>-3.0517621654166271E-2</v>
      </c>
      <c r="E16" s="35">
        <f>'2008'!E16-'2007'!E16</f>
        <v>7.8252148302321967E-2</v>
      </c>
      <c r="F16" s="35">
        <f>'2008'!F16-'2007'!F16</f>
        <v>-5.2276976848653067E-2</v>
      </c>
      <c r="G16" s="35">
        <f>'2008'!G16-'2007'!G16</f>
        <v>-0.13820626359051369</v>
      </c>
      <c r="H16" s="35">
        <f>'2008'!H16-'2007'!H16</f>
        <v>-6.8711194110604445E-3</v>
      </c>
      <c r="I16" s="35">
        <f>'2008'!I16-'2007'!I16</f>
        <v>-1.4536046274807202E-2</v>
      </c>
      <c r="J16" s="35">
        <f>'2008'!J16-'2007'!J16</f>
        <v>-1.0120444138750351E-2</v>
      </c>
      <c r="K16" s="35">
        <f>'2008'!K16-'2007'!K16</f>
        <v>5.7032119892273858E-2</v>
      </c>
      <c r="L16" s="35">
        <f>'2008'!L16-'2007'!L16</f>
        <v>0.12695051788508005</v>
      </c>
      <c r="M16" s="35">
        <f>'2008'!M16-'2007'!M16</f>
        <v>0.10820998607775367</v>
      </c>
      <c r="N16" s="35">
        <f>'2008'!N16-'2007'!N16</f>
        <v>0.25385338841522342</v>
      </c>
      <c r="O16" s="35">
        <f>'2008'!O16-'2007'!O16</f>
        <v>0.12590001572017862</v>
      </c>
    </row>
    <row r="17" spans="2:15" s="34" customFormat="1" x14ac:dyDescent="0.2">
      <c r="B17" s="16" t="s">
        <v>27</v>
      </c>
      <c r="C17" s="36">
        <f>'2008'!C17-'2007'!C17</f>
        <v>5.7115546509428405E-2</v>
      </c>
      <c r="D17" s="36">
        <f>'2008'!D17-'2007'!D17</f>
        <v>0.20476811793591954</v>
      </c>
      <c r="E17" s="36">
        <f>'2008'!E17-'2007'!E17</f>
        <v>-4.7176895136491259E-2</v>
      </c>
      <c r="F17" s="36">
        <f>'2008'!F17-'2007'!F17</f>
        <v>-4.4032943002760838E-2</v>
      </c>
      <c r="G17" s="36">
        <f>'2008'!G17-'2007'!G17</f>
        <v>0.15226890756302525</v>
      </c>
      <c r="H17" s="36">
        <f>'2008'!H17-'2007'!H17</f>
        <v>0.15968368240997943</v>
      </c>
      <c r="I17" s="36">
        <f>'2008'!I17-'2007'!I17</f>
        <v>-2.0534124968135892E-2</v>
      </c>
      <c r="J17" s="36">
        <f>'2008'!J17-'2007'!J17</f>
        <v>6.7061299777217975E-3</v>
      </c>
      <c r="K17" s="36">
        <f>'2008'!K17-'2007'!K17</f>
        <v>6.8682253106288949E-2</v>
      </c>
      <c r="L17" s="36">
        <f>'2008'!L17-'2007'!L17</f>
        <v>0.22177892025047719</v>
      </c>
      <c r="M17" s="36">
        <f>'2008'!M17-'2007'!M17</f>
        <v>5.7361488573262065E-3</v>
      </c>
      <c r="N17" s="36">
        <f>'2008'!N17-'2007'!N17</f>
        <v>-7.2702989520398553E-2</v>
      </c>
      <c r="O17" s="36">
        <f>'2008'!O17-'2007'!O17</f>
        <v>0.15156020271407633</v>
      </c>
    </row>
    <row r="18" spans="2:15" x14ac:dyDescent="0.2">
      <c r="B18" s="1" t="s">
        <v>28</v>
      </c>
      <c r="C18" s="35">
        <f>'2008'!C18-'2007'!C18</f>
        <v>8.9838329710643539E-2</v>
      </c>
      <c r="D18" s="35">
        <f>'2008'!D18-'2007'!D18</f>
        <v>2.8231797919762158E-2</v>
      </c>
      <c r="E18" s="35">
        <f>'2008'!E18-'2007'!E18</f>
        <v>0.20835113825838514</v>
      </c>
      <c r="F18" s="35">
        <f>'2008'!F18-'2007'!F18</f>
        <v>-0.3154967486335325</v>
      </c>
      <c r="G18" s="35">
        <f>'2008'!G18-'2007'!G18</f>
        <v>-0.11507261076318498</v>
      </c>
      <c r="H18" s="35">
        <f>'2008'!H18-'2007'!H18</f>
        <v>0.16423865930629766</v>
      </c>
      <c r="I18" s="35">
        <f>'2008'!I18-'2007'!I18</f>
        <v>-4.4617749124141959E-2</v>
      </c>
      <c r="J18" s="35">
        <f>'2008'!J18-'2007'!J18</f>
        <v>0.19822483078700204</v>
      </c>
      <c r="K18" s="35">
        <f>'2008'!K18-'2007'!K18</f>
        <v>5.0059643377616148E-2</v>
      </c>
      <c r="L18" s="35">
        <f>'2008'!L18-'2007'!L18</f>
        <v>0.2518028681869624</v>
      </c>
      <c r="M18" s="35">
        <f>'2008'!M18-'2007'!M18</f>
        <v>-3.4939249197856626E-2</v>
      </c>
      <c r="N18" s="35">
        <f>'2008'!N18-'2007'!N18</f>
        <v>0.35702876358614066</v>
      </c>
      <c r="O18" s="35">
        <f>'2008'!O18-'2007'!O18</f>
        <v>0.29859573318930588</v>
      </c>
    </row>
    <row r="19" spans="2:15" s="34" customFormat="1" x14ac:dyDescent="0.2">
      <c r="B19" s="16" t="s">
        <v>29</v>
      </c>
      <c r="C19" s="36">
        <f>'2008'!C19-'2007'!C19</f>
        <v>7.7508020346781947E-2</v>
      </c>
      <c r="D19" s="36">
        <f>'2008'!D19-'2007'!D19</f>
        <v>-4.2200733514821565E-2</v>
      </c>
      <c r="E19" s="36">
        <f>'2008'!E19-'2007'!E19</f>
        <v>9.9168263696431502E-2</v>
      </c>
      <c r="F19" s="36">
        <f>'2008'!F19-'2007'!F19</f>
        <v>2.9121107641119082E-2</v>
      </c>
      <c r="G19" s="36">
        <f>'2008'!G19-'2007'!G19</f>
        <v>-0.28481878422323104</v>
      </c>
      <c r="H19" s="36">
        <f>'2008'!H19-'2007'!H19</f>
        <v>0.20749104907011917</v>
      </c>
      <c r="I19" s="36">
        <f>'2008'!I19-'2007'!I19</f>
        <v>-0.15745806524438422</v>
      </c>
      <c r="J19" s="36">
        <f>'2008'!J19-'2007'!J19</f>
        <v>0.29651176181964378</v>
      </c>
      <c r="K19" s="36">
        <f>'2008'!K19-'2007'!K19</f>
        <v>4.3752561265470113E-2</v>
      </c>
      <c r="L19" s="36">
        <f>'2008'!L19-'2007'!L19</f>
        <v>0.24137075909002093</v>
      </c>
      <c r="M19" s="36">
        <f>'2008'!M19-'2007'!M19</f>
        <v>0.15782408228733624</v>
      </c>
      <c r="N19" s="36">
        <f>'2008'!N19-'2007'!N19</f>
        <v>4.2120593470034606E-2</v>
      </c>
      <c r="O19" s="36">
        <f>'2008'!O19-'2007'!O19</f>
        <v>0.3299968923188481</v>
      </c>
    </row>
    <row r="20" spans="2:15" x14ac:dyDescent="0.2">
      <c r="B20" s="1" t="s">
        <v>30</v>
      </c>
      <c r="C20" s="35">
        <f>'2008'!C20-'2007'!C20</f>
        <v>4.323104859720317E-4</v>
      </c>
      <c r="D20" s="35">
        <f>'2008'!D20-'2007'!D20</f>
        <v>-5.7610540645007813E-3</v>
      </c>
      <c r="E20" s="35">
        <f>'2008'!E20-'2007'!E20</f>
        <v>-0.17708711675348288</v>
      </c>
      <c r="F20" s="35">
        <f>'2008'!F20-'2007'!F20</f>
        <v>-0.16224763663093822</v>
      </c>
      <c r="G20" s="35">
        <f>'2008'!G20-'2007'!G20</f>
        <v>-1.7855322247845695E-2</v>
      </c>
      <c r="H20" s="35">
        <f>'2008'!H20-'2007'!H20</f>
        <v>-0.17434726735601069</v>
      </c>
      <c r="I20" s="35">
        <f>'2008'!I20-'2007'!I20</f>
        <v>-3.6512184443807882E-2</v>
      </c>
      <c r="J20" s="35">
        <f>'2008'!J20-'2007'!J20</f>
        <v>9.2805996087487852E-2</v>
      </c>
      <c r="K20" s="35">
        <f>'2008'!K20-'2007'!K20</f>
        <v>9.2009819169398099E-2</v>
      </c>
      <c r="L20" s="35">
        <f>'2008'!L20-'2007'!L20</f>
        <v>0.13784672063134118</v>
      </c>
      <c r="M20" s="35">
        <f>'2008'!M20-'2007'!M20</f>
        <v>-5.1743301605542413E-2</v>
      </c>
      <c r="N20" s="35">
        <f>'2008'!N20-'2007'!N20</f>
        <v>0.17056421894924023</v>
      </c>
      <c r="O20" s="35">
        <f>'2008'!O20-'2007'!O20</f>
        <v>0.18426822885857463</v>
      </c>
    </row>
    <row r="21" spans="2:15" s="34" customFormat="1" x14ac:dyDescent="0.2">
      <c r="B21" s="16" t="s">
        <v>31</v>
      </c>
      <c r="C21" s="36">
        <f>'2008'!C21-'2007'!C21</f>
        <v>6.3791078380831756E-2</v>
      </c>
      <c r="D21" s="36">
        <f>'2008'!D21-'2007'!D21</f>
        <v>9.6389997080860379E-2</v>
      </c>
      <c r="E21" s="36">
        <f>'2008'!E21-'2007'!E21</f>
        <v>6.8500268562510458E-2</v>
      </c>
      <c r="F21" s="36">
        <f>'2008'!F21-'2007'!F21</f>
        <v>0.16067696185139901</v>
      </c>
      <c r="G21" s="36">
        <f>'2008'!G21-'2007'!G21</f>
        <v>-6.0341907694032582E-2</v>
      </c>
      <c r="H21" s="36">
        <f>'2008'!H21-'2007'!H21</f>
        <v>-7.8936024887380274E-2</v>
      </c>
      <c r="I21" s="36">
        <f>'2008'!I21-'2007'!I21</f>
        <v>0.16256169503786411</v>
      </c>
      <c r="J21" s="36">
        <f>'2008'!J21-'2007'!J21</f>
        <v>7.1219014608974174E-2</v>
      </c>
      <c r="K21" s="36">
        <f>'2008'!K21-'2007'!K21</f>
        <v>0.21758534617293002</v>
      </c>
      <c r="L21" s="36">
        <f>'2008'!L21-'2007'!L21</f>
        <v>1.8874978162483735E-2</v>
      </c>
      <c r="M21" s="36">
        <f>'2008'!M21-'2007'!M21</f>
        <v>1.9732783899017781E-2</v>
      </c>
      <c r="N21" s="36">
        <f>'2008'!N21-'2007'!N21</f>
        <v>9.6129158464867581E-2</v>
      </c>
      <c r="O21" s="36">
        <f>'2008'!O21-'2007'!O21</f>
        <v>-9.0284769458701675E-3</v>
      </c>
    </row>
    <row r="22" spans="2:15" x14ac:dyDescent="0.2">
      <c r="B22" s="1" t="s">
        <v>32</v>
      </c>
      <c r="C22" s="35">
        <f>'2008'!C22-'2007'!C22</f>
        <v>0.21994825285991837</v>
      </c>
      <c r="D22" s="35">
        <f>'2008'!D22-'2007'!D22</f>
        <v>2.9069304738078561E-2</v>
      </c>
      <c r="E22" s="35">
        <f>'2008'!E22-'2007'!E22</f>
        <v>3.2215849410848874E-2</v>
      </c>
      <c r="F22" s="35">
        <f>'2008'!F22-'2007'!F22</f>
        <v>0.82937962631505879</v>
      </c>
      <c r="G22" s="35">
        <f>'2008'!G22-'2007'!G22</f>
        <v>0.39507463635097051</v>
      </c>
      <c r="H22" s="35">
        <f>'2008'!H22-'2007'!H22</f>
        <v>0.16171645624911601</v>
      </c>
      <c r="I22" s="35">
        <f>'2008'!I22-'2007'!I22</f>
        <v>0.1083959292176897</v>
      </c>
      <c r="J22" s="35">
        <f>'2008'!J22-'2007'!J22</f>
        <v>6.4155052802662871E-2</v>
      </c>
      <c r="K22" s="35">
        <f>'2008'!K22-'2007'!K22</f>
        <v>0.4481309850616606</v>
      </c>
      <c r="L22" s="35">
        <f>'2008'!L22-'2007'!L22</f>
        <v>0.34964773268508731</v>
      </c>
      <c r="M22" s="35">
        <f>'2008'!M22-'2007'!M22</f>
        <v>7.1262865048671742E-2</v>
      </c>
      <c r="N22" s="35">
        <f>'2008'!N22-'2007'!N22</f>
        <v>-0.12144011472380778</v>
      </c>
      <c r="O22" s="35">
        <f>'2008'!O22-'2007'!O22</f>
        <v>7.7214532484799925E-2</v>
      </c>
    </row>
    <row r="23" spans="2:15" s="34" customFormat="1" x14ac:dyDescent="0.2">
      <c r="B23" s="16" t="s">
        <v>33</v>
      </c>
      <c r="C23" s="36">
        <f>'2008'!C23-'2007'!C23</f>
        <v>-2.5649517852027071E-2</v>
      </c>
      <c r="D23" s="36">
        <f>'2008'!D23-'2007'!D23</f>
        <v>-1.4258082343188594E-2</v>
      </c>
      <c r="E23" s="36">
        <f>'2008'!E23-'2007'!E23</f>
        <v>6.3184353727759657E-2</v>
      </c>
      <c r="F23" s="36">
        <f>'2008'!F23-'2007'!F23</f>
        <v>-2.9541515716629441E-2</v>
      </c>
      <c r="G23" s="36">
        <f>'2008'!G23-'2007'!G23</f>
        <v>-0.10257160026283252</v>
      </c>
      <c r="H23" s="36">
        <f>'2008'!H23-'2007'!H23</f>
        <v>-0.16629466442642693</v>
      </c>
      <c r="I23" s="36">
        <f>'2008'!I23-'2007'!I23</f>
        <v>-0.20264582957232102</v>
      </c>
      <c r="J23" s="36">
        <f>'2008'!J23-'2007'!J23</f>
        <v>-0.16118243993932246</v>
      </c>
      <c r="K23" s="36">
        <f>'2008'!K23-'2007'!K23</f>
        <v>3.4488278845850706E-2</v>
      </c>
      <c r="L23" s="36">
        <f>'2008'!L23-'2007'!L23</f>
        <v>8.5878720368958827E-2</v>
      </c>
      <c r="M23" s="36">
        <f>'2008'!M23-'2007'!M23</f>
        <v>0.22001387921364124</v>
      </c>
      <c r="N23" s="36">
        <f>'2008'!N23-'2007'!N23</f>
        <v>1.8300006004923652E-2</v>
      </c>
      <c r="O23" s="36">
        <f>'2008'!O23-'2007'!O23</f>
        <v>0.2266956034165204</v>
      </c>
    </row>
    <row r="24" spans="2:15" x14ac:dyDescent="0.2">
      <c r="B24" s="1" t="s">
        <v>34</v>
      </c>
      <c r="C24" s="35">
        <f>'2008'!C24-'2007'!C24</f>
        <v>-0.19284429581714901</v>
      </c>
      <c r="D24" s="35">
        <f>'2008'!D24-'2007'!D24</f>
        <v>-0.16818980467323863</v>
      </c>
      <c r="E24" s="35">
        <f>'2008'!E24-'2007'!E24</f>
        <v>-0.40001912112028659</v>
      </c>
      <c r="F24" s="35">
        <f>'2008'!F24-'2007'!F24</f>
        <v>-0.19907362604829082</v>
      </c>
      <c r="G24" s="35">
        <f>'2008'!G24-'2007'!G24</f>
        <v>-0.45113010537676601</v>
      </c>
      <c r="H24" s="35">
        <f>'2008'!H24-'2007'!H24</f>
        <v>-0.63599532893429567</v>
      </c>
      <c r="I24" s="35">
        <f>'2008'!I24-'2007'!I24</f>
        <v>-0.28300434940853592</v>
      </c>
      <c r="J24" s="35">
        <f>'2008'!J24-'2007'!J24</f>
        <v>5.0087492125709066E-2</v>
      </c>
      <c r="K24" s="35">
        <f>'2008'!K24-'2007'!K24</f>
        <v>-0.13925191848796503</v>
      </c>
      <c r="L24" s="35">
        <f>'2008'!L24-'2007'!L24</f>
        <v>-0.64809297198307569</v>
      </c>
      <c r="M24" s="35">
        <f>'2008'!M24-'2007'!M24</f>
        <v>2.6953415487600996E-2</v>
      </c>
      <c r="N24" s="35">
        <f>'2008'!N24-'2007'!N24</f>
        <v>-2.0825393326874053E-2</v>
      </c>
      <c r="O24" s="35">
        <f>'2008'!O24-'2007'!O24</f>
        <v>0.15745559758191408</v>
      </c>
    </row>
    <row r="25" spans="2:15" s="34" customFormat="1" x14ac:dyDescent="0.2">
      <c r="B25" s="16" t="s">
        <v>35</v>
      </c>
      <c r="C25" s="36">
        <f>'2008'!C25-'2007'!C25</f>
        <v>6.632699283449961E-2</v>
      </c>
      <c r="D25" s="36">
        <f>'2008'!D25-'2007'!D25</f>
        <v>0.3911325387487854</v>
      </c>
      <c r="E25" s="36">
        <f>'2008'!E25-'2007'!E25</f>
        <v>2.7713358070501126E-2</v>
      </c>
      <c r="F25" s="36">
        <f>'2008'!F25-'2007'!F25</f>
        <v>4.7936873294819549E-2</v>
      </c>
      <c r="G25" s="36">
        <f>'2008'!G25-'2007'!G25</f>
        <v>-0.13122230117620637</v>
      </c>
      <c r="H25" s="36">
        <f>'2008'!H25-'2007'!H25</f>
        <v>7.0922738670231134E-2</v>
      </c>
      <c r="I25" s="36">
        <f>'2008'!I25-'2007'!I25</f>
        <v>0.11438422688422678</v>
      </c>
      <c r="J25" s="36">
        <f>'2008'!J25-'2007'!J25</f>
        <v>0.12064687406751107</v>
      </c>
      <c r="K25" s="36">
        <f>'2008'!K25-'2007'!K25</f>
        <v>-1.5948290721739866E-2</v>
      </c>
      <c r="L25" s="36">
        <f>'2008'!L25-'2007'!L25</f>
        <v>0.29943470291697416</v>
      </c>
      <c r="M25" s="36">
        <f>'2008'!M25-'2007'!M25</f>
        <v>-0.10303683262702368</v>
      </c>
      <c r="N25" s="36">
        <f>'2008'!N25-'2007'!N25</f>
        <v>9.6775139599268201E-2</v>
      </c>
      <c r="O25" s="36">
        <f>'2008'!O25-'2007'!O25</f>
        <v>-0.23214418286343674</v>
      </c>
    </row>
    <row r="26" spans="2:15" x14ac:dyDescent="0.2">
      <c r="B26" s="1" t="s">
        <v>36</v>
      </c>
      <c r="C26" s="35">
        <f>'2008'!C26-'2007'!C26</f>
        <v>2.4734635192854793E-2</v>
      </c>
      <c r="D26" s="35">
        <f>'2008'!D26-'2007'!D26</f>
        <v>-0.31733160497383484</v>
      </c>
      <c r="E26" s="35">
        <f>'2008'!E26-'2007'!E26</f>
        <v>0.32479418886198541</v>
      </c>
      <c r="F26" s="35">
        <f>'2008'!F26-'2007'!F26</f>
        <v>2.2766837899543368E-2</v>
      </c>
      <c r="G26" s="35">
        <f>'2008'!G26-'2007'!G26</f>
        <v>-0.11440622658816069</v>
      </c>
      <c r="H26" s="35">
        <f>'2008'!H26-'2007'!H26</f>
        <v>-0.33061806333367283</v>
      </c>
      <c r="I26" s="35">
        <f>'2008'!I26-'2007'!I26</f>
        <v>-0.10316986496090985</v>
      </c>
      <c r="J26" s="35">
        <f>'2008'!J26-'2007'!J26</f>
        <v>-0.12928865774594733</v>
      </c>
      <c r="K26" s="35">
        <f>'2008'!K26-'2007'!K26</f>
        <v>0.19353622748666943</v>
      </c>
      <c r="L26" s="35">
        <f>'2008'!L26-'2007'!L26</f>
        <v>0.33683602586110073</v>
      </c>
      <c r="M26" s="35">
        <f>'2008'!M26-'2007'!M26</f>
        <v>0.18975583864118906</v>
      </c>
      <c r="N26" s="35">
        <f>'2008'!N26-'2007'!N26</f>
        <v>0.14430535319595994</v>
      </c>
      <c r="O26" s="35">
        <f>'2008'!O26-'2007'!O26</f>
        <v>0.32843619840969307</v>
      </c>
    </row>
    <row r="27" spans="2:15" s="34" customFormat="1" x14ac:dyDescent="0.2">
      <c r="B27" s="16" t="s">
        <v>37</v>
      </c>
      <c r="C27" s="36">
        <f>'2008'!C27-'2007'!C27</f>
        <v>0.30112533807951358</v>
      </c>
      <c r="D27" s="36">
        <f>'2008'!D27-'2007'!D27</f>
        <v>-5.1393501536631359E-2</v>
      </c>
      <c r="E27" s="36">
        <f>'2008'!E27-'2007'!E27</f>
        <v>8.9965351382178538E-2</v>
      </c>
      <c r="F27" s="36">
        <f>'2008'!F27-'2007'!F27</f>
        <v>-0.26728266542778645</v>
      </c>
      <c r="G27" s="36">
        <f>'2008'!G27-'2007'!G27</f>
        <v>0.68763054610871177</v>
      </c>
      <c r="H27" s="36">
        <f>'2008'!H27-'2007'!H27</f>
        <v>5.3684577238611864E-2</v>
      </c>
      <c r="I27" s="36">
        <f>'2008'!I27-'2007'!I27</f>
        <v>0.13758223023887761</v>
      </c>
      <c r="J27" s="36">
        <f>'2008'!J27-'2007'!J27</f>
        <v>0.40623805813968872</v>
      </c>
      <c r="K27" s="36">
        <f>'2008'!K27-'2007'!K27</f>
        <v>0.3754915460517434</v>
      </c>
      <c r="L27" s="36">
        <f>'2008'!L27-'2007'!L27</f>
        <v>0.39212170726040463</v>
      </c>
      <c r="M27" s="36">
        <f>'2008'!M27-'2007'!M27</f>
        <v>0.63190602738065227</v>
      </c>
      <c r="N27" s="36">
        <f>'2008'!N27-'2007'!N27</f>
        <v>0.29601067703248707</v>
      </c>
      <c r="O27" s="36">
        <f>'2008'!O27-'2007'!O27</f>
        <v>0.1128362353738368</v>
      </c>
    </row>
    <row r="28" spans="2:15" x14ac:dyDescent="0.2">
      <c r="B28" s="1" t="s">
        <v>38</v>
      </c>
      <c r="C28" s="35">
        <f>'2008'!C28-'2007'!C28</f>
        <v>-0.14076498697471473</v>
      </c>
      <c r="D28" s="35">
        <f>'2008'!D28-'2007'!D28</f>
        <v>-9.0307736554501084E-2</v>
      </c>
      <c r="E28" s="35">
        <f>'2008'!E28-'2007'!E28</f>
        <v>0.94764532744665186</v>
      </c>
      <c r="F28" s="35">
        <f>'2008'!F28-'2007'!F28</f>
        <v>-0.71468074409250892</v>
      </c>
      <c r="G28" s="35">
        <f>'2008'!G28-'2007'!G28</f>
        <v>0.34133333333333304</v>
      </c>
      <c r="H28" s="35">
        <f>'2008'!H28-'2007'!H28</f>
        <v>-0.16906526416447543</v>
      </c>
      <c r="I28" s="35">
        <f>'2008'!I28-'2007'!I28</f>
        <v>-0.61948171557562093</v>
      </c>
      <c r="J28" s="35">
        <f>'2008'!J28-'2007'!J28</f>
        <v>0.31866348932718136</v>
      </c>
      <c r="K28" s="35">
        <f>'2008'!K28-'2007'!K28</f>
        <v>-0.24425621083496307</v>
      </c>
      <c r="L28" s="35">
        <f>'2008'!L28-'2007'!L28</f>
        <v>-5.6954132318748574E-2</v>
      </c>
      <c r="M28" s="35">
        <f>'2008'!M28-'2007'!M28</f>
        <v>0.37337662337662314</v>
      </c>
      <c r="N28" s="35">
        <f>'2008'!N28-'2007'!N28</f>
        <v>-0.26789576940489956</v>
      </c>
      <c r="O28" s="35">
        <f>'2008'!O28-'2007'!O28</f>
        <v>1.4204545454545858E-3</v>
      </c>
    </row>
    <row r="29" spans="2:15" s="34" customFormat="1" x14ac:dyDescent="0.2">
      <c r="B29" s="16" t="s">
        <v>39</v>
      </c>
      <c r="C29" s="36">
        <f>'2008'!C29-'2007'!C29</f>
        <v>0.15088734596544562</v>
      </c>
      <c r="D29" s="36">
        <f>'2008'!D29-'2007'!D29</f>
        <v>0.11587597311863718</v>
      </c>
      <c r="E29" s="36">
        <f>'2008'!E29-'2007'!E29</f>
        <v>9.1406409471320949E-2</v>
      </c>
      <c r="F29" s="36">
        <f>'2008'!F29-'2007'!F29</f>
        <v>0.37781123264102234</v>
      </c>
      <c r="G29" s="36">
        <f>'2008'!G29-'2007'!G29</f>
        <v>0.31269321797818961</v>
      </c>
      <c r="H29" s="36">
        <f>'2008'!H29-'2007'!H29</f>
        <v>-0.12443947811033595</v>
      </c>
      <c r="I29" s="36">
        <f>'2008'!I29-'2007'!I29</f>
        <v>-0.10579040874189261</v>
      </c>
      <c r="J29" s="36">
        <f>'2008'!J29-'2007'!J29</f>
        <v>7.6718678416471509E-2</v>
      </c>
      <c r="K29" s="36">
        <f>'2008'!K29-'2007'!K29</f>
        <v>0.20356470053267506</v>
      </c>
      <c r="L29" s="36">
        <f>'2008'!L29-'2007'!L29</f>
        <v>0.33471188842722288</v>
      </c>
      <c r="M29" s="36">
        <f>'2008'!M29-'2007'!M29</f>
        <v>0.25898349634796691</v>
      </c>
      <c r="N29" s="36">
        <f>'2008'!N29-'2007'!N29</f>
        <v>0.71486830926083256</v>
      </c>
      <c r="O29" s="36">
        <f>'2008'!O29-'2007'!O29</f>
        <v>-0.1599625144175314</v>
      </c>
    </row>
    <row r="30" spans="2:15" x14ac:dyDescent="0.2">
      <c r="B30" s="1" t="s">
        <v>40</v>
      </c>
      <c r="C30" s="35">
        <f>'2008'!C30-'2007'!C30</f>
        <v>-3.6591318905167203E-2</v>
      </c>
      <c r="D30" s="35">
        <f>'2008'!D30-'2007'!D30</f>
        <v>0.21947890818858529</v>
      </c>
      <c r="E30" s="35">
        <f>'2008'!E30-'2007'!E30</f>
        <v>9.6263774478906328E-2</v>
      </c>
      <c r="F30" s="35">
        <f>'2008'!F30-'2007'!F30</f>
        <v>0.26166438342565579</v>
      </c>
      <c r="G30" s="35">
        <f>'2008'!G30-'2007'!G30</f>
        <v>-0.47428698022519988</v>
      </c>
      <c r="H30" s="35">
        <f>'2008'!H30-'2007'!H30</f>
        <v>-0.326463178328527</v>
      </c>
      <c r="I30" s="35">
        <f>'2008'!I30-'2007'!I30</f>
        <v>-9.6893624706519965E-2</v>
      </c>
      <c r="J30" s="35">
        <f>'2008'!J30-'2007'!J30</f>
        <v>-0.18511620748037561</v>
      </c>
      <c r="K30" s="35">
        <f>'2008'!K30-'2007'!K30</f>
        <v>3.59270549227233E-2</v>
      </c>
      <c r="L30" s="35">
        <f>'2008'!L30-'2007'!L30</f>
        <v>0.32113560857746881</v>
      </c>
      <c r="M30" s="35">
        <f>'2008'!M30-'2007'!M30</f>
        <v>0.13184741627855434</v>
      </c>
      <c r="N30" s="35">
        <f>'2008'!N30-'2007'!N30</f>
        <v>0.39445628997867788</v>
      </c>
      <c r="O30" s="35">
        <f>'2008'!O30-'2007'!O30</f>
        <v>-4.6067312256044435E-2</v>
      </c>
    </row>
    <row r="31" spans="2:15" s="34" customFormat="1" x14ac:dyDescent="0.2">
      <c r="B31" s="16" t="s">
        <v>2</v>
      </c>
      <c r="C31" s="36">
        <f>'2008'!C31-'2007'!C31</f>
        <v>7.8753628271932996E-2</v>
      </c>
      <c r="D31" s="36">
        <f>'2008'!D31-'2007'!D31</f>
        <v>-8.8616213915880371E-2</v>
      </c>
      <c r="E31" s="36">
        <f>'2008'!E31-'2007'!E31</f>
        <v>-2.9375852905264566E-2</v>
      </c>
      <c r="F31" s="36">
        <f>'2008'!F31-'2007'!F31</f>
        <v>-0.32111668524711989</v>
      </c>
      <c r="G31" s="36">
        <f>'2008'!G31-'2007'!G31</f>
        <v>-0.12029024559242441</v>
      </c>
      <c r="H31" s="36">
        <f>'2008'!H31-'2007'!H31</f>
        <v>-5.3637958843652189E-2</v>
      </c>
      <c r="I31" s="36">
        <f>'2008'!I31-'2007'!I31</f>
        <v>8.4300978853769415E-2</v>
      </c>
      <c r="J31" s="36">
        <f>'2008'!J31-'2007'!J31</f>
        <v>0.23111035648264977</v>
      </c>
      <c r="K31" s="36">
        <f>'2008'!K31-'2007'!K31</f>
        <v>0.13473857340720219</v>
      </c>
      <c r="L31" s="36">
        <f>'2008'!L31-'2007'!L31</f>
        <v>8.0523089642521528E-2</v>
      </c>
      <c r="M31" s="36">
        <f>'2008'!M31-'2007'!M31</f>
        <v>0.17942667582925553</v>
      </c>
      <c r="N31" s="36">
        <f>'2008'!N31-'2007'!N31</f>
        <v>6.1516654854713249E-2</v>
      </c>
      <c r="O31" s="36">
        <f>'2008'!O31-'2007'!O31</f>
        <v>6.4911195344056871E-2</v>
      </c>
    </row>
    <row r="32" spans="2:15" x14ac:dyDescent="0.2">
      <c r="B32" s="1" t="s">
        <v>41</v>
      </c>
      <c r="C32" s="35">
        <f>'2008'!C32-'2007'!C32</f>
        <v>0.21406799572187474</v>
      </c>
      <c r="D32" s="35">
        <f>'2008'!D32-'2007'!D32</f>
        <v>0.11412529316770748</v>
      </c>
      <c r="E32" s="35">
        <f>'2008'!E32-'2007'!E32</f>
        <v>0.77554253888995595</v>
      </c>
      <c r="F32" s="35">
        <f>'2008'!F32-'2007'!F32</f>
        <v>0.31975338491295924</v>
      </c>
      <c r="G32" s="35">
        <f>'2008'!G32-'2007'!G32</f>
        <v>0.67575340045928289</v>
      </c>
      <c r="H32" s="35">
        <f>'2008'!H32-'2007'!H32</f>
        <v>5.2785923753665642E-2</v>
      </c>
      <c r="I32" s="35">
        <f>'2008'!I32-'2007'!I32</f>
        <v>0.12673352152279671</v>
      </c>
      <c r="J32" s="35">
        <f>'2008'!J32-'2007'!J32</f>
        <v>0.34358445132438931</v>
      </c>
      <c r="K32" s="35">
        <f>'2008'!K32-'2007'!K32</f>
        <v>0.45774398868458288</v>
      </c>
      <c r="L32" s="35">
        <f>'2008'!L32-'2007'!L32</f>
        <v>0.84758314954008629</v>
      </c>
      <c r="M32" s="35">
        <f>'2008'!M32-'2007'!M32</f>
        <v>-0.33684845023952281</v>
      </c>
      <c r="N32" s="35">
        <f>'2008'!N32-'2007'!N32</f>
        <v>-0.82787565471736624</v>
      </c>
      <c r="O32" s="35">
        <f>'2008'!O32-'2007'!O32</f>
        <v>-1.3699315247792123</v>
      </c>
    </row>
    <row r="33" spans="2:18" s="34" customFormat="1" x14ac:dyDescent="0.2">
      <c r="B33" s="16" t="s">
        <v>42</v>
      </c>
      <c r="C33" s="36">
        <f>'2008'!C33-'2007'!C33</f>
        <v>0.23309055003952839</v>
      </c>
      <c r="D33" s="36">
        <f>'2008'!D33-'2007'!D33</f>
        <v>-4.1950113378684595E-2</v>
      </c>
      <c r="E33" s="36">
        <f>'2008'!E33-'2007'!E33</f>
        <v>-0.15765107212475638</v>
      </c>
      <c r="F33" s="36">
        <f>'2008'!F33-'2007'!F33</f>
        <v>0.73787923654669285</v>
      </c>
      <c r="G33" s="36">
        <f>'2008'!G33-'2007'!G33</f>
        <v>-0.25791925465838483</v>
      </c>
      <c r="H33" s="36">
        <f>'2008'!H33-'2007'!H33</f>
        <v>-0.17686867455188393</v>
      </c>
      <c r="I33" s="36">
        <f>'2008'!I33-'2007'!I33</f>
        <v>0.43579375949865806</v>
      </c>
      <c r="J33" s="36">
        <f>'2008'!J33-'2007'!J33</f>
        <v>0.45607630438309799</v>
      </c>
      <c r="K33" s="36">
        <f>'2008'!K33-'2007'!K33</f>
        <v>0.14953703703703702</v>
      </c>
      <c r="L33" s="36">
        <f>'2008'!L33-'2007'!L33</f>
        <v>0.30327905453679449</v>
      </c>
      <c r="M33" s="36">
        <f>'2008'!M33-'2007'!M33</f>
        <v>0.13011684885035812</v>
      </c>
      <c r="N33" s="36">
        <f>'2008'!N33-'2007'!N33</f>
        <v>0.81318681318681296</v>
      </c>
      <c r="O33" s="36">
        <f>'2008'!O33-'2007'!O33</f>
        <v>2.439374372219838E-2</v>
      </c>
    </row>
    <row r="34" spans="2:18" x14ac:dyDescent="0.2">
      <c r="B34" s="1" t="s">
        <v>3</v>
      </c>
      <c r="C34" s="35">
        <f>'2008'!C34-'2007'!C34</f>
        <v>0.11752423229742615</v>
      </c>
      <c r="D34" s="35">
        <f>'2008'!D34-'2007'!D34</f>
        <v>7.5312350354795221E-2</v>
      </c>
      <c r="E34" s="35">
        <f>'2008'!E34-'2007'!E34</f>
        <v>5.9868678523285812E-2</v>
      </c>
      <c r="F34" s="35">
        <f>'2008'!F34-'2007'!F34</f>
        <v>-0.19914072855249332</v>
      </c>
      <c r="G34" s="35">
        <f>'2008'!G34-'2007'!G34</f>
        <v>0.99938847821003995</v>
      </c>
      <c r="H34" s="35">
        <f>'2008'!H34-'2007'!H34</f>
        <v>-3.4315988480731807E-2</v>
      </c>
      <c r="I34" s="35">
        <f>'2008'!I34-'2007'!I34</f>
        <v>5.6770561103316686E-2</v>
      </c>
      <c r="J34" s="35">
        <f>'2008'!J34-'2007'!J34</f>
        <v>0.13905612640057829</v>
      </c>
      <c r="K34" s="35">
        <f>'2008'!K34-'2007'!K34</f>
        <v>-9.9831809103332336E-2</v>
      </c>
      <c r="L34" s="35">
        <f>'2008'!L34-'2007'!L34</f>
        <v>0.30168192546608186</v>
      </c>
      <c r="M34" s="35">
        <f>'2008'!M34-'2007'!M34</f>
        <v>3.0173239764870408E-2</v>
      </c>
      <c r="N34" s="35">
        <f>'2008'!N34-'2007'!N34</f>
        <v>-0.14121356269705165</v>
      </c>
      <c r="O34" s="35">
        <f>'2008'!O34-'2007'!O34</f>
        <v>3.0525030525030417E-2</v>
      </c>
    </row>
    <row r="35" spans="2:18" s="34" customFormat="1" x14ac:dyDescent="0.2">
      <c r="B35" s="16" t="s">
        <v>43</v>
      </c>
      <c r="C35" s="36">
        <f>'2008'!C35-'2007'!C35</f>
        <v>-8.9757827394478795E-3</v>
      </c>
      <c r="D35" s="36">
        <f>'2008'!D35-'2007'!D35</f>
        <v>0.14229590917282398</v>
      </c>
      <c r="E35" s="36">
        <f>'2008'!E35-'2007'!E35</f>
        <v>0.1904233000123412</v>
      </c>
      <c r="F35" s="36">
        <f>'2008'!F35-'2007'!F35</f>
        <v>0.53236125576551085</v>
      </c>
      <c r="G35" s="36">
        <f>'2008'!G35-'2007'!G35</f>
        <v>-0.14310344827586219</v>
      </c>
      <c r="H35" s="36">
        <f>'2008'!H35-'2007'!H35</f>
        <v>-1.307230213244621</v>
      </c>
      <c r="I35" s="36">
        <f>'2008'!I35-'2007'!I35</f>
        <v>-9.474787399688589E-2</v>
      </c>
      <c r="J35" s="36">
        <f>'2008'!J35-'2007'!J35</f>
        <v>-0.31495826577793795</v>
      </c>
      <c r="K35" s="36">
        <f>'2008'!K35-'2007'!K35</f>
        <v>0.21024281042943027</v>
      </c>
      <c r="L35" s="36">
        <f>'2008'!L35-'2007'!L35</f>
        <v>0.58369187426314117</v>
      </c>
      <c r="M35" s="36">
        <f>'2008'!M35-'2007'!M35</f>
        <v>-0.10446570972886748</v>
      </c>
      <c r="N35" s="36">
        <f>'2008'!N35-'2007'!N35</f>
        <v>-0.47231934731934744</v>
      </c>
      <c r="O35" s="36">
        <f>'2008'!O35-'2007'!O35</f>
        <v>0.25026256564141036</v>
      </c>
    </row>
    <row r="36" spans="2:18" x14ac:dyDescent="0.2">
      <c r="B36" s="1" t="s">
        <v>44</v>
      </c>
      <c r="C36" s="35">
        <f>'2008'!C36-'2007'!C36</f>
        <v>0.23223433823359674</v>
      </c>
      <c r="D36" s="35">
        <f>'2008'!D36-'2007'!D36</f>
        <v>-0.27764102564102577</v>
      </c>
      <c r="E36" s="35">
        <f>'2008'!E36-'2007'!E36</f>
        <v>-3.6387229806598143E-2</v>
      </c>
      <c r="F36" s="35">
        <f>'2008'!F36-'2007'!F36</f>
        <v>0.93891447629635527</v>
      </c>
      <c r="G36" s="35">
        <f>'2008'!G36-'2007'!G36</f>
        <v>0.38179752039734938</v>
      </c>
      <c r="H36" s="35">
        <f>'2008'!H36-'2007'!H36</f>
        <v>-0.18316740143840082</v>
      </c>
      <c r="I36" s="35">
        <f>'2008'!I36-'2007'!I36</f>
        <v>-0.25143166103140491</v>
      </c>
      <c r="J36" s="35">
        <f>'2008'!J36-'2007'!J36</f>
        <v>-0.12806711074424593</v>
      </c>
      <c r="K36" s="35">
        <f>'2008'!K36-'2007'!K36</f>
        <v>7.4341803060706368E-2</v>
      </c>
      <c r="L36" s="35">
        <f>'2008'!L36-'2007'!L36</f>
        <v>-5.722891566265087E-2</v>
      </c>
      <c r="M36" s="35">
        <f>'2008'!M36-'2007'!M36</f>
        <v>1.5602640415140412</v>
      </c>
      <c r="N36" s="35">
        <f>'2008'!N36-'2007'!N36</f>
        <v>-5.5480997986945724E-2</v>
      </c>
      <c r="O36" s="35">
        <f>'2008'!O36-'2007'!O36</f>
        <v>0.22026403486285551</v>
      </c>
    </row>
    <row r="37" spans="2:18" s="34" customFormat="1" x14ac:dyDescent="0.2">
      <c r="B37" s="16" t="s">
        <v>4</v>
      </c>
      <c r="C37" s="36">
        <f>'2008'!C37-'2007'!C37</f>
        <v>-0.11348361180570032</v>
      </c>
      <c r="D37" s="36">
        <f>'2008'!D37-'2007'!D37</f>
        <v>-0.74537352555701197</v>
      </c>
      <c r="E37" s="36">
        <f>'2008'!E37-'2007'!E37</f>
        <v>-1.0587456174522787</v>
      </c>
      <c r="F37" s="36">
        <f>'2008'!F37-'2007'!F37</f>
        <v>-0.30275974025974017</v>
      </c>
      <c r="G37" s="36">
        <f>'2008'!G37-'2007'!G37</f>
        <v>0.27442868400315223</v>
      </c>
      <c r="H37" s="36">
        <f>'2008'!H37-'2007'!H37</f>
        <v>-0.83160215580597763</v>
      </c>
      <c r="I37" s="36">
        <f>'2008'!I37-'2007'!I37</f>
        <v>-0.50818237507657305</v>
      </c>
      <c r="J37" s="36">
        <f>'2008'!J37-'2007'!J37</f>
        <v>0.44172932330827086</v>
      </c>
      <c r="K37" s="36">
        <f>'2008'!K37-'2007'!K37</f>
        <v>0.32181992573262685</v>
      </c>
      <c r="L37" s="36">
        <f>'2008'!L37-'2007'!L37</f>
        <v>0.24032956291020779</v>
      </c>
      <c r="M37" s="36">
        <f>'2008'!M37-'2007'!M37</f>
        <v>0.2925646305193319</v>
      </c>
      <c r="N37" s="36">
        <f>'2008'!N37-'2007'!N37</f>
        <v>0.22331154684095855</v>
      </c>
      <c r="O37" s="36">
        <f>'2008'!O37-'2007'!O37</f>
        <v>-6.5141207998351103E-2</v>
      </c>
      <c r="P37" s="36"/>
      <c r="Q37" s="36"/>
      <c r="R37" s="36"/>
    </row>
    <row r="38" spans="2:18" x14ac:dyDescent="0.2">
      <c r="B38" s="1" t="s">
        <v>45</v>
      </c>
      <c r="C38" s="35">
        <f>'2008'!C38-'2007'!C38</f>
        <v>-6.5161556183986225E-2</v>
      </c>
      <c r="D38" s="35">
        <f>'2008'!D38-'2007'!D38</f>
        <v>-4.9019607843137081E-3</v>
      </c>
      <c r="E38" s="35">
        <f>'2008'!E38-'2007'!E38</f>
        <v>0.16179851250845134</v>
      </c>
      <c r="F38" s="35">
        <f>'2008'!F38-'2007'!F38</f>
        <v>-0.46438309084660334</v>
      </c>
      <c r="G38" s="35">
        <f>'2008'!G38-'2007'!G38</f>
        <v>-0.19335549255385032</v>
      </c>
      <c r="H38" s="35">
        <f>'2008'!H38-'2007'!H38</f>
        <v>-0.24636602829537613</v>
      </c>
      <c r="I38" s="35">
        <f>'2008'!I38-'2007'!I38</f>
        <v>0.31574093731755215</v>
      </c>
      <c r="J38" s="35">
        <f>'2008'!J38-'2007'!J38</f>
        <v>0.27481526523813926</v>
      </c>
      <c r="K38" s="35">
        <f>'2008'!K38-'2007'!K38</f>
        <v>-2.1199336199743528</v>
      </c>
      <c r="L38" s="35">
        <f>'2008'!L38-'2007'!L38</f>
        <v>0.51879910213243541</v>
      </c>
      <c r="M38" s="35">
        <f>'2008'!M38-'2007'!M38</f>
        <v>1.2019519823135307</v>
      </c>
      <c r="N38" s="35">
        <f>'2008'!N38-'2007'!N38</f>
        <v>0.2260651629072683</v>
      </c>
      <c r="O38" s="35">
        <f>'2008'!O38-'2007'!O38</f>
        <v>-1.3943847748257188E-2</v>
      </c>
    </row>
    <row r="39" spans="2:18" s="34" customFormat="1" x14ac:dyDescent="0.2">
      <c r="B39" s="16" t="s">
        <v>46</v>
      </c>
      <c r="C39" s="36">
        <f>'2008'!C39-'2007'!C39</f>
        <v>-4.285778717043387E-2</v>
      </c>
      <c r="D39" s="36">
        <f>'2008'!D39-'2007'!D39</f>
        <v>-0.35836177474402708</v>
      </c>
      <c r="E39" s="36">
        <f>'2008'!E39-'2007'!E39</f>
        <v>-0.32691308301935784</v>
      </c>
      <c r="F39" s="36">
        <f>'2008'!F39-'2007'!F39</f>
        <v>-7.9094292803970401E-2</v>
      </c>
      <c r="G39" s="36">
        <f>'2008'!G39-'2007'!G39</f>
        <v>0.16938123913834202</v>
      </c>
      <c r="H39" s="36">
        <f>'2008'!H39-'2007'!H39</f>
        <v>-0.16503818508535506</v>
      </c>
      <c r="I39" s="36">
        <f>'2008'!I39-'2007'!I39</f>
        <v>-0.27315322921063734</v>
      </c>
      <c r="J39" s="36">
        <f>'2008'!J39-'2007'!J39</f>
        <v>0.39349686636565795</v>
      </c>
      <c r="K39" s="36">
        <f>'2008'!K39-'2007'!K39</f>
        <v>-0.16839213139985088</v>
      </c>
      <c r="L39" s="36">
        <f>'2008'!L39-'2007'!L39</f>
        <v>-0.35901497695852536</v>
      </c>
      <c r="M39" s="36">
        <f>'2008'!M39-'2007'!M39</f>
        <v>0.1955777836272703</v>
      </c>
      <c r="N39" s="36">
        <f>'2008'!N39-'2007'!N39</f>
        <v>-0.2091776276810049</v>
      </c>
      <c r="O39" s="36">
        <f>'2008'!O39-'2007'!O39</f>
        <v>-0.60614952014181789</v>
      </c>
    </row>
    <row r="40" spans="2:18" x14ac:dyDescent="0.2">
      <c r="B40" s="1" t="s">
        <v>47</v>
      </c>
      <c r="C40" s="35">
        <f>'2008'!C40-'2007'!C40</f>
        <v>-0.22223730495706717</v>
      </c>
      <c r="D40" s="35">
        <f>'2008'!D40-'2007'!D40</f>
        <v>-1.1941353383458646</v>
      </c>
      <c r="E40" s="35">
        <f>'2008'!E40-'2007'!E40</f>
        <v>-0.20590126355808991</v>
      </c>
      <c r="F40" s="35">
        <f>'2008'!F40-'2007'!F40</f>
        <v>1.1374876360039643E-2</v>
      </c>
      <c r="G40" s="35">
        <f>'2008'!G40-'2007'!G40</f>
        <v>-0.24569717347903763</v>
      </c>
      <c r="H40" s="35">
        <f>'2008'!H40-'2007'!H40</f>
        <v>0.32205055045624587</v>
      </c>
      <c r="I40" s="35">
        <f>'2008'!I40-'2007'!I40</f>
        <v>0.41950144608180695</v>
      </c>
      <c r="J40" s="35">
        <f>'2008'!J40-'2007'!J40</f>
        <v>-0.5872083263387613</v>
      </c>
      <c r="K40" s="35">
        <f>'2008'!K40-'2007'!K40</f>
        <v>-0.45075712483036101</v>
      </c>
      <c r="L40" s="35">
        <f>'2008'!L40-'2007'!L40</f>
        <v>-0.55420393559928449</v>
      </c>
      <c r="M40" s="35">
        <f>'2008'!M40-'2007'!M40</f>
        <v>-0.43651515432728893</v>
      </c>
      <c r="N40" s="35">
        <f>'2008'!N40-'2007'!N40</f>
        <v>-5.0117352084531275E-2</v>
      </c>
      <c r="O40" s="35">
        <f>'2008'!O40-'2007'!O40</f>
        <v>-2.8823580558212436E-2</v>
      </c>
    </row>
    <row r="41" spans="2:18" s="34" customFormat="1" x14ac:dyDescent="0.2">
      <c r="B41" s="16" t="s">
        <v>65</v>
      </c>
      <c r="C41" s="36">
        <f>'2008'!C41-'2007'!C41</f>
        <v>-0.13469044904252003</v>
      </c>
      <c r="D41" s="36">
        <f>'2008'!D41-'2007'!D41</f>
        <v>-0.40333907056798646</v>
      </c>
      <c r="E41" s="36">
        <f>'2008'!E41-'2007'!E41</f>
        <v>-0.91490062260536398</v>
      </c>
      <c r="F41" s="36">
        <f>'2008'!F41-'2007'!F41</f>
        <v>5.5353354917941022E-2</v>
      </c>
      <c r="G41" s="36">
        <f>'2008'!G41-'2007'!G41</f>
        <v>0.18414741668136125</v>
      </c>
      <c r="H41" s="36">
        <f>'2008'!H41-'2007'!H41</f>
        <v>-0.4620462350049257</v>
      </c>
      <c r="I41" s="36">
        <f>'2008'!I41-'2007'!I41</f>
        <v>0.44255002858776438</v>
      </c>
      <c r="J41" s="36">
        <f>'2008'!J41-'2007'!J41</f>
        <v>-0.39259796806966629</v>
      </c>
      <c r="K41" s="36">
        <f>'2008'!K41-'2007'!K41</f>
        <v>0.34782038675843996</v>
      </c>
      <c r="L41" s="36">
        <f>'2008'!L41-'2007'!L41</f>
        <v>-0.6384981756399184</v>
      </c>
      <c r="M41" s="36">
        <f>'2008'!M41-'2007'!M41</f>
        <v>0.51007510533064693</v>
      </c>
      <c r="N41" s="36">
        <f>'2008'!N41-'2007'!N41</f>
        <v>-0.36161187698833519</v>
      </c>
      <c r="O41" s="36">
        <f>'2008'!O41-'2007'!O41</f>
        <v>-0.4424755355726</v>
      </c>
    </row>
    <row r="42" spans="2:18" x14ac:dyDescent="0.2">
      <c r="B42" s="1" t="s">
        <v>49</v>
      </c>
      <c r="C42" s="35">
        <f>'2008'!C42-'2007'!C42</f>
        <v>0.30963496731018658</v>
      </c>
      <c r="D42" s="35">
        <f>'2008'!D42-'2007'!D42</f>
        <v>0.98523690047634638</v>
      </c>
      <c r="E42" s="35">
        <f>'2008'!E42-'2007'!E42</f>
        <v>9.3507723264485421E-3</v>
      </c>
      <c r="F42" s="35">
        <f>'2008'!F42-'2007'!F42</f>
        <v>-0.54315976884892159</v>
      </c>
      <c r="G42" s="35">
        <f>'2008'!G42-'2007'!G42</f>
        <v>0.16061894121402531</v>
      </c>
      <c r="H42" s="35">
        <f>'2008'!H42-'2007'!H42</f>
        <v>-1.0064749519808331</v>
      </c>
      <c r="I42" s="35">
        <f>'2008'!I42-'2007'!I42</f>
        <v>-0.541520827965841</v>
      </c>
      <c r="J42" s="35">
        <f>'2008'!J42-'2007'!J42</f>
        <v>1.2463568194680246</v>
      </c>
      <c r="K42" s="35">
        <f>'2008'!K42-'2007'!K42</f>
        <v>0.52004527447651405</v>
      </c>
      <c r="L42" s="35">
        <f>'2008'!L42-'2007'!L42</f>
        <v>1.0007831337305464</v>
      </c>
      <c r="M42" s="35">
        <f>'2008'!M42-'2007'!M42</f>
        <v>0.42038463105569868</v>
      </c>
      <c r="N42" s="35">
        <f>'2008'!N42-'2007'!N42</f>
        <v>3.0317660481594912</v>
      </c>
      <c r="O42" s="35">
        <f>'2008'!O42-'2007'!O42</f>
        <v>2.7284475128341299</v>
      </c>
      <c r="P42" s="35"/>
      <c r="Q42" s="35"/>
      <c r="R42" s="35"/>
    </row>
    <row r="43" spans="2:18" s="34" customFormat="1" x14ac:dyDescent="0.2">
      <c r="B43" s="16" t="s">
        <v>5</v>
      </c>
      <c r="C43" s="36">
        <f>'2008'!C43-'2007'!C43</f>
        <v>-8.2784651082672189E-2</v>
      </c>
      <c r="D43" s="36">
        <f>'2008'!D43-'2007'!D43</f>
        <v>-0.59090909090909083</v>
      </c>
      <c r="E43" s="36">
        <f>'2008'!E43-'2007'!E43</f>
        <v>-0.43529411764705883</v>
      </c>
      <c r="F43" s="36">
        <f>'2008'!F43-'2007'!F43</f>
        <v>-1.1281717631750163</v>
      </c>
      <c r="G43" s="36">
        <f>'2008'!G43-'2007'!G43</f>
        <v>-0.10424448217317472</v>
      </c>
      <c r="H43" s="36">
        <f>'2008'!H43-'2007'!H43</f>
        <v>-0.87619047619047596</v>
      </c>
      <c r="I43" s="36">
        <f>'2008'!I43-'2007'!I43</f>
        <v>-0.34174558760223839</v>
      </c>
      <c r="J43" s="36">
        <f>'2008'!J43-'2007'!J43</f>
        <v>0.16268086719076447</v>
      </c>
      <c r="K43" s="36">
        <f>'2008'!K43-'2007'!K43</f>
        <v>-6.5886021768373215E-3</v>
      </c>
      <c r="L43" s="36">
        <f>'2008'!L43-'2007'!L43</f>
        <v>-0.11536656340936835</v>
      </c>
      <c r="M43" s="36">
        <f>'2008'!M43-'2007'!M43</f>
        <v>3.0578117534639127E-2</v>
      </c>
      <c r="N43" s="36">
        <f>'2008'!N43-'2007'!N43</f>
        <v>0.6661111111111111</v>
      </c>
      <c r="O43" s="36">
        <f>'2008'!O43-'2007'!O43</f>
        <v>0.48554033485540349</v>
      </c>
    </row>
    <row r="44" spans="2:18" x14ac:dyDescent="0.2">
      <c r="B44" s="1" t="s">
        <v>6</v>
      </c>
      <c r="C44" s="35">
        <f>'2008'!C44-'2007'!C44</f>
        <v>0.10480088238708918</v>
      </c>
      <c r="D44" s="35">
        <f>'2008'!D44-'2007'!D44</f>
        <v>0.9071055381400206</v>
      </c>
      <c r="E44" s="35">
        <f>'2008'!E44-'2007'!E44</f>
        <v>-6.7966903073286122E-2</v>
      </c>
      <c r="F44" s="35">
        <f>'2008'!F44-'2007'!F44</f>
        <v>5.0678733031674472E-2</v>
      </c>
      <c r="G44" s="35">
        <f>'2008'!G44-'2007'!G44</f>
        <v>0.77386031888614415</v>
      </c>
      <c r="H44" s="35">
        <f>'2008'!H44-'2007'!H44</f>
        <v>0.44490644490644504</v>
      </c>
      <c r="I44" s="35">
        <f>'2008'!I44-'2007'!I44</f>
        <v>-1.1240988311052025E-2</v>
      </c>
      <c r="J44" s="35">
        <f>'2008'!J44-'2007'!J44</f>
        <v>0.18576183431952664</v>
      </c>
      <c r="K44" s="35">
        <f>'2008'!K44-'2007'!K44</f>
        <v>-0.36815003420232584</v>
      </c>
      <c r="L44" s="35">
        <f>'2008'!L44-'2007'!L44</f>
        <v>0.25376921928646068</v>
      </c>
      <c r="M44" s="35">
        <f>'2008'!M44-'2007'!M44</f>
        <v>-0.18220338983050866</v>
      </c>
      <c r="N44" s="35">
        <f>'2008'!N44-'2007'!N44</f>
        <v>-0.875</v>
      </c>
      <c r="O44" s="35">
        <f>'2008'!O44-'2007'!O44</f>
        <v>0.82034493771957839</v>
      </c>
    </row>
    <row r="45" spans="2:18" s="34" customFormat="1" x14ac:dyDescent="0.2">
      <c r="B45" s="16" t="s">
        <v>50</v>
      </c>
      <c r="C45" s="36">
        <f>'2008'!C45-'2007'!C45</f>
        <v>0.27775567051333061</v>
      </c>
      <c r="D45" s="36">
        <f>'2008'!D45-'2007'!D45</f>
        <v>-0.50068628946164395</v>
      </c>
      <c r="E45" s="36">
        <f>'2008'!E45-'2007'!E45</f>
        <v>-0.72227023912417154</v>
      </c>
      <c r="F45" s="36">
        <f>'2008'!F45-'2007'!F45</f>
        <v>0.12666666666666648</v>
      </c>
      <c r="G45" s="36">
        <f>'2008'!G45-'2007'!G45</f>
        <v>-0.39318426724137945</v>
      </c>
      <c r="H45" s="36">
        <f>'2008'!H45-'2007'!H45</f>
        <v>1.2863089784699953</v>
      </c>
      <c r="I45" s="36">
        <f>'2008'!I45-'2007'!I45</f>
        <v>0.55392946770571916</v>
      </c>
      <c r="J45" s="36">
        <f>'2008'!J45-'2007'!J45</f>
        <v>0.19019945139244054</v>
      </c>
      <c r="K45" s="36">
        <f>'2008'!K45-'2007'!K45</f>
        <v>0.18376993829316546</v>
      </c>
      <c r="L45" s="36">
        <f>'2008'!L45-'2007'!L45</f>
        <v>0.1485379962492408</v>
      </c>
      <c r="M45" s="36">
        <f>'2008'!M45-'2007'!M45</f>
        <v>0.44514686505982404</v>
      </c>
      <c r="N45" s="36">
        <f>'2008'!N45-'2007'!N45</f>
        <v>-0.20969274627811219</v>
      </c>
      <c r="O45" s="36">
        <f>'2008'!O45-'2007'!O45</f>
        <v>0.65203252032520309</v>
      </c>
    </row>
    <row r="46" spans="2:18" hidden="1" x14ac:dyDescent="0.2">
      <c r="B46" s="37" t="s">
        <v>74</v>
      </c>
      <c r="C46" s="35">
        <f>'2008'!C46-'2007'!C46</f>
        <v>4.8908538270240332E-2</v>
      </c>
      <c r="D46" s="35">
        <f>'2008'!D46-'2007'!D46</f>
        <v>0.35994087213599402</v>
      </c>
      <c r="E46" s="35">
        <f>'2008'!E46-'2007'!E46</f>
        <v>0.73848684210526327</v>
      </c>
      <c r="F46" s="35">
        <f>'2008'!F46-'2007'!F46</f>
        <v>3.4444444444444446</v>
      </c>
      <c r="G46" s="35">
        <f>'2008'!G46-'2007'!G46</f>
        <v>2.0555555555555554</v>
      </c>
      <c r="H46" s="35">
        <f>'2008'!H46-'2007'!H46</f>
        <v>2.0333333333333332</v>
      </c>
      <c r="I46" s="35">
        <f>'2008'!I46-'2007'!I46</f>
        <v>2.1959798994974875</v>
      </c>
      <c r="J46" s="35">
        <f>'2008'!J46-'2007'!J46</f>
        <v>2.257309941520468</v>
      </c>
      <c r="K46" s="35">
        <f>'2008'!K46-'2007'!K46</f>
        <v>2.2230769230769232</v>
      </c>
      <c r="L46" s="35">
        <f>'2008'!L46-'2007'!L46</f>
        <v>2.3511450381679388</v>
      </c>
      <c r="M46" s="35">
        <f>'2008'!M46-'2007'!M46</f>
        <v>2.6774193548387095</v>
      </c>
      <c r="N46" s="35">
        <f>'2008'!N46-'2007'!N46</f>
        <v>2.5490196078431371</v>
      </c>
      <c r="O46" s="35">
        <f>'2008'!O46-'2007'!O46</f>
        <v>1.9322033898305084</v>
      </c>
    </row>
    <row r="47" spans="2:18" s="34" customFormat="1" hidden="1" x14ac:dyDescent="0.2">
      <c r="B47" s="37" t="s">
        <v>67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2:18" hidden="1" x14ac:dyDescent="0.2">
      <c r="B48" s="37" t="s">
        <v>6</v>
      </c>
      <c r="C48" s="35">
        <f>'2008'!C48-'2007'!C48</f>
        <v>5.7495766235607704E-2</v>
      </c>
      <c r="D48" s="35">
        <f>'2008'!D48-'2007'!D48</f>
        <v>0.27772677301995952</v>
      </c>
      <c r="E48" s="35">
        <f>'2008'!E48-'2007'!E48</f>
        <v>-0.13083183617231064</v>
      </c>
      <c r="F48" s="35">
        <f>'2008'!F48-'2007'!F48</f>
        <v>2.2690419923650245</v>
      </c>
      <c r="G48" s="35">
        <f>'2008'!G48-'2007'!G48</f>
        <v>2.1229235880398671</v>
      </c>
      <c r="H48" s="35">
        <f>'2008'!H48-'2007'!H48</f>
        <v>2.1315640079477718</v>
      </c>
      <c r="I48" s="35">
        <f>'2008'!I48-'2007'!I48</f>
        <v>2.1432241490044959</v>
      </c>
      <c r="J48" s="35">
        <f>'2008'!J48-'2007'!J48</f>
        <v>1.8295819935691318</v>
      </c>
      <c r="K48" s="35">
        <f>'2008'!K48-'2007'!K48</f>
        <v>2.2121468131042898</v>
      </c>
      <c r="L48" s="35">
        <f>'2008'!L48-'2007'!L48</f>
        <v>2.112972773192066</v>
      </c>
      <c r="M48" s="35">
        <f>'2008'!M48-'2007'!M48</f>
        <v>2.0897133639409358</v>
      </c>
      <c r="N48" s="35">
        <f>'2008'!N48-'2007'!N48</f>
        <v>1.9506431767337808</v>
      </c>
      <c r="O48" s="35">
        <f>'2008'!O48-'2007'!O48</f>
        <v>2.040427154843631</v>
      </c>
    </row>
    <row r="49" spans="2:15" hidden="1" x14ac:dyDescent="0.2">
      <c r="B49" s="37" t="s">
        <v>51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2:15" hidden="1" x14ac:dyDescent="0.2">
      <c r="B50" s="37" t="s">
        <v>69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2:15" hidden="1" x14ac:dyDescent="0.2">
      <c r="B51" s="37" t="s">
        <v>5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hidden="1" x14ac:dyDescent="0.2">
      <c r="B52" s="37" t="s">
        <v>76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hidden="1" x14ac:dyDescent="0.2">
      <c r="B53" s="37" t="s">
        <v>70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2:15" hidden="1" x14ac:dyDescent="0.2">
      <c r="B54" s="37" t="s">
        <v>75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5" hidden="1" x14ac:dyDescent="0.2">
      <c r="B55" s="37" t="s">
        <v>73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hidden="1" x14ac:dyDescent="0.2">
      <c r="B56" s="37" t="s">
        <v>78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hidden="1" x14ac:dyDescent="0.2">
      <c r="B57" s="37" t="s">
        <v>81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hidden="1" x14ac:dyDescent="0.2">
      <c r="B58" s="37" t="s">
        <v>79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 hidden="1" x14ac:dyDescent="0.2">
      <c r="B59" s="37" t="s">
        <v>68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hidden="1" x14ac:dyDescent="0.2">
      <c r="B60" s="37" t="s">
        <v>80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2:15" hidden="1" x14ac:dyDescent="0.2">
      <c r="B61" s="37" t="s">
        <v>77</v>
      </c>
    </row>
    <row r="62" spans="2:15" hidden="1" x14ac:dyDescent="0.2">
      <c r="B62" s="37" t="s">
        <v>71</v>
      </c>
    </row>
    <row r="63" spans="2:15" hidden="1" x14ac:dyDescent="0.2">
      <c r="B63" s="41" t="s">
        <v>72</v>
      </c>
    </row>
    <row r="64" spans="2:15" hidden="1" x14ac:dyDescent="0.2">
      <c r="B64" s="41" t="s">
        <v>82</v>
      </c>
    </row>
    <row r="65" spans="2:2" s="42" customFormat="1" x14ac:dyDescent="0.2">
      <c r="B65" s="41"/>
    </row>
    <row r="66" spans="2:2" s="42" customFormat="1" x14ac:dyDescent="0.2">
      <c r="B66" s="37"/>
    </row>
    <row r="75" spans="2:2" x14ac:dyDescent="0.2">
      <c r="B75" s="41"/>
    </row>
  </sheetData>
  <phoneticPr fontId="0" type="noConversion"/>
  <conditionalFormatting sqref="P1:IV1048576 A1:A1048576 C1:O6 B3:B65536 B1 C8:O65536">
    <cfRule type="cellIs" dxfId="6" priority="1" stopIfTrue="1" operator="lessThan">
      <formula>0</formula>
    </cfRule>
  </conditionalFormatting>
  <pageMargins left="0.75" right="0.56000000000000005" top="0.34" bottom="0.6" header="0.22" footer="0.27"/>
  <pageSetup paperSize="9" scale="80" orientation="landscape" horizontalDpi="96" verticalDpi="96" r:id="rId1"/>
  <headerFooter alignWithMargins="0">
    <oddFooter>&amp;LStatistics Finland&amp;C&amp;D&amp;RHelsinki City Tourist Office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75"/>
  <sheetViews>
    <sheetView workbookViewId="0">
      <selection activeCell="B3" sqref="B3"/>
    </sheetView>
  </sheetViews>
  <sheetFormatPr defaultRowHeight="12.75" x14ac:dyDescent="0.2"/>
  <cols>
    <col min="1" max="1" width="4.140625" style="26" customWidth="1"/>
    <col min="2" max="2" width="28.7109375" style="37" customWidth="1"/>
    <col min="3" max="11" width="10.140625" style="26" customWidth="1"/>
    <col min="12" max="12" width="10.7109375" style="26" customWidth="1"/>
    <col min="13" max="16" width="10.140625" style="26" customWidth="1"/>
    <col min="17" max="16384" width="9.140625" style="26"/>
  </cols>
  <sheetData>
    <row r="2" spans="2:78" x14ac:dyDescent="0.2">
      <c r="B2" s="38" t="s">
        <v>66</v>
      </c>
    </row>
    <row r="4" spans="2:78" ht="15.75" x14ac:dyDescent="0.25">
      <c r="B4" s="3" t="s">
        <v>83</v>
      </c>
      <c r="C4" s="27"/>
      <c r="D4" s="27"/>
      <c r="E4" s="27"/>
      <c r="G4" s="27"/>
      <c r="I4" s="27"/>
      <c r="K4" s="27"/>
      <c r="L4" s="27"/>
      <c r="P4" s="27"/>
    </row>
    <row r="5" spans="2:78" ht="15.75" thickBot="1" x14ac:dyDescent="0.3">
      <c r="B5" s="39" t="s">
        <v>0</v>
      </c>
    </row>
    <row r="6" spans="2:78" ht="13.5" thickBot="1" x14ac:dyDescent="0.25">
      <c r="B6" s="28" t="s">
        <v>103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2:78" ht="13.5" thickBot="1" x14ac:dyDescent="0.25">
      <c r="B7" s="31" t="s">
        <v>104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2:78" x14ac:dyDescent="0.2">
      <c r="B8" s="4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2:78" s="34" customFormat="1" x14ac:dyDescent="0.2">
      <c r="B9" s="13" t="s">
        <v>20</v>
      </c>
      <c r="C9" s="32">
        <f>'2007'!C9-'2006'!C9</f>
        <v>-3.168785141792485E-2</v>
      </c>
      <c r="D9" s="32">
        <f>'2007'!D9-'2006'!D9</f>
        <v>1.9825681847713827E-3</v>
      </c>
      <c r="E9" s="32">
        <f>'2007'!E9-'2006'!E9</f>
        <v>-2.6349690511515256E-2</v>
      </c>
      <c r="F9" s="32">
        <f>'2007'!F9-'2006'!F9</f>
        <v>1.6346560350230188E-2</v>
      </c>
      <c r="G9" s="32">
        <f>'2007'!G9-'2006'!G9</f>
        <v>-1.1633302410078539E-2</v>
      </c>
      <c r="H9" s="32">
        <f>'2007'!H9-'2006'!H9</f>
        <v>0.13633170737887212</v>
      </c>
      <c r="I9" s="32">
        <f>'2007'!I9-'2006'!I9</f>
        <v>-2.3805330682694859E-2</v>
      </c>
      <c r="J9" s="32">
        <f>'2007'!J9-'2006'!J9</f>
        <v>-9.3148053807974973E-2</v>
      </c>
      <c r="K9" s="32">
        <f>'2007'!K9-'2006'!K9</f>
        <v>-4.6883124439782486E-2</v>
      </c>
      <c r="L9" s="32">
        <f>'2007'!L9-'2006'!L9</f>
        <v>-0.10626440993676667</v>
      </c>
      <c r="M9" s="32">
        <f>'2007'!M9-'2006'!M9</f>
        <v>-3.0979492147722887E-2</v>
      </c>
      <c r="N9" s="32">
        <f>'2007'!N9-'2006'!N9</f>
        <v>-0.11521601604577736</v>
      </c>
      <c r="O9" s="32">
        <f>'2007'!O9-'2006'!O9</f>
        <v>-3.5980921529626952E-2</v>
      </c>
      <c r="P9" s="32"/>
      <c r="Q9" s="32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2:78" x14ac:dyDescent="0.2">
      <c r="B10" s="10" t="s">
        <v>21</v>
      </c>
      <c r="C10" s="29">
        <f>'2007'!C10-'2006'!C10</f>
        <v>-2.6033215221840988E-2</v>
      </c>
      <c r="D10" s="29">
        <f>'2007'!D10-'2006'!D10</f>
        <v>-5.4359420869567465E-3</v>
      </c>
      <c r="E10" s="29">
        <f>'2007'!E10-'2006'!E10</f>
        <v>-5.0287188214417577E-2</v>
      </c>
      <c r="F10" s="29">
        <f>'2007'!F10-'2006'!F10</f>
        <v>-7.9242157398597968E-3</v>
      </c>
      <c r="G10" s="29">
        <f>'2007'!G10-'2006'!G10</f>
        <v>7.1888556821209093E-4</v>
      </c>
      <c r="H10" s="29">
        <f>'2007'!H10-'2006'!H10</f>
        <v>0.22582974432724456</v>
      </c>
      <c r="I10" s="29">
        <f>'2007'!I10-'2006'!I10</f>
        <v>5.7500210373260252E-2</v>
      </c>
      <c r="J10" s="29">
        <f>'2007'!J10-'2006'!J10</f>
        <v>-0.10167388700819946</v>
      </c>
      <c r="K10" s="29">
        <f>'2007'!K10-'2006'!K10</f>
        <v>-4.9476140150633618E-2</v>
      </c>
      <c r="L10" s="29">
        <f>'2007'!L10-'2006'!L10</f>
        <v>-0.12082320336005248</v>
      </c>
      <c r="M10" s="29">
        <f>'2007'!M10-'2006'!M10</f>
        <v>-1.4698111130857505E-2</v>
      </c>
      <c r="N10" s="29">
        <f>'2007'!N10-'2006'!N10</f>
        <v>-0.15862882906698372</v>
      </c>
      <c r="O10" s="29">
        <f>'2007'!O10-'2006'!O10</f>
        <v>-8.4742102420267029E-2</v>
      </c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2:78" s="34" customFormat="1" x14ac:dyDescent="0.2">
      <c r="B11" s="15" t="s">
        <v>22</v>
      </c>
      <c r="C11" s="32">
        <f>'2007'!C11-'2006'!C11</f>
        <v>-1.7959021285524068E-2</v>
      </c>
      <c r="D11" s="32">
        <f>'2007'!D11-'2006'!D11</f>
        <v>-1.0083327293791244E-2</v>
      </c>
      <c r="E11" s="32">
        <f>'2007'!E11-'2006'!E11</f>
        <v>-1.0477787406272032E-2</v>
      </c>
      <c r="F11" s="32">
        <f>'2007'!F11-'2006'!F11</f>
        <v>1.7772198433059661E-2</v>
      </c>
      <c r="G11" s="32">
        <f>'2007'!G11-'2006'!G11</f>
        <v>-4.0798440288358995E-2</v>
      </c>
      <c r="H11" s="32">
        <f>'2007'!H11-'2006'!H11</f>
        <v>6.9040067339563027E-3</v>
      </c>
      <c r="I11" s="32">
        <f>'2007'!I11-'2006'!I11</f>
        <v>-6.4001086128746776E-2</v>
      </c>
      <c r="J11" s="32">
        <f>'2007'!J11-'2006'!J11</f>
        <v>-5.1329406172205605E-2</v>
      </c>
      <c r="K11" s="32">
        <f>'2007'!K11-'2006'!K11</f>
        <v>-1.257486709469835E-2</v>
      </c>
      <c r="L11" s="32">
        <f>'2007'!L11-'2006'!L11</f>
        <v>-2.9926070010451999E-2</v>
      </c>
      <c r="M11" s="32">
        <f>'2007'!M11-'2006'!M11</f>
        <v>-1.7915800569163975E-2</v>
      </c>
      <c r="N11" s="32">
        <f>'2007'!N11-'2006'!N11</f>
        <v>-4.7790337912816394E-2</v>
      </c>
      <c r="O11" s="32">
        <f>'2007'!O11-'2006'!O11</f>
        <v>1.5178000837246408E-2</v>
      </c>
      <c r="P11" s="32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2:78" x14ac:dyDescent="0.2">
      <c r="B12" s="23" t="s">
        <v>23</v>
      </c>
      <c r="C12" s="35">
        <f>'2007'!C12-'2006'!C12</f>
        <v>2.0697248997417095E-2</v>
      </c>
      <c r="D12" s="35">
        <f>'2007'!D12-'2006'!D12</f>
        <v>-5.855315414199147E-3</v>
      </c>
      <c r="E12" s="35">
        <f>'2007'!E12-'2006'!E12</f>
        <v>-2.3790142704276818E-2</v>
      </c>
      <c r="F12" s="35">
        <f>'2007'!F12-'2006'!F12</f>
        <v>-6.3536470037905968E-2</v>
      </c>
      <c r="G12" s="35">
        <f>'2007'!G12-'2006'!G12</f>
        <v>8.8670663762365987E-2</v>
      </c>
      <c r="H12" s="35">
        <f>'2007'!H12-'2006'!H12</f>
        <v>0.36148359888233217</v>
      </c>
      <c r="I12" s="35">
        <f>'2007'!I12-'2006'!I12</f>
        <v>0.34388540525790345</v>
      </c>
      <c r="J12" s="35">
        <f>'2007'!J12-'2006'!J12</f>
        <v>-5.1156814787852944E-2</v>
      </c>
      <c r="K12" s="35">
        <f>'2007'!K12-'2006'!K12</f>
        <v>-0.17959316206836418</v>
      </c>
      <c r="L12" s="35">
        <f>'2007'!L12-'2006'!L12</f>
        <v>-4.3039833794238369E-2</v>
      </c>
      <c r="M12" s="35">
        <f>'2007'!M12-'2006'!M12</f>
        <v>-5.8029367720612957E-2</v>
      </c>
      <c r="N12" s="35">
        <f>'2007'!N12-'2006'!N12</f>
        <v>-0.19231149930964198</v>
      </c>
      <c r="O12" s="35">
        <f>'2007'!O12-'2006'!O12</f>
        <v>-1.9801603808322188E-2</v>
      </c>
      <c r="P12" s="35"/>
    </row>
    <row r="13" spans="2:78" s="34" customFormat="1" x14ac:dyDescent="0.2">
      <c r="B13" s="16" t="s">
        <v>24</v>
      </c>
      <c r="C13" s="36">
        <f>'2007'!C13-'2006'!C13</f>
        <v>-6.5757933644495337E-2</v>
      </c>
      <c r="D13" s="36">
        <f>'2007'!D13-'2006'!D13</f>
        <v>-3.6667367803817852E-2</v>
      </c>
      <c r="E13" s="36">
        <f>'2007'!E13-'2006'!E13</f>
        <v>-4.2845060079530928E-2</v>
      </c>
      <c r="F13" s="36">
        <f>'2007'!F13-'2006'!F13</f>
        <v>-3.3631980662366612E-2</v>
      </c>
      <c r="G13" s="36">
        <f>'2007'!G13-'2006'!G13</f>
        <v>-0.14736476215674976</v>
      </c>
      <c r="H13" s="36">
        <f>'2007'!H13-'2006'!H13</f>
        <v>-1.5092101486535725E-3</v>
      </c>
      <c r="I13" s="36">
        <f>'2007'!I13-'2006'!I13</f>
        <v>-6.8859708432921884E-2</v>
      </c>
      <c r="J13" s="36">
        <f>'2007'!J13-'2006'!J13</f>
        <v>-3.1986895615009336E-2</v>
      </c>
      <c r="K13" s="36">
        <f>'2007'!K13-'2006'!K13</f>
        <v>-2.2379378973061081E-2</v>
      </c>
      <c r="L13" s="36">
        <f>'2007'!L13-'2006'!L13</f>
        <v>-2.4785607062735249E-2</v>
      </c>
      <c r="M13" s="36">
        <f>'2007'!M13-'2006'!M13</f>
        <v>-5.4025173181213804E-2</v>
      </c>
      <c r="N13" s="36">
        <f>'2007'!N13-'2006'!N13</f>
        <v>-0.19949685238185233</v>
      </c>
      <c r="O13" s="36">
        <f>'2007'!O13-'2006'!O13</f>
        <v>-9.3498704439354929E-2</v>
      </c>
      <c r="P13" s="36"/>
    </row>
    <row r="14" spans="2:78" x14ac:dyDescent="0.2">
      <c r="B14" s="1" t="s">
        <v>25</v>
      </c>
      <c r="C14" s="35">
        <f>'2007'!C14-'2006'!C14</f>
        <v>-3.9661456288615504E-3</v>
      </c>
      <c r="D14" s="35">
        <f>'2007'!D14-'2006'!D14</f>
        <v>-1.6446095138771266E-3</v>
      </c>
      <c r="E14" s="35">
        <f>'2007'!E14-'2006'!E14</f>
        <v>-5.2038862209441428E-2</v>
      </c>
      <c r="F14" s="35">
        <f>'2007'!F14-'2006'!F14</f>
        <v>-3.7172649600478724E-2</v>
      </c>
      <c r="G14" s="35">
        <f>'2007'!G14-'2006'!G14</f>
        <v>6.7483619611279133E-2</v>
      </c>
      <c r="H14" s="35">
        <f>'2007'!H14-'2006'!H14</f>
        <v>6.8002317636089105E-2</v>
      </c>
      <c r="I14" s="35">
        <f>'2007'!I14-'2006'!I14</f>
        <v>-3.6406409112554439E-2</v>
      </c>
      <c r="J14" s="35">
        <f>'2007'!J14-'2006'!J14</f>
        <v>-9.5952912285991898E-2</v>
      </c>
      <c r="K14" s="35">
        <f>'2007'!K14-'2006'!K14</f>
        <v>2.5168397247282481E-2</v>
      </c>
      <c r="L14" s="35">
        <f>'2007'!L14-'2006'!L14</f>
        <v>-1.3763650364001956E-2</v>
      </c>
      <c r="M14" s="35">
        <f>'2007'!M14-'2006'!M14</f>
        <v>4.2887449560561786E-2</v>
      </c>
      <c r="N14" s="35">
        <f>'2007'!N14-'2006'!N14</f>
        <v>-1.5796647467095193E-2</v>
      </c>
      <c r="O14" s="35">
        <f>'2007'!O14-'2006'!O14</f>
        <v>-2.3446104738132689E-2</v>
      </c>
      <c r="P14" s="35"/>
    </row>
    <row r="15" spans="2:78" s="34" customFormat="1" x14ac:dyDescent="0.2">
      <c r="B15" s="16" t="s">
        <v>1</v>
      </c>
      <c r="C15" s="36">
        <f>'2007'!C15-'2006'!C15</f>
        <v>-7.8847848341462079E-2</v>
      </c>
      <c r="D15" s="36">
        <f>'2007'!D15-'2006'!D15</f>
        <v>-8.0541305966447929E-2</v>
      </c>
      <c r="E15" s="36">
        <f>'2007'!E15-'2006'!E15</f>
        <v>-7.5224455817037406E-2</v>
      </c>
      <c r="F15" s="36">
        <f>'2007'!F15-'2006'!F15</f>
        <v>-0.16669944632767697</v>
      </c>
      <c r="G15" s="36">
        <f>'2007'!G15-'2006'!G15</f>
        <v>0.13014589189085823</v>
      </c>
      <c r="H15" s="36">
        <f>'2007'!H15-'2006'!H15</f>
        <v>-8.5390039738231227E-2</v>
      </c>
      <c r="I15" s="36">
        <f>'2007'!I15-'2006'!I15</f>
        <v>0.1528856913944705</v>
      </c>
      <c r="J15" s="36">
        <f>'2007'!J15-'2006'!J15</f>
        <v>-4.4821427955093363E-2</v>
      </c>
      <c r="K15" s="36">
        <f>'2007'!K15-'2006'!K15</f>
        <v>-0.19722513848949141</v>
      </c>
      <c r="L15" s="36">
        <f>'2007'!L15-'2006'!L15</f>
        <v>-0.26465003774446938</v>
      </c>
      <c r="M15" s="36">
        <f>'2007'!M15-'2006'!M15</f>
        <v>8.3891205663348511E-2</v>
      </c>
      <c r="N15" s="36">
        <f>'2007'!N15-'2006'!N15</f>
        <v>-0.27455061424143956</v>
      </c>
      <c r="O15" s="36">
        <f>'2007'!O15-'2006'!O15</f>
        <v>-9.3085693982363882E-2</v>
      </c>
      <c r="P15" s="36"/>
    </row>
    <row r="16" spans="2:78" x14ac:dyDescent="0.2">
      <c r="B16" s="18" t="s">
        <v>26</v>
      </c>
      <c r="C16" s="35">
        <f>'2007'!C16-'2006'!C16</f>
        <v>-2.2102287639611085E-2</v>
      </c>
      <c r="D16" s="35">
        <f>'2007'!D16-'2006'!D16</f>
        <v>-0.11132967802166727</v>
      </c>
      <c r="E16" s="35">
        <f>'2007'!E16-'2006'!E16</f>
        <v>-0.11147285535480478</v>
      </c>
      <c r="F16" s="35">
        <f>'2007'!F16-'2006'!F16</f>
        <v>5.6378332431182621E-2</v>
      </c>
      <c r="G16" s="35">
        <f>'2007'!G16-'2006'!G16</f>
        <v>1.7816976036646004E-2</v>
      </c>
      <c r="H16" s="35">
        <f>'2007'!H16-'2006'!H16</f>
        <v>0.18853772761972221</v>
      </c>
      <c r="I16" s="35">
        <f>'2007'!I16-'2006'!I16</f>
        <v>3.7644986643334821E-2</v>
      </c>
      <c r="J16" s="35">
        <f>'2007'!J16-'2006'!J16</f>
        <v>-0.11558254076086927</v>
      </c>
      <c r="K16" s="35">
        <f>'2007'!K16-'2006'!K16</f>
        <v>-9.3147098597174072E-2</v>
      </c>
      <c r="L16" s="35">
        <f>'2007'!L16-'2006'!L16</f>
        <v>-6.7155299484221054E-2</v>
      </c>
      <c r="M16" s="35">
        <f>'2007'!M16-'2006'!M16</f>
        <v>0.12784695849509919</v>
      </c>
      <c r="N16" s="35">
        <f>'2007'!N16-'2006'!N16</f>
        <v>-9.9317718748055173E-2</v>
      </c>
      <c r="O16" s="35">
        <f>'2007'!O16-'2006'!O16</f>
        <v>-0.10487350847962906</v>
      </c>
      <c r="P16" s="35"/>
    </row>
    <row r="17" spans="2:16" s="34" customFormat="1" x14ac:dyDescent="0.2">
      <c r="B17" s="16" t="s">
        <v>27</v>
      </c>
      <c r="C17" s="36">
        <f>'2007'!C17-'2006'!C17</f>
        <v>0.11046050083592718</v>
      </c>
      <c r="D17" s="36">
        <f>'2007'!D17-'2006'!D17</f>
        <v>-5.6875422342246296E-3</v>
      </c>
      <c r="E17" s="36">
        <f>'2007'!E17-'2006'!E17</f>
        <v>0.2371853130736612</v>
      </c>
      <c r="F17" s="36">
        <f>'2007'!F17-'2006'!F17</f>
        <v>-8.6685796858652076E-3</v>
      </c>
      <c r="G17" s="36">
        <f>'2007'!G17-'2006'!G17</f>
        <v>-8.0006574757043314E-3</v>
      </c>
      <c r="H17" s="36">
        <f>'2007'!H17-'2006'!H17</f>
        <v>0.17897664059418794</v>
      </c>
      <c r="I17" s="36">
        <f>'2007'!I17-'2006'!I17</f>
        <v>0.24997393991572991</v>
      </c>
      <c r="J17" s="36">
        <f>'2007'!J17-'2006'!J17</f>
        <v>0.11812573539424931</v>
      </c>
      <c r="K17" s="36">
        <f>'2007'!K17-'2006'!K17</f>
        <v>5.9995662196859811E-2</v>
      </c>
      <c r="L17" s="36">
        <f>'2007'!L17-'2006'!L17</f>
        <v>-5.110241299602758E-2</v>
      </c>
      <c r="M17" s="36">
        <f>'2007'!M17-'2006'!M17</f>
        <v>1.882393083788525E-2</v>
      </c>
      <c r="N17" s="36">
        <f>'2007'!N17-'2006'!N17</f>
        <v>0.15310744977378565</v>
      </c>
      <c r="O17" s="36">
        <f>'2007'!O17-'2006'!O17</f>
        <v>0.10553927353789661</v>
      </c>
      <c r="P17" s="36"/>
    </row>
    <row r="18" spans="2:16" x14ac:dyDescent="0.2">
      <c r="B18" s="1" t="s">
        <v>28</v>
      </c>
      <c r="C18" s="35">
        <f>'2007'!C18-'2006'!C18</f>
        <v>2.8925314391927692E-2</v>
      </c>
      <c r="D18" s="35">
        <f>'2007'!D18-'2006'!D18</f>
        <v>0.20151839133080562</v>
      </c>
      <c r="E18" s="35">
        <f>'2007'!E18-'2006'!E18</f>
        <v>-5.4574638844302026E-2</v>
      </c>
      <c r="F18" s="35">
        <f>'2007'!F18-'2006'!F18</f>
        <v>0.15110964233771274</v>
      </c>
      <c r="G18" s="35">
        <f>'2007'!G18-'2006'!G18</f>
        <v>6.786079911258458E-3</v>
      </c>
      <c r="H18" s="35">
        <f>'2007'!H18-'2006'!H18</f>
        <v>0.24482002756323595</v>
      </c>
      <c r="I18" s="35">
        <f>'2007'!I18-'2006'!I18</f>
        <v>2.7082456950475287E-2</v>
      </c>
      <c r="J18" s="35">
        <f>'2007'!J18-'2006'!J18</f>
        <v>-3.2936632108642172E-3</v>
      </c>
      <c r="K18" s="35">
        <f>'2007'!K18-'2006'!K18</f>
        <v>5.7604626516312152E-2</v>
      </c>
      <c r="L18" s="35">
        <f>'2007'!L18-'2006'!L18</f>
        <v>-0.183581033441091</v>
      </c>
      <c r="M18" s="35">
        <f>'2007'!M18-'2006'!M18</f>
        <v>-9.2382824622974091E-2</v>
      </c>
      <c r="N18" s="35">
        <f>'2007'!N18-'2006'!N18</f>
        <v>-0.18870080588426008</v>
      </c>
      <c r="O18" s="35">
        <f>'2007'!O18-'2006'!O18</f>
        <v>-2.8497945601399621E-2</v>
      </c>
      <c r="P18" s="35"/>
    </row>
    <row r="19" spans="2:16" s="34" customFormat="1" x14ac:dyDescent="0.2">
      <c r="B19" s="16" t="s">
        <v>29</v>
      </c>
      <c r="C19" s="36">
        <f>'2007'!C19-'2006'!C19</f>
        <v>-4.9503551011218949E-2</v>
      </c>
      <c r="D19" s="36">
        <f>'2007'!D19-'2006'!D19</f>
        <v>7.9003090879897098E-2</v>
      </c>
      <c r="E19" s="36">
        <f>'2007'!E19-'2006'!E19</f>
        <v>-8.1037432857863134E-2</v>
      </c>
      <c r="F19" s="36">
        <f>'2007'!F19-'2006'!F19</f>
        <v>-5.0202709466860007E-2</v>
      </c>
      <c r="G19" s="36">
        <f>'2007'!G19-'2006'!G19</f>
        <v>-5.7054139422396677E-2</v>
      </c>
      <c r="H19" s="36">
        <f>'2007'!H19-'2006'!H19</f>
        <v>0.23268135717868832</v>
      </c>
      <c r="I19" s="36">
        <f>'2007'!I19-'2006'!I19</f>
        <v>-9.6557659208285074E-4</v>
      </c>
      <c r="J19" s="36">
        <f>'2007'!J19-'2006'!J19</f>
        <v>-0.21657648476920888</v>
      </c>
      <c r="K19" s="36">
        <f>'2007'!K19-'2006'!K19</f>
        <v>-4.4989524894837096E-2</v>
      </c>
      <c r="L19" s="36">
        <f>'2007'!L19-'2006'!L19</f>
        <v>-6.3210489772373979E-2</v>
      </c>
      <c r="M19" s="36">
        <f>'2007'!M19-'2006'!M19</f>
        <v>-9.260053346126762E-2</v>
      </c>
      <c r="N19" s="36">
        <f>'2007'!N19-'2006'!N19</f>
        <v>-0.25337160096311084</v>
      </c>
      <c r="O19" s="36">
        <f>'2007'!O19-'2006'!O19</f>
        <v>-4.096177353877728E-2</v>
      </c>
      <c r="P19" s="36"/>
    </row>
    <row r="20" spans="2:16" x14ac:dyDescent="0.2">
      <c r="B20" s="1" t="s">
        <v>30</v>
      </c>
      <c r="C20" s="35">
        <f>'2007'!C20-'2006'!C20</f>
        <v>-2.6729092129433418E-2</v>
      </c>
      <c r="D20" s="35">
        <f>'2007'!D20-'2006'!D20</f>
        <v>5.4398584182444587E-3</v>
      </c>
      <c r="E20" s="35">
        <f>'2007'!E20-'2006'!E20</f>
        <v>0.18436023963662174</v>
      </c>
      <c r="F20" s="35">
        <f>'2007'!F20-'2006'!F20</f>
        <v>-7.8289008515781688E-3</v>
      </c>
      <c r="G20" s="35">
        <f>'2007'!G20-'2006'!G20</f>
        <v>0.24449083626653723</v>
      </c>
      <c r="H20" s="35">
        <f>'2007'!H20-'2006'!H20</f>
        <v>0.20502411189216208</v>
      </c>
      <c r="I20" s="35">
        <f>'2007'!I20-'2006'!I20</f>
        <v>2.794073390838081E-2</v>
      </c>
      <c r="J20" s="35">
        <f>'2007'!J20-'2006'!J20</f>
        <v>-0.14171167994357958</v>
      </c>
      <c r="K20" s="35">
        <f>'2007'!K20-'2006'!K20</f>
        <v>-0.22661194052936118</v>
      </c>
      <c r="L20" s="35">
        <f>'2007'!L20-'2006'!L20</f>
        <v>-2.612600760772632E-2</v>
      </c>
      <c r="M20" s="35">
        <f>'2007'!M20-'2006'!M20</f>
        <v>5.5893874413160738E-2</v>
      </c>
      <c r="N20" s="35">
        <f>'2007'!N20-'2006'!N20</f>
        <v>-0.26845647857386545</v>
      </c>
      <c r="O20" s="35">
        <f>'2007'!O20-'2006'!O20</f>
        <v>-0.2399178240507438</v>
      </c>
      <c r="P20" s="35"/>
    </row>
    <row r="21" spans="2:16" s="34" customFormat="1" x14ac:dyDescent="0.2">
      <c r="B21" s="16" t="s">
        <v>31</v>
      </c>
      <c r="C21" s="36">
        <f>'2007'!C21-'2006'!C21</f>
        <v>-2.9120034879085654E-2</v>
      </c>
      <c r="D21" s="36">
        <f>'2007'!D21-'2006'!D21</f>
        <v>-7.8378144722054177E-2</v>
      </c>
      <c r="E21" s="36">
        <f>'2007'!E21-'2006'!E21</f>
        <v>-0.10230651364323617</v>
      </c>
      <c r="F21" s="36">
        <f>'2007'!F21-'2006'!F21</f>
        <v>-1.902043865996017E-3</v>
      </c>
      <c r="G21" s="36">
        <f>'2007'!G21-'2006'!G21</f>
        <v>-0.16085179549049466</v>
      </c>
      <c r="H21" s="36">
        <f>'2007'!H21-'2006'!H21</f>
        <v>-4.3100023247516495E-2</v>
      </c>
      <c r="I21" s="36">
        <f>'2007'!I21-'2006'!I21</f>
        <v>-4.2308948653735357E-3</v>
      </c>
      <c r="J21" s="36">
        <f>'2007'!J21-'2006'!J21</f>
        <v>-0.16403359534580186</v>
      </c>
      <c r="K21" s="36">
        <f>'2007'!K21-'2006'!K21</f>
        <v>6.9657152661105393E-2</v>
      </c>
      <c r="L21" s="36">
        <f>'2007'!L21-'2006'!L21</f>
        <v>0.17278552331270536</v>
      </c>
      <c r="M21" s="36">
        <f>'2007'!M21-'2006'!M21</f>
        <v>5.2314706618639573E-2</v>
      </c>
      <c r="N21" s="36">
        <f>'2007'!N21-'2006'!N21</f>
        <v>-7.9369690326116737E-2</v>
      </c>
      <c r="O21" s="36">
        <f>'2007'!O21-'2006'!O21</f>
        <v>-5.6493040250390036E-2</v>
      </c>
      <c r="P21" s="36"/>
    </row>
    <row r="22" spans="2:16" x14ac:dyDescent="0.2">
      <c r="B22" s="1" t="s">
        <v>32</v>
      </c>
      <c r="C22" s="35">
        <f>'2007'!C22-'2006'!C22</f>
        <v>-1.4512549622011761E-2</v>
      </c>
      <c r="D22" s="35">
        <f>'2007'!D22-'2006'!D22</f>
        <v>0.11326857247468336</v>
      </c>
      <c r="E22" s="35">
        <f>'2007'!E22-'2006'!E22</f>
        <v>1.28843798096554E-2</v>
      </c>
      <c r="F22" s="35">
        <f>'2007'!F22-'2006'!F22</f>
        <v>7.0175349916343555E-2</v>
      </c>
      <c r="G22" s="35">
        <f>'2007'!G22-'2006'!G22</f>
        <v>-9.4093622075477334E-2</v>
      </c>
      <c r="H22" s="35">
        <f>'2007'!H22-'2006'!H22</f>
        <v>-0.18856341738003701</v>
      </c>
      <c r="I22" s="35">
        <f>'2007'!I22-'2006'!I22</f>
        <v>6.9562351011966284E-2</v>
      </c>
      <c r="J22" s="35">
        <f>'2007'!J22-'2006'!J22</f>
        <v>-0.15221938987559214</v>
      </c>
      <c r="K22" s="35">
        <f>'2007'!K22-'2006'!K22</f>
        <v>-2.450582734283091E-2</v>
      </c>
      <c r="L22" s="35">
        <f>'2007'!L22-'2006'!L22</f>
        <v>1.5916547901501765E-2</v>
      </c>
      <c r="M22" s="35">
        <f>'2007'!M22-'2006'!M22</f>
        <v>-2.8626765306059676E-2</v>
      </c>
      <c r="N22" s="35">
        <f>'2007'!N22-'2006'!N22</f>
        <v>0.10006756570420006</v>
      </c>
      <c r="O22" s="35">
        <f>'2007'!O22-'2006'!O22</f>
        <v>3.9522997874221755E-3</v>
      </c>
      <c r="P22" s="35"/>
    </row>
    <row r="23" spans="2:16" s="34" customFormat="1" x14ac:dyDescent="0.2">
      <c r="B23" s="16" t="s">
        <v>33</v>
      </c>
      <c r="C23" s="36">
        <f>'2007'!C23-'2006'!C23</f>
        <v>5.6516235594764597E-2</v>
      </c>
      <c r="D23" s="36">
        <f>'2007'!D23-'2006'!D23</f>
        <v>0.42952037524062558</v>
      </c>
      <c r="E23" s="36">
        <f>'2007'!E23-'2006'!E23</f>
        <v>-2.1028752748629254E-2</v>
      </c>
      <c r="F23" s="36">
        <f>'2007'!F23-'2006'!F23</f>
        <v>0.16858691668744252</v>
      </c>
      <c r="G23" s="36">
        <f>'2007'!G23-'2006'!G23</f>
        <v>0.27232341717518493</v>
      </c>
      <c r="H23" s="36">
        <f>'2007'!H23-'2006'!H23</f>
        <v>0.36510591510416024</v>
      </c>
      <c r="I23" s="36">
        <f>'2007'!I23-'2006'!I23</f>
        <v>7.2643439218980532E-2</v>
      </c>
      <c r="J23" s="36">
        <f>'2007'!J23-'2006'!J23</f>
        <v>-2.2320541520155501E-2</v>
      </c>
      <c r="K23" s="36">
        <f>'2007'!K23-'2006'!K23</f>
        <v>2.4397532888677853E-2</v>
      </c>
      <c r="L23" s="36">
        <f>'2007'!L23-'2006'!L23</f>
        <v>-9.3271661799580574E-2</v>
      </c>
      <c r="M23" s="36">
        <f>'2007'!M23-'2006'!M23</f>
        <v>0.14652631373069935</v>
      </c>
      <c r="N23" s="36">
        <f>'2007'!N23-'2006'!N23</f>
        <v>6.6212147363979845E-3</v>
      </c>
      <c r="O23" s="36">
        <f>'2007'!O23-'2006'!O23</f>
        <v>-9.4709938620473499E-2</v>
      </c>
      <c r="P23" s="36"/>
    </row>
    <row r="24" spans="2:16" x14ac:dyDescent="0.2">
      <c r="B24" s="1" t="s">
        <v>34</v>
      </c>
      <c r="C24" s="35">
        <f>'2007'!C24-'2006'!C24</f>
        <v>-0.1392762576276243</v>
      </c>
      <c r="D24" s="35">
        <f>'2007'!D24-'2006'!D24</f>
        <v>-0.23544034090909083</v>
      </c>
      <c r="E24" s="35">
        <f>'2007'!E24-'2006'!E24</f>
        <v>0.23867385624735737</v>
      </c>
      <c r="F24" s="35">
        <f>'2007'!F24-'2006'!F24</f>
        <v>0.16716785684959534</v>
      </c>
      <c r="G24" s="35">
        <f>'2007'!G24-'2006'!G24</f>
        <v>0.2572612879348628</v>
      </c>
      <c r="H24" s="35">
        <f>'2007'!H24-'2006'!H24</f>
        <v>0.46235226788037798</v>
      </c>
      <c r="I24" s="35">
        <f>'2007'!I24-'2006'!I24</f>
        <v>-0.76420297103310331</v>
      </c>
      <c r="J24" s="35">
        <f>'2007'!J24-'2006'!J24</f>
        <v>4.6159206647011342E-2</v>
      </c>
      <c r="K24" s="35">
        <f>'2007'!K24-'2006'!K24</f>
        <v>-0.20636213419958116</v>
      </c>
      <c r="L24" s="35">
        <f>'2007'!L24-'2006'!L24</f>
        <v>-0.10288472537382498</v>
      </c>
      <c r="M24" s="35">
        <f>'2007'!M24-'2006'!M24</f>
        <v>-0.31437836317792733</v>
      </c>
      <c r="N24" s="35">
        <f>'2007'!N24-'2006'!N24</f>
        <v>-0.41314594959371598</v>
      </c>
      <c r="O24" s="35">
        <f>'2007'!O24-'2006'!O24</f>
        <v>-0.61550160285893685</v>
      </c>
      <c r="P24" s="35"/>
    </row>
    <row r="25" spans="2:16" s="34" customFormat="1" x14ac:dyDescent="0.2">
      <c r="B25" s="16" t="s">
        <v>35</v>
      </c>
      <c r="C25" s="36">
        <f>'2007'!C25-'2006'!C25</f>
        <v>-5.2609999089572757E-2</v>
      </c>
      <c r="D25" s="36">
        <f>'2007'!D25-'2006'!D25</f>
        <v>0.10224621374235499</v>
      </c>
      <c r="E25" s="36">
        <f>'2007'!E25-'2006'!E25</f>
        <v>-7.2100313479623868E-2</v>
      </c>
      <c r="F25" s="36">
        <f>'2007'!F25-'2006'!F25</f>
        <v>-2.3739231256453053E-2</v>
      </c>
      <c r="G25" s="36">
        <f>'2007'!G25-'2006'!G25</f>
        <v>-6.1096275392401367E-2</v>
      </c>
      <c r="H25" s="36">
        <f>'2007'!H25-'2006'!H25</f>
        <v>-0.18616679461481889</v>
      </c>
      <c r="I25" s="36">
        <f>'2007'!I25-'2006'!I25</f>
        <v>3.0999850270090334E-3</v>
      </c>
      <c r="J25" s="36">
        <f>'2007'!J25-'2006'!J25</f>
        <v>-6.1984047847733148E-2</v>
      </c>
      <c r="K25" s="36">
        <f>'2007'!K25-'2006'!K25</f>
        <v>-8.4639498432601989E-2</v>
      </c>
      <c r="L25" s="36">
        <f>'2007'!L25-'2006'!L25</f>
        <v>-0.1866220735785955</v>
      </c>
      <c r="M25" s="36">
        <f>'2007'!M25-'2006'!M25</f>
        <v>-6.4260980687182112E-2</v>
      </c>
      <c r="N25" s="36">
        <f>'2007'!N25-'2006'!N25</f>
        <v>-5.2111667210676949E-2</v>
      </c>
      <c r="O25" s="36">
        <f>'2007'!O25-'2006'!O25</f>
        <v>0.24618358404534746</v>
      </c>
      <c r="P25" s="36"/>
    </row>
    <row r="26" spans="2:16" x14ac:dyDescent="0.2">
      <c r="B26" s="1" t="s">
        <v>36</v>
      </c>
      <c r="C26" s="35">
        <f>'2007'!C26-'2006'!C26</f>
        <v>-9.7816720987808914E-3</v>
      </c>
      <c r="D26" s="35">
        <f>'2007'!D26-'2006'!D26</f>
        <v>7.0659735925220346E-2</v>
      </c>
      <c r="E26" s="35">
        <f>'2007'!E26-'2006'!E26</f>
        <v>-5.583984423753785E-2</v>
      </c>
      <c r="F26" s="35">
        <f>'2007'!F26-'2006'!F26</f>
        <v>0.24756369961849423</v>
      </c>
      <c r="G26" s="35">
        <f>'2007'!G26-'2006'!G26</f>
        <v>9.5114940432330597E-2</v>
      </c>
      <c r="H26" s="35">
        <f>'2007'!H26-'2006'!H26</f>
        <v>0.49399649407853818</v>
      </c>
      <c r="I26" s="35">
        <f>'2007'!I26-'2006'!I26</f>
        <v>4.3890816562572432E-2</v>
      </c>
      <c r="J26" s="35">
        <f>'2007'!J26-'2006'!J26</f>
        <v>0.10893304600581333</v>
      </c>
      <c r="K26" s="35">
        <f>'2007'!K26-'2006'!K26</f>
        <v>-0.29027877100375621</v>
      </c>
      <c r="L26" s="35">
        <f>'2007'!L26-'2006'!L26</f>
        <v>-0.4060529506487387</v>
      </c>
      <c r="M26" s="35">
        <f>'2007'!M26-'2006'!M26</f>
        <v>-7.9460093896713602E-2</v>
      </c>
      <c r="N26" s="35">
        <f>'2007'!N26-'2006'!N26</f>
        <v>-0.34852127521292142</v>
      </c>
      <c r="O26" s="35">
        <f>'2007'!O26-'2006'!O26</f>
        <v>-0.14394937315192635</v>
      </c>
      <c r="P26" s="35"/>
    </row>
    <row r="27" spans="2:16" s="34" customFormat="1" x14ac:dyDescent="0.2">
      <c r="B27" s="16" t="s">
        <v>37</v>
      </c>
      <c r="C27" s="36">
        <f>'2007'!C27-'2006'!C27</f>
        <v>-7.2931167846616685E-2</v>
      </c>
      <c r="D27" s="36">
        <f>'2007'!D27-'2006'!D27</f>
        <v>1.8639869335872472E-3</v>
      </c>
      <c r="E27" s="36">
        <f>'2007'!E27-'2006'!E27</f>
        <v>-0.2494321608040202</v>
      </c>
      <c r="F27" s="36">
        <f>'2007'!F27-'2006'!F27</f>
        <v>-0.12941568056540609</v>
      </c>
      <c r="G27" s="36">
        <f>'2007'!G27-'2006'!G27</f>
        <v>3.4637597617884985E-2</v>
      </c>
      <c r="H27" s="36">
        <f>'2007'!H27-'2006'!H27</f>
        <v>0.21050259272623206</v>
      </c>
      <c r="I27" s="36">
        <f>'2007'!I27-'2006'!I27</f>
        <v>0.22177499593682048</v>
      </c>
      <c r="J27" s="36">
        <f>'2007'!J27-'2006'!J27</f>
        <v>-6.4084033745740454E-2</v>
      </c>
      <c r="K27" s="36">
        <f>'2007'!K27-'2006'!K27</f>
        <v>-0.63029067749297307</v>
      </c>
      <c r="L27" s="36">
        <f>'2007'!L27-'2006'!L27</f>
        <v>-0.30935138695591835</v>
      </c>
      <c r="M27" s="36">
        <f>'2007'!M27-'2006'!M27</f>
        <v>0.14956490481824858</v>
      </c>
      <c r="N27" s="36">
        <f>'2007'!N27-'2006'!N27</f>
        <v>0.1156437611457497</v>
      </c>
      <c r="O27" s="36">
        <f>'2007'!O27-'2006'!O27</f>
        <v>-3.7823247134097571E-2</v>
      </c>
      <c r="P27" s="36"/>
    </row>
    <row r="28" spans="2:16" x14ac:dyDescent="0.2">
      <c r="B28" s="1" t="s">
        <v>38</v>
      </c>
      <c r="C28" s="35">
        <f>'2007'!C28-'2006'!C28</f>
        <v>7.8245572479597403E-2</v>
      </c>
      <c r="D28" s="35">
        <f>'2007'!D28-'2006'!D28</f>
        <v>0.33704637802998461</v>
      </c>
      <c r="E28" s="35">
        <f>'2007'!E28-'2006'!E28</f>
        <v>0.31346578366445899</v>
      </c>
      <c r="F28" s="35">
        <f>'2007'!F28-'2006'!F28</f>
        <v>0.96150167384026819</v>
      </c>
      <c r="G28" s="35">
        <f>'2007'!G28-'2006'!G28</f>
        <v>0.30286261980830687</v>
      </c>
      <c r="H28" s="35">
        <f>'2007'!H28-'2006'!H28</f>
        <v>-0.13740636704119868</v>
      </c>
      <c r="I28" s="35">
        <f>'2007'!I28-'2006'!I28</f>
        <v>0.70055818639798506</v>
      </c>
      <c r="J28" s="35">
        <f>'2007'!J28-'2006'!J28</f>
        <v>-0.67602270879226456</v>
      </c>
      <c r="K28" s="35">
        <f>'2007'!K28-'2006'!K28</f>
        <v>3.9302519250255408E-2</v>
      </c>
      <c r="L28" s="35">
        <f>'2007'!L28-'2006'!L28</f>
        <v>0.49026066259741263</v>
      </c>
      <c r="M28" s="35">
        <f>'2007'!M28-'2006'!M28</f>
        <v>-1.3354474982381959E-2</v>
      </c>
      <c r="N28" s="35">
        <f>'2007'!N28-'2006'!N28</f>
        <v>0.29717805250237728</v>
      </c>
      <c r="O28" s="35">
        <f>'2007'!O28-'2006'!O28</f>
        <v>-0.28639262523191111</v>
      </c>
      <c r="P28" s="35"/>
    </row>
    <row r="29" spans="2:16" s="34" customFormat="1" x14ac:dyDescent="0.2">
      <c r="B29" s="16" t="s">
        <v>39</v>
      </c>
      <c r="C29" s="36">
        <f>'2007'!C29-'2006'!C29</f>
        <v>4.8029292952679992E-2</v>
      </c>
      <c r="D29" s="36">
        <f>'2007'!D29-'2006'!D29</f>
        <v>-0.51333557775034588</v>
      </c>
      <c r="E29" s="36">
        <f>'2007'!E29-'2006'!E29</f>
        <v>0.2493931597842991</v>
      </c>
      <c r="F29" s="36">
        <f>'2007'!F29-'2006'!F29</f>
        <v>-1.31367472190257</v>
      </c>
      <c r="G29" s="36">
        <f>'2007'!G29-'2006'!G29</f>
        <v>0.28166832078623116</v>
      </c>
      <c r="H29" s="36">
        <f>'2007'!H29-'2006'!H29</f>
        <v>0.22640580498346985</v>
      </c>
      <c r="I29" s="36">
        <f>'2007'!I29-'2006'!I29</f>
        <v>0.23636537423533666</v>
      </c>
      <c r="J29" s="36">
        <f>'2007'!J29-'2006'!J29</f>
        <v>9.2451350041482527E-2</v>
      </c>
      <c r="K29" s="36">
        <f>'2007'!K29-'2006'!K29</f>
        <v>-0.49213070774459533</v>
      </c>
      <c r="L29" s="36">
        <f>'2007'!L29-'2006'!L29</f>
        <v>0.39675893798031225</v>
      </c>
      <c r="M29" s="36">
        <f>'2007'!M29-'2006'!M29</f>
        <v>0.16877329444174372</v>
      </c>
      <c r="N29" s="36">
        <f>'2007'!N29-'2006'!N29</f>
        <v>-0.37080159166470317</v>
      </c>
      <c r="O29" s="36">
        <f>'2007'!O29-'2006'!O29</f>
        <v>1.1490479723046487</v>
      </c>
      <c r="P29" s="36"/>
    </row>
    <row r="30" spans="2:16" x14ac:dyDescent="0.2">
      <c r="B30" s="1" t="s">
        <v>40</v>
      </c>
      <c r="C30" s="35">
        <f>'2007'!C30-'2006'!C30</f>
        <v>-2.2064931680565003E-2</v>
      </c>
      <c r="D30" s="35">
        <f>'2007'!D30-'2006'!D30</f>
        <v>-9.4955702269081677E-3</v>
      </c>
      <c r="E30" s="35">
        <f>'2007'!E30-'2006'!E30</f>
        <v>-2.7481657315493901E-2</v>
      </c>
      <c r="F30" s="35">
        <f>'2007'!F30-'2006'!F30</f>
        <v>-7.355474843426224E-2</v>
      </c>
      <c r="G30" s="35">
        <f>'2007'!G30-'2006'!G30</f>
        <v>0.13755633301707793</v>
      </c>
      <c r="H30" s="35">
        <f>'2007'!H30-'2006'!H30</f>
        <v>0.61996624065589589</v>
      </c>
      <c r="I30" s="35">
        <f>'2007'!I30-'2006'!I30</f>
        <v>4.1082625220906888E-2</v>
      </c>
      <c r="J30" s="35">
        <f>'2007'!J30-'2006'!J30</f>
        <v>-3.5638856441659872E-2</v>
      </c>
      <c r="K30" s="35">
        <f>'2007'!K30-'2006'!K30</f>
        <v>-0.37483078741401954</v>
      </c>
      <c r="L30" s="35">
        <f>'2007'!L30-'2006'!L30</f>
        <v>0.19407363278922896</v>
      </c>
      <c r="M30" s="35">
        <f>'2007'!M30-'2006'!M30</f>
        <v>-1.8722018722018952E-2</v>
      </c>
      <c r="N30" s="35">
        <f>'2007'!N30-'2006'!N30</f>
        <v>-0.26836793138467607</v>
      </c>
      <c r="O30" s="35">
        <f>'2007'!O30-'2006'!O30</f>
        <v>-0.16261093361732337</v>
      </c>
      <c r="P30" s="35"/>
    </row>
    <row r="31" spans="2:16" s="34" customFormat="1" x14ac:dyDescent="0.2">
      <c r="B31" s="16" t="s">
        <v>2</v>
      </c>
      <c r="C31" s="36">
        <f>'2007'!C31-'2006'!C31</f>
        <v>-7.4761590687985269E-2</v>
      </c>
      <c r="D31" s="36">
        <f>'2007'!D31-'2006'!D31</f>
        <v>2.8421038037977908E-3</v>
      </c>
      <c r="E31" s="36">
        <f>'2007'!E31-'2006'!E31</f>
        <v>-1.4431834103965091E-2</v>
      </c>
      <c r="F31" s="36">
        <f>'2007'!F31-'2006'!F31</f>
        <v>-1.0494058786741713</v>
      </c>
      <c r="G31" s="36">
        <f>'2007'!G31-'2006'!G31</f>
        <v>4.8529956382191042E-2</v>
      </c>
      <c r="H31" s="36">
        <f>'2007'!H31-'2006'!H31</f>
        <v>8.4639930456169576E-2</v>
      </c>
      <c r="I31" s="36">
        <f>'2007'!I31-'2006'!I31</f>
        <v>5.6599109925852265E-2</v>
      </c>
      <c r="J31" s="36">
        <f>'2007'!J31-'2006'!J31</f>
        <v>-6.3331983063125152E-2</v>
      </c>
      <c r="K31" s="36">
        <f>'2007'!K31-'2006'!K31</f>
        <v>-0.11859529702970306</v>
      </c>
      <c r="L31" s="36">
        <f>'2007'!L31-'2006'!L31</f>
        <v>-0.1406853329688682</v>
      </c>
      <c r="M31" s="36">
        <f>'2007'!M31-'2006'!M31</f>
        <v>-0.19368519800177797</v>
      </c>
      <c r="N31" s="36">
        <f>'2007'!N31-'2006'!N31</f>
        <v>-0.1737063879993257</v>
      </c>
      <c r="O31" s="36">
        <f>'2007'!O31-'2006'!O31</f>
        <v>0.10310734463276816</v>
      </c>
      <c r="P31" s="36"/>
    </row>
    <row r="32" spans="2:16" x14ac:dyDescent="0.2">
      <c r="B32" s="1" t="s">
        <v>41</v>
      </c>
      <c r="C32" s="35">
        <f>'2007'!C32-'2006'!C32</f>
        <v>-0.14216947173849626</v>
      </c>
      <c r="D32" s="35">
        <f>'2007'!D32-'2006'!D32</f>
        <v>-0.44224620427347761</v>
      </c>
      <c r="E32" s="35">
        <f>'2007'!E32-'2006'!E32</f>
        <v>-1.2312335958005254</v>
      </c>
      <c r="F32" s="35">
        <f>'2007'!F32-'2006'!F32</f>
        <v>1.0276069370567376</v>
      </c>
      <c r="G32" s="35">
        <f>'2007'!G32-'2006'!G32</f>
        <v>-0.28457544211714536</v>
      </c>
      <c r="H32" s="35">
        <f>'2007'!H32-'2006'!H32</f>
        <v>0.63672550567711861</v>
      </c>
      <c r="I32" s="35">
        <f>'2007'!I32-'2006'!I32</f>
        <v>-0.17656189967845304</v>
      </c>
      <c r="J32" s="35">
        <f>'2007'!J32-'2006'!J32</f>
        <v>-0.3503431208219121</v>
      </c>
      <c r="K32" s="35">
        <f>'2007'!K32-'2006'!K32</f>
        <v>-0.32901264540100073</v>
      </c>
      <c r="L32" s="35">
        <f>'2007'!L32-'2006'!L32</f>
        <v>-0.790292670093236</v>
      </c>
      <c r="M32" s="35">
        <f>'2007'!M32-'2006'!M32</f>
        <v>0.55939063960842539</v>
      </c>
      <c r="N32" s="35">
        <f>'2007'!N32-'2006'!N32</f>
        <v>0.10607342019716137</v>
      </c>
      <c r="O32" s="35">
        <f>'2007'!O32-'2006'!O32</f>
        <v>-0.21757589497331065</v>
      </c>
      <c r="P32" s="35"/>
    </row>
    <row r="33" spans="2:18" s="34" customFormat="1" x14ac:dyDescent="0.2">
      <c r="B33" s="16" t="s">
        <v>42</v>
      </c>
      <c r="C33" s="36">
        <f>'2007'!C33-'2006'!C33</f>
        <v>-7.5648876174980284E-2</v>
      </c>
      <c r="D33" s="36">
        <f>'2007'!D33-'2006'!D33</f>
        <v>0.51388888888888884</v>
      </c>
      <c r="E33" s="36">
        <f>'2007'!E33-'2006'!E33</f>
        <v>-0.28375584322186276</v>
      </c>
      <c r="F33" s="36">
        <f>'2007'!F33-'2006'!F33</f>
        <v>-0.24967115876206769</v>
      </c>
      <c r="G33" s="36">
        <f>'2007'!G33-'2006'!G33</f>
        <v>0.39666276346604201</v>
      </c>
      <c r="H33" s="36">
        <f>'2007'!H33-'2006'!H33</f>
        <v>0.31770010878338084</v>
      </c>
      <c r="I33" s="36">
        <f>'2007'!I33-'2006'!I33</f>
        <v>-0.37160607871904938</v>
      </c>
      <c r="J33" s="36">
        <f>'2007'!J33-'2006'!J33</f>
        <v>-0.38644662188731327</v>
      </c>
      <c r="K33" s="36">
        <f>'2007'!K33-'2006'!K33</f>
        <v>6.9717621348055925E-2</v>
      </c>
      <c r="L33" s="36">
        <f>'2007'!L33-'2006'!L33</f>
        <v>-0.27176987974931777</v>
      </c>
      <c r="M33" s="36">
        <f>'2007'!M33-'2006'!M33</f>
        <v>0.13373539389370537</v>
      </c>
      <c r="N33" s="36">
        <f>'2007'!N33-'2006'!N33</f>
        <v>-0.67301587301587285</v>
      </c>
      <c r="O33" s="36">
        <f>'2007'!O33-'2006'!O33</f>
        <v>0.27581329561527568</v>
      </c>
      <c r="P33" s="36"/>
    </row>
    <row r="34" spans="2:18" x14ac:dyDescent="0.2">
      <c r="B34" s="1" t="s">
        <v>3</v>
      </c>
      <c r="C34" s="35">
        <f>'2007'!C34-'2006'!C34</f>
        <v>-2.6137819754670888E-2</v>
      </c>
      <c r="D34" s="35">
        <f>'2007'!D34-'2006'!D34</f>
        <v>6.5635334342245333E-2</v>
      </c>
      <c r="E34" s="35">
        <f>'2007'!E34-'2006'!E34</f>
        <v>0.17615610472229015</v>
      </c>
      <c r="F34" s="35">
        <f>'2007'!F34-'2006'!F34</f>
        <v>0.43670919723551305</v>
      </c>
      <c r="G34" s="35">
        <f>'2007'!G34-'2006'!G34</f>
        <v>-4.9788472354681756E-2</v>
      </c>
      <c r="H34" s="35">
        <f>'2007'!H34-'2006'!H34</f>
        <v>0.67600098255956764</v>
      </c>
      <c r="I34" s="35">
        <f>'2007'!I34-'2006'!I34</f>
        <v>-0.31646475832522336</v>
      </c>
      <c r="J34" s="35">
        <f>'2007'!J34-'2006'!J34</f>
        <v>-0.30939229088203835</v>
      </c>
      <c r="K34" s="35">
        <f>'2007'!K34-'2006'!K34</f>
        <v>4.9003868821636543E-2</v>
      </c>
      <c r="L34" s="35">
        <f>'2007'!L34-'2006'!L34</f>
        <v>-7.3929239106841571E-2</v>
      </c>
      <c r="M34" s="35">
        <f>'2007'!M34-'2006'!M34</f>
        <v>-5.9420789062293089E-2</v>
      </c>
      <c r="N34" s="35">
        <f>'2007'!N34-'2006'!N34</f>
        <v>-0.17909203651371319</v>
      </c>
      <c r="O34" s="35">
        <f>'2007'!O34-'2006'!O34</f>
        <v>-0.45787545787545803</v>
      </c>
      <c r="P34" s="35"/>
    </row>
    <row r="35" spans="2:18" s="34" customFormat="1" x14ac:dyDescent="0.2">
      <c r="B35" s="16" t="s">
        <v>43</v>
      </c>
      <c r="C35" s="36">
        <f>'2007'!C35-'2006'!C35</f>
        <v>-2.8429813380834723E-3</v>
      </c>
      <c r="D35" s="36">
        <f>'2007'!D35-'2006'!D35</f>
        <v>-0.51044286495352686</v>
      </c>
      <c r="E35" s="36">
        <f>'2007'!E35-'2006'!E35</f>
        <v>-0.18336400190826696</v>
      </c>
      <c r="F35" s="36">
        <f>'2007'!F35-'2006'!F35</f>
        <v>0.35696229197387819</v>
      </c>
      <c r="G35" s="36">
        <f>'2007'!G35-'2006'!G35</f>
        <v>0.40017921146953417</v>
      </c>
      <c r="H35" s="36">
        <f>'2007'!H35-'2006'!H35</f>
        <v>0.88980955868888501</v>
      </c>
      <c r="I35" s="36">
        <f>'2007'!I35-'2006'!I35</f>
        <v>5.6726201214745142E-2</v>
      </c>
      <c r="J35" s="36">
        <f>'2007'!J35-'2006'!J35</f>
        <v>-0.12096080203089388</v>
      </c>
      <c r="K35" s="36">
        <f>'2007'!K35-'2006'!K35</f>
        <v>-0.12784408718332729</v>
      </c>
      <c r="L35" s="36">
        <f>'2007'!L35-'2006'!L35</f>
        <v>-0.13979556364228096</v>
      </c>
      <c r="M35" s="36">
        <f>'2007'!M35-'2006'!M35</f>
        <v>0.20391414141414144</v>
      </c>
      <c r="N35" s="36">
        <f>'2007'!N35-'2006'!N35</f>
        <v>-0.17959770114942497</v>
      </c>
      <c r="O35" s="36">
        <f>'2007'!O35-'2006'!O35</f>
        <v>-0.26404737830420322</v>
      </c>
      <c r="P35" s="36"/>
    </row>
    <row r="36" spans="2:18" x14ac:dyDescent="0.2">
      <c r="B36" s="1" t="s">
        <v>44</v>
      </c>
      <c r="C36" s="35">
        <f>'2007'!C36-'2006'!C36</f>
        <v>-7.8555245451109368E-2</v>
      </c>
      <c r="D36" s="35">
        <f>'2007'!D36-'2006'!D36</f>
        <v>0.15195681511470971</v>
      </c>
      <c r="E36" s="35">
        <f>'2007'!E36-'2006'!E36</f>
        <v>0.15375285388127846</v>
      </c>
      <c r="F36" s="35">
        <f>'2007'!F36-'2006'!F36</f>
        <v>0.19844357976653715</v>
      </c>
      <c r="G36" s="35">
        <f>'2007'!G36-'2006'!G36</f>
        <v>-0.5575685720756125</v>
      </c>
      <c r="H36" s="35">
        <f>'2007'!H36-'2006'!H36</f>
        <v>-4.7458503542065156E-2</v>
      </c>
      <c r="I36" s="35">
        <f>'2007'!I36-'2006'!I36</f>
        <v>0.15112606891880409</v>
      </c>
      <c r="J36" s="35">
        <f>'2007'!J36-'2006'!J36</f>
        <v>-0.38899251072723517</v>
      </c>
      <c r="K36" s="35">
        <f>'2007'!K36-'2006'!K36</f>
        <v>-0.26475681697344111</v>
      </c>
      <c r="L36" s="35">
        <f>'2007'!L36-'2006'!L36</f>
        <v>0.21684144786489412</v>
      </c>
      <c r="M36" s="35">
        <f>'2007'!M36-'2006'!M36</f>
        <v>0.31956417624521061</v>
      </c>
      <c r="N36" s="35">
        <f>'2007'!N36-'2006'!N36</f>
        <v>-0.17613412228796843</v>
      </c>
      <c r="O36" s="35">
        <f>'2007'!O36-'2006'!O36</f>
        <v>-0.31232622798887855</v>
      </c>
      <c r="P36" s="35"/>
    </row>
    <row r="37" spans="2:18" s="34" customFormat="1" x14ac:dyDescent="0.2">
      <c r="B37" s="16" t="s">
        <v>4</v>
      </c>
      <c r="C37" s="36">
        <f>'2007'!C37-'2006'!C37</f>
        <v>-0.45411977095145417</v>
      </c>
      <c r="D37" s="36">
        <f>'2007'!D37-'2006'!D37</f>
        <v>9.4761904761905047E-2</v>
      </c>
      <c r="E37" s="36">
        <f>'2007'!E37-'2006'!E37</f>
        <v>-0.6798887122416537</v>
      </c>
      <c r="F37" s="36">
        <f>'2007'!F37-'2006'!F37</f>
        <v>3.761312217194579E-2</v>
      </c>
      <c r="G37" s="36">
        <f>'2007'!G37-'2006'!G37</f>
        <v>-1.2605820105820107</v>
      </c>
      <c r="H37" s="36">
        <f>'2007'!H37-'2006'!H37</f>
        <v>-4.8493006763411728E-2</v>
      </c>
      <c r="I37" s="36">
        <f>'2007'!I37-'2006'!I37</f>
        <v>-0.23113386423966631</v>
      </c>
      <c r="J37" s="36">
        <f>'2007'!J37-'2006'!J37</f>
        <v>0.35526315789473695</v>
      </c>
      <c r="K37" s="36">
        <f>'2007'!K37-'2006'!K37</f>
        <v>-0.53996286736403554</v>
      </c>
      <c r="L37" s="36">
        <f>'2007'!L37-'2006'!L37</f>
        <v>-0.47389236278125146</v>
      </c>
      <c r="M37" s="36">
        <f>'2007'!M37-'2006'!M37</f>
        <v>-1.599589050175648</v>
      </c>
      <c r="N37" s="36">
        <f>'2007'!N37-'2006'!N37</f>
        <v>-1.9196078431372547</v>
      </c>
      <c r="O37" s="36">
        <f>'2007'!O37-'2006'!O37</f>
        <v>-1.6919138789536432</v>
      </c>
      <c r="P37" s="36"/>
      <c r="Q37" s="36"/>
      <c r="R37" s="36"/>
    </row>
    <row r="38" spans="2:18" x14ac:dyDescent="0.2">
      <c r="B38" s="1" t="s">
        <v>45</v>
      </c>
      <c r="C38" s="35">
        <f>'2007'!C38-'2006'!C38</f>
        <v>0.51656471408718829</v>
      </c>
      <c r="D38" s="35">
        <f>'2007'!D38-'2006'!D38</f>
        <v>-0.1917808219178081</v>
      </c>
      <c r="E38" s="35">
        <f>'2007'!E38-'2006'!E38</f>
        <v>0.2513127284812231</v>
      </c>
      <c r="F38" s="35">
        <f>'2007'!F38-'2006'!F38</f>
        <v>0.44354910383646873</v>
      </c>
      <c r="G38" s="35">
        <f>'2007'!G38-'2006'!G38</f>
        <v>0.35216052400039111</v>
      </c>
      <c r="H38" s="35">
        <f>'2007'!H38-'2006'!H38</f>
        <v>0.19715326353647589</v>
      </c>
      <c r="I38" s="35">
        <f>'2007'!I38-'2006'!I38</f>
        <v>9.6737706869909346E-5</v>
      </c>
      <c r="J38" s="35">
        <f>'2007'!J38-'2006'!J38</f>
        <v>9.5250740180750526E-2</v>
      </c>
      <c r="K38" s="35">
        <f>'2007'!K38-'2006'!K38</f>
        <v>3.7106340238543627</v>
      </c>
      <c r="L38" s="35">
        <f>'2007'!L38-'2006'!L38</f>
        <v>-1.1877626740215392</v>
      </c>
      <c r="M38" s="35">
        <f>'2007'!M38-'2006'!M38</f>
        <v>0.44680676744090753</v>
      </c>
      <c r="N38" s="35">
        <f>'2007'!N38-'2006'!N38</f>
        <v>-0.1500314663310256</v>
      </c>
      <c r="O38" s="35">
        <f>'2007'!O38-'2006'!O38</f>
        <v>0.23000541614009751</v>
      </c>
      <c r="P38" s="35"/>
    </row>
    <row r="39" spans="2:18" s="34" customFormat="1" x14ac:dyDescent="0.2">
      <c r="B39" s="16" t="s">
        <v>46</v>
      </c>
      <c r="C39" s="36">
        <f>'2007'!C39-'2006'!C39</f>
        <v>4.0631141188907094E-3</v>
      </c>
      <c r="D39" s="36">
        <f>'2007'!D39-'2006'!D39</f>
        <v>0.31932773109243717</v>
      </c>
      <c r="E39" s="36">
        <f>'2007'!E39-'2006'!E39</f>
        <v>0.35863555049601548</v>
      </c>
      <c r="F39" s="36">
        <f>'2007'!F39-'2006'!F39</f>
        <v>-1.3647642679900596E-2</v>
      </c>
      <c r="G39" s="36">
        <f>'2007'!G39-'2006'!G39</f>
        <v>-0.46432914067016151</v>
      </c>
      <c r="H39" s="36">
        <f>'2007'!H39-'2006'!H39</f>
        <v>-0.35266064257028118</v>
      </c>
      <c r="I39" s="36">
        <f>'2007'!I39-'2006'!I39</f>
        <v>0.53744412840308819</v>
      </c>
      <c r="J39" s="36">
        <f>'2007'!J39-'2006'!J39</f>
        <v>-0.1722928106977919</v>
      </c>
      <c r="K39" s="36">
        <f>'2007'!K39-'2006'!K39</f>
        <v>-0.37029811345051833</v>
      </c>
      <c r="L39" s="36">
        <f>'2007'!L39-'2006'!L39</f>
        <v>-7.3607819905213479E-2</v>
      </c>
      <c r="M39" s="36">
        <f>'2007'!M39-'2006'!M39</f>
        <v>0.18615692153923069</v>
      </c>
      <c r="N39" s="36">
        <f>'2007'!N39-'2006'!N39</f>
        <v>0.54226948511363338</v>
      </c>
      <c r="O39" s="36">
        <f>'2007'!O39-'2006'!O39</f>
        <v>0.62421955711269828</v>
      </c>
      <c r="P39" s="36"/>
    </row>
    <row r="40" spans="2:18" x14ac:dyDescent="0.2">
      <c r="B40" s="1" t="s">
        <v>47</v>
      </c>
      <c r="C40" s="35">
        <f>'2007'!C40-'2006'!C40</f>
        <v>4.1104454144102576E-2</v>
      </c>
      <c r="D40" s="35">
        <f>'2007'!D40-'2006'!D40</f>
        <v>0.96070484581497784</v>
      </c>
      <c r="E40" s="35">
        <f>'2007'!E40-'2006'!E40</f>
        <v>-5.9191976535150292E-2</v>
      </c>
      <c r="F40" s="35">
        <f>'2007'!F40-'2006'!F40</f>
        <v>0.24059662775616064</v>
      </c>
      <c r="G40" s="35">
        <f>'2007'!G40-'2006'!G40</f>
        <v>0.13091664005110193</v>
      </c>
      <c r="H40" s="35">
        <f>'2007'!H40-'2006'!H40</f>
        <v>4.5611978472851256E-2</v>
      </c>
      <c r="I40" s="35">
        <f>'2007'!I40-'2006'!I40</f>
        <v>-0.37592925841303226</v>
      </c>
      <c r="J40" s="35">
        <f>'2007'!J40-'2006'!J40</f>
        <v>0.30237154150197654</v>
      </c>
      <c r="K40" s="35">
        <f>'2007'!K40-'2006'!K40</f>
        <v>1.0799825583206246E-2</v>
      </c>
      <c r="L40" s="35">
        <f>'2007'!L40-'2006'!L40</f>
        <v>0.48528334410687357</v>
      </c>
      <c r="M40" s="35">
        <f>'2007'!M40-'2006'!M40</f>
        <v>0.12054595652568389</v>
      </c>
      <c r="N40" s="35">
        <f>'2007'!N40-'2006'!N40</f>
        <v>-0.31749677760518225</v>
      </c>
      <c r="O40" s="35">
        <f>'2007'!O40-'2006'!O40</f>
        <v>-0.70291606859560307</v>
      </c>
      <c r="P40" s="35"/>
    </row>
    <row r="41" spans="2:18" s="34" customFormat="1" x14ac:dyDescent="0.2">
      <c r="B41" s="16" t="s">
        <v>65</v>
      </c>
      <c r="C41" s="36">
        <f>'2007'!C41-'2006'!C41</f>
        <v>0.11281350513735466</v>
      </c>
      <c r="D41" s="36">
        <f>'2007'!D41-'2006'!D41</f>
        <v>-0.17602970019613329</v>
      </c>
      <c r="E41" s="36">
        <f>'2007'!E41-'2006'!E41</f>
        <v>0.7147090517241379</v>
      </c>
      <c r="F41" s="36">
        <f>'2007'!F41-'2006'!F41</f>
        <v>-1.6856446720699747E-2</v>
      </c>
      <c r="G41" s="36">
        <f>'2007'!G41-'2006'!G41</f>
        <v>-0.18168962124938481</v>
      </c>
      <c r="H41" s="36">
        <f>'2007'!H41-'2006'!H41</f>
        <v>0.14641387572269382</v>
      </c>
      <c r="I41" s="36">
        <f>'2007'!I41-'2006'!I41</f>
        <v>0.16536453645364535</v>
      </c>
      <c r="J41" s="36">
        <f>'2007'!J41-'2006'!J41</f>
        <v>-0.50620545073375256</v>
      </c>
      <c r="K41" s="36">
        <f>'2007'!K41-'2006'!K41</f>
        <v>-0.48772060651255256</v>
      </c>
      <c r="L41" s="36">
        <f>'2007'!L41-'2006'!L41</f>
        <v>0.30350847742152087</v>
      </c>
      <c r="M41" s="36">
        <f>'2007'!M41-'2006'!M41</f>
        <v>8.1411318967558266E-2</v>
      </c>
      <c r="N41" s="36">
        <f>'2007'!N41-'2006'!N41</f>
        <v>0.33285127822354932</v>
      </c>
      <c r="O41" s="36">
        <f>'2007'!O41-'2006'!O41</f>
        <v>0.94854850129808832</v>
      </c>
      <c r="P41" s="36"/>
    </row>
    <row r="42" spans="2:18" x14ac:dyDescent="0.2">
      <c r="B42" s="1" t="s">
        <v>49</v>
      </c>
      <c r="C42" s="35">
        <f>'2007'!C42-'2006'!C42</f>
        <v>-1.0006748272291812</v>
      </c>
      <c r="D42" s="35">
        <f>'2007'!D42-'2006'!D42</f>
        <v>0.51175942837002086</v>
      </c>
      <c r="E42" s="35">
        <f>'2007'!E42-'2006'!E42</f>
        <v>-1.8744346238433129</v>
      </c>
      <c r="F42" s="35">
        <f>'2007'!F42-'2006'!F42</f>
        <v>-2.5633710195513064</v>
      </c>
      <c r="G42" s="35">
        <f>'2007'!G42-'2006'!G42</f>
        <v>-1.987999037999038</v>
      </c>
      <c r="H42" s="35">
        <f>'2007'!H42-'2006'!H42</f>
        <v>-4.5940839399101652E-2</v>
      </c>
      <c r="I42" s="35">
        <f>'2007'!I42-'2006'!I42</f>
        <v>0.16445062024330337</v>
      </c>
      <c r="J42" s="35">
        <f>'2007'!J42-'2006'!J42</f>
        <v>-1.8329196360840325</v>
      </c>
      <c r="K42" s="35">
        <f>'2007'!K42-'2006'!K42</f>
        <v>-1.3613066557778684</v>
      </c>
      <c r="L42" s="35">
        <f>'2007'!L42-'2006'!L42</f>
        <v>-1.6371674373778728</v>
      </c>
      <c r="M42" s="35">
        <f>'2007'!M42-'2006'!M42</f>
        <v>-0.13350485443106841</v>
      </c>
      <c r="N42" s="35">
        <f>'2007'!N42-'2006'!N42</f>
        <v>-1.7867907394369795</v>
      </c>
      <c r="O42" s="35">
        <f>'2007'!O42-'2006'!O42</f>
        <v>-1.4384846875553192</v>
      </c>
      <c r="P42" s="35"/>
      <c r="Q42" s="35"/>
      <c r="R42" s="35"/>
    </row>
    <row r="43" spans="2:18" s="34" customFormat="1" x14ac:dyDescent="0.2">
      <c r="B43" s="16" t="s">
        <v>5</v>
      </c>
      <c r="C43" s="36">
        <f>'2007'!C43-'2006'!C43</f>
        <v>-0.22360040218244848</v>
      </c>
      <c r="D43" s="36">
        <f>'2007'!D43-'2006'!D43</f>
        <v>0.86274509803921573</v>
      </c>
      <c r="E43" s="36">
        <f>'2007'!E43-'2006'!E43</f>
        <v>0.82545805207328837</v>
      </c>
      <c r="F43" s="36">
        <f>'2007'!F43-'2006'!F43</f>
        <v>0.81782693558880926</v>
      </c>
      <c r="G43" s="36">
        <f>'2007'!G43-'2006'!G43</f>
        <v>0.85043377674956599</v>
      </c>
      <c r="H43" s="36">
        <f>'2007'!H43-'2006'!H43</f>
        <v>-1.6795698924731188</v>
      </c>
      <c r="I43" s="36">
        <f>'2007'!I43-'2006'!I43</f>
        <v>0.34965216638281893</v>
      </c>
      <c r="J43" s="36">
        <f>'2007'!J43-'2006'!J43</f>
        <v>-0.27541793586453367</v>
      </c>
      <c r="K43" s="36">
        <f>'2007'!K43-'2006'!K43</f>
        <v>-0.16815004659832256</v>
      </c>
      <c r="L43" s="36">
        <f>'2007'!L43-'2006'!L43</f>
        <v>-0.60145202819636134</v>
      </c>
      <c r="M43" s="36">
        <f>'2007'!M43-'2006'!M43</f>
        <v>-0.12261108456760605</v>
      </c>
      <c r="N43" s="36">
        <f>'2007'!N43-'2006'!N43</f>
        <v>-2.3146153846153847</v>
      </c>
      <c r="O43" s="36">
        <f>'2007'!O43-'2006'!O43</f>
        <v>-0.98611111111111094</v>
      </c>
      <c r="P43" s="36"/>
    </row>
    <row r="44" spans="2:18" x14ac:dyDescent="0.2">
      <c r="B44" s="1" t="s">
        <v>6</v>
      </c>
      <c r="C44" s="35">
        <f>'2007'!C44-'2006'!C44</f>
        <v>3.3455280303822388E-2</v>
      </c>
      <c r="D44" s="35">
        <f>'2007'!D44-'2006'!D44</f>
        <v>0.3396103896103897</v>
      </c>
      <c r="E44" s="35">
        <f>'2007'!E44-'2006'!E44</f>
        <v>0.34903381642512077</v>
      </c>
      <c r="F44" s="35">
        <f>'2007'!F44-'2006'!F44</f>
        <v>0.33167420814479609</v>
      </c>
      <c r="G44" s="35">
        <f>'2007'!G44-'2006'!G44</f>
        <v>-1.0203767123287673</v>
      </c>
      <c r="H44" s="35">
        <f>'2007'!H44-'2006'!H44</f>
        <v>-0.16039183288091596</v>
      </c>
      <c r="I44" s="35">
        <f>'2007'!I44-'2006'!I44</f>
        <v>-3.8530579368275752E-2</v>
      </c>
      <c r="J44" s="35">
        <f>'2007'!J44-'2006'!J44</f>
        <v>0.34571822703016686</v>
      </c>
      <c r="K44" s="35">
        <f>'2007'!K44-'2006'!K44</f>
        <v>-0.45182872435325594</v>
      </c>
      <c r="L44" s="35">
        <f>'2007'!L44-'2006'!L44</f>
        <v>8.4722076651643885E-2</v>
      </c>
      <c r="M44" s="35">
        <f>'2007'!M44-'2006'!M44</f>
        <v>0.76606444403054574</v>
      </c>
      <c r="N44" s="35">
        <f>'2007'!N44-'2006'!N44</f>
        <v>1.05249343832021</v>
      </c>
      <c r="O44" s="35">
        <f>'2007'!O44-'2006'!O44</f>
        <v>-1.147366910604104</v>
      </c>
      <c r="P44" s="35"/>
    </row>
    <row r="45" spans="2:18" s="34" customFormat="1" x14ac:dyDescent="0.2">
      <c r="B45" s="16" t="s">
        <v>50</v>
      </c>
      <c r="C45" s="36">
        <f>'2007'!C45-'2006'!C45</f>
        <v>-0.71539915699752177</v>
      </c>
      <c r="D45" s="36">
        <f>'2007'!D45-'2006'!D45</f>
        <v>-0.51129712807948824</v>
      </c>
      <c r="E45" s="36">
        <f>'2007'!E45-'2006'!E45</f>
        <v>-2.561435302645886</v>
      </c>
      <c r="F45" s="36">
        <f>'2007'!F45-'2006'!F45</f>
        <v>-2.7384615384615385</v>
      </c>
      <c r="G45" s="36">
        <f>'2007'!G45-'2006'!G45</f>
        <v>-0.307846076961519</v>
      </c>
      <c r="H45" s="36">
        <f>'2007'!H45-'2006'!H45</f>
        <v>-0.61476758171784329</v>
      </c>
      <c r="I45" s="36">
        <f>'2007'!I45-'2006'!I45</f>
        <v>-0.36919844655249223</v>
      </c>
      <c r="J45" s="36">
        <f>'2007'!J45-'2006'!J45</f>
        <v>-0.74586793517697325</v>
      </c>
      <c r="K45" s="36">
        <f>'2007'!K45-'2006'!K45</f>
        <v>-0.5159298898712581</v>
      </c>
      <c r="L45" s="36">
        <f>'2007'!L45-'2006'!L45</f>
        <v>-0.62958924027626328</v>
      </c>
      <c r="M45" s="36">
        <f>'2007'!M45-'2006'!M45</f>
        <v>-0.37958993587523748</v>
      </c>
      <c r="N45" s="36">
        <f>'2007'!N45-'2006'!N45</f>
        <v>0.45229437229437242</v>
      </c>
      <c r="O45" s="36">
        <f>'2007'!O45-'2006'!O45</f>
        <v>-0.19940094137783482</v>
      </c>
      <c r="P45" s="36"/>
    </row>
    <row r="46" spans="2:18" hidden="1" x14ac:dyDescent="0.2">
      <c r="B46" s="37" t="s">
        <v>74</v>
      </c>
      <c r="C46" s="35">
        <f>'2007'!D46-'2006'!D46</f>
        <v>-0.2474747474747474</v>
      </c>
      <c r="D46" s="35">
        <f>'2007'!D46-'2006'!D46</f>
        <v>-0.2474747474747474</v>
      </c>
      <c r="E46" s="35">
        <f>'2007'!E46-'2006'!E46</f>
        <v>3.15625</v>
      </c>
      <c r="F46" s="35">
        <f>'2007'!F46-'2006'!F46</f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2:18" s="34" customFormat="1" hidden="1" x14ac:dyDescent="0.2">
      <c r="B47" s="37" t="s">
        <v>67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2:18" hidden="1" x14ac:dyDescent="0.2">
      <c r="B48" s="37" t="s">
        <v>6</v>
      </c>
      <c r="C48" s="35">
        <f>'2007'!D48-'2006'!D48</f>
        <v>6.8430072210171167E-2</v>
      </c>
      <c r="D48" s="35">
        <f>'2007'!D48-'2006'!D48</f>
        <v>6.8430072210171167E-2</v>
      </c>
      <c r="E48" s="35">
        <f>'2007'!E48-'2006'!E48</f>
        <v>2.3129834254143646</v>
      </c>
      <c r="F48" s="35">
        <f>'2007'!F48-'2006'!F48</f>
        <v>0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2:16" hidden="1" x14ac:dyDescent="0.2">
      <c r="B49" s="37" t="s">
        <v>51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2:16" hidden="1" x14ac:dyDescent="0.2">
      <c r="B50" s="37" t="s">
        <v>69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2:16" hidden="1" x14ac:dyDescent="0.2">
      <c r="B51" s="37" t="s">
        <v>5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2:16" hidden="1" x14ac:dyDescent="0.2">
      <c r="B52" s="37" t="s">
        <v>76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2:16" hidden="1" x14ac:dyDescent="0.2">
      <c r="B53" s="37" t="s">
        <v>70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2:16" hidden="1" x14ac:dyDescent="0.2">
      <c r="B54" s="37" t="s">
        <v>75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2:16" hidden="1" x14ac:dyDescent="0.2">
      <c r="B55" s="37" t="s">
        <v>73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2:16" hidden="1" x14ac:dyDescent="0.2">
      <c r="B56" s="37" t="s">
        <v>78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2:16" hidden="1" x14ac:dyDescent="0.2">
      <c r="B57" s="37" t="s">
        <v>81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2:16" hidden="1" x14ac:dyDescent="0.2">
      <c r="B58" s="37" t="s">
        <v>79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2:16" hidden="1" x14ac:dyDescent="0.2">
      <c r="B59" s="37" t="s">
        <v>68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2:16" hidden="1" x14ac:dyDescent="0.2">
      <c r="B60" s="37" t="s">
        <v>80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2:16" hidden="1" x14ac:dyDescent="0.2">
      <c r="B61" s="37" t="s">
        <v>77</v>
      </c>
    </row>
    <row r="62" spans="2:16" hidden="1" x14ac:dyDescent="0.2">
      <c r="B62" s="37" t="s">
        <v>71</v>
      </c>
    </row>
    <row r="63" spans="2:16" hidden="1" x14ac:dyDescent="0.2">
      <c r="B63" s="41" t="s">
        <v>72</v>
      </c>
    </row>
    <row r="64" spans="2:16" hidden="1" x14ac:dyDescent="0.2">
      <c r="B64" s="41" t="s">
        <v>82</v>
      </c>
    </row>
    <row r="65" spans="2:2" s="42" customFormat="1" x14ac:dyDescent="0.2">
      <c r="B65" s="41"/>
    </row>
    <row r="66" spans="2:2" s="42" customFormat="1" x14ac:dyDescent="0.2">
      <c r="B66" s="37"/>
    </row>
    <row r="75" spans="2:2" x14ac:dyDescent="0.2">
      <c r="B75" s="41"/>
    </row>
  </sheetData>
  <phoneticPr fontId="8" type="noConversion"/>
  <conditionalFormatting sqref="A1:A1048576 B3:B65536 B1 Q1:IV1048576 C1:P6 C8:P65536">
    <cfRule type="cellIs" dxfId="5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75"/>
  <sheetViews>
    <sheetView workbookViewId="0"/>
  </sheetViews>
  <sheetFormatPr defaultRowHeight="12.75" x14ac:dyDescent="0.2"/>
  <cols>
    <col min="1" max="1" width="4.140625" style="26" customWidth="1"/>
    <col min="2" max="2" width="28.7109375" style="37" customWidth="1"/>
    <col min="3" max="11" width="10.140625" style="26" customWidth="1"/>
    <col min="12" max="12" width="10.7109375" style="26" customWidth="1"/>
    <col min="13" max="16" width="10.140625" style="26" customWidth="1"/>
    <col min="17" max="16384" width="9.140625" style="26"/>
  </cols>
  <sheetData>
    <row r="2" spans="2:78" x14ac:dyDescent="0.2">
      <c r="B2" s="38" t="s">
        <v>66</v>
      </c>
    </row>
    <row r="4" spans="2:78" ht="15.75" x14ac:dyDescent="0.25">
      <c r="B4" s="3" t="s">
        <v>83</v>
      </c>
      <c r="C4" s="27"/>
      <c r="D4" s="27"/>
      <c r="E4" s="27"/>
      <c r="G4" s="27"/>
      <c r="I4" s="27"/>
      <c r="K4" s="27"/>
      <c r="L4" s="27"/>
      <c r="P4" s="27"/>
    </row>
    <row r="5" spans="2:78" ht="15.75" thickBot="1" x14ac:dyDescent="0.3">
      <c r="B5" s="39" t="s">
        <v>0</v>
      </c>
    </row>
    <row r="6" spans="2:78" ht="13.5" thickBot="1" x14ac:dyDescent="0.25">
      <c r="B6" s="28" t="s">
        <v>100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2:78" ht="13.5" thickBot="1" x14ac:dyDescent="0.25">
      <c r="B7" s="31" t="s">
        <v>101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2:78" x14ac:dyDescent="0.2">
      <c r="B8" s="4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2:78" s="34" customFormat="1" x14ac:dyDescent="0.2">
      <c r="B9" s="13" t="s">
        <v>20</v>
      </c>
      <c r="C9" s="32">
        <f>'2006'!C9-'2005'!C9</f>
        <v>-2.899929077556429E-2</v>
      </c>
      <c r="D9" s="32">
        <f>'2006'!D9-'2005'!D9</f>
        <v>-1.4026015238309819E-2</v>
      </c>
      <c r="E9" s="32">
        <f>'2006'!E9-'2005'!E9</f>
        <v>2.4919510428014213E-3</v>
      </c>
      <c r="F9" s="32">
        <f>'2006'!F9-'2005'!F9</f>
        <v>2.9075771660248328E-2</v>
      </c>
      <c r="G9" s="32">
        <f>'2006'!G9-'2005'!G9</f>
        <v>-4.1722131883322078E-2</v>
      </c>
      <c r="H9" s="32">
        <f>'2006'!H9-'2005'!H9</f>
        <v>-0.20429721863689765</v>
      </c>
      <c r="I9" s="32">
        <f>'2006'!I9-'2005'!I9</f>
        <v>-1.7088658888720243E-2</v>
      </c>
      <c r="J9" s="32">
        <f>'2006'!J9-'2005'!J9</f>
        <v>5.8193294875086288E-4</v>
      </c>
      <c r="K9" s="32">
        <f>'2006'!K9-'2005'!K9</f>
        <v>-0.28022115111721302</v>
      </c>
      <c r="L9" s="32">
        <f>'2006'!L9-'2005'!L9</f>
        <v>5.7652322487709906E-2</v>
      </c>
      <c r="M9" s="32">
        <f>'2006'!M9-'2005'!M9</f>
        <v>4.5886340314619689E-2</v>
      </c>
      <c r="N9" s="32">
        <f>'2006'!N9-'2005'!N9</f>
        <v>6.5678202036764333E-2</v>
      </c>
      <c r="O9" s="32">
        <f>'2006'!O9-'2005'!O9</f>
        <v>3.819612982701126E-2</v>
      </c>
      <c r="P9" s="32"/>
      <c r="Q9" s="32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2:78" x14ac:dyDescent="0.2">
      <c r="B10" s="10" t="s">
        <v>21</v>
      </c>
      <c r="C10" s="29">
        <f>'2006'!C10-'2005'!C10</f>
        <v>-5.9927544921855702E-2</v>
      </c>
      <c r="D10" s="29">
        <f>'2006'!D10-'2005'!D10</f>
        <v>-1.483957818698034E-2</v>
      </c>
      <c r="E10" s="29">
        <f>'2006'!E10-'2005'!E10</f>
        <v>6.9351081726863661E-2</v>
      </c>
      <c r="F10" s="29">
        <f>'2006'!F10-'2005'!F10</f>
        <v>8.3738936624384142E-2</v>
      </c>
      <c r="G10" s="29">
        <f>'2006'!G10-'2005'!G10</f>
        <v>-6.2344106316665204E-2</v>
      </c>
      <c r="H10" s="29">
        <f>'2006'!H10-'2005'!H10</f>
        <v>-0.26050102533381803</v>
      </c>
      <c r="I10" s="29">
        <f>'2006'!I10-'2005'!I10</f>
        <v>-6.3098995414738734E-2</v>
      </c>
      <c r="J10" s="29">
        <f>'2006'!J10-'2005'!J10</f>
        <v>2.5497283647966329E-2</v>
      </c>
      <c r="K10" s="29">
        <f>'2006'!K10-'2005'!K10</f>
        <v>-0.36378072543236328</v>
      </c>
      <c r="L10" s="29">
        <f>'2006'!L10-'2005'!L10</f>
        <v>3.7959345653532317E-2</v>
      </c>
      <c r="M10" s="29">
        <f>'2006'!M10-'2005'!M10</f>
        <v>2.4211023538159404E-2</v>
      </c>
      <c r="N10" s="29">
        <f>'2006'!N10-'2005'!N10</f>
        <v>2.0195327921439965E-2</v>
      </c>
      <c r="O10" s="29">
        <f>'2006'!O10-'2005'!O10</f>
        <v>2.0993749178647603E-2</v>
      </c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2:78" s="34" customFormat="1" x14ac:dyDescent="0.2">
      <c r="B11" s="15" t="s">
        <v>22</v>
      </c>
      <c r="C11" s="32">
        <f>'2006'!C11-'2005'!C11</f>
        <v>-2.0541457535862007E-2</v>
      </c>
      <c r="D11" s="32">
        <f>'2006'!D11-'2005'!D11</f>
        <v>-5.0654005806117341E-2</v>
      </c>
      <c r="E11" s="32">
        <f>'2006'!E11-'2005'!E11</f>
        <v>-6.3200347243168808E-2</v>
      </c>
      <c r="F11" s="32">
        <f>'2006'!F11-'2005'!F11</f>
        <v>-2.3835728744950213E-2</v>
      </c>
      <c r="G11" s="32">
        <f>'2006'!G11-'2005'!G11</f>
        <v>-2.8088630192536046E-2</v>
      </c>
      <c r="H11" s="32">
        <f>'2006'!H11-'2005'!H11</f>
        <v>-9.2928910721162827E-2</v>
      </c>
      <c r="I11" s="32">
        <f>'2006'!I11-'2005'!I11</f>
        <v>1.8191882229927847E-2</v>
      </c>
      <c r="J11" s="32">
        <f>'2006'!J11-'2005'!J11</f>
        <v>-4.8524544170133632E-2</v>
      </c>
      <c r="K11" s="32">
        <f>'2006'!K11-'2005'!K11</f>
        <v>-0.11407712425861916</v>
      </c>
      <c r="L11" s="32">
        <f>'2006'!L11-'2005'!L11</f>
        <v>8.5710582986526784E-3</v>
      </c>
      <c r="M11" s="32">
        <f>'2006'!M11-'2005'!M11</f>
        <v>2.9206998439693654E-2</v>
      </c>
      <c r="N11" s="32">
        <f>'2006'!N11-'2005'!N11</f>
        <v>4.8474362961008044E-2</v>
      </c>
      <c r="O11" s="32">
        <f>'2006'!O11-'2005'!O11</f>
        <v>2.0256442491475291E-2</v>
      </c>
      <c r="P11" s="32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2:78" x14ac:dyDescent="0.2">
      <c r="B12" s="23" t="s">
        <v>23</v>
      </c>
      <c r="C12" s="35">
        <f>'2006'!C12-'2005'!C12</f>
        <v>-0.10842995110000819</v>
      </c>
      <c r="D12" s="35">
        <f>'2006'!D12-'2005'!D12</f>
        <v>-0.17076827290364394</v>
      </c>
      <c r="E12" s="35">
        <f>'2006'!E12-'2005'!E12</f>
        <v>-8.2778986544105981E-2</v>
      </c>
      <c r="F12" s="35">
        <f>'2006'!F12-'2005'!F12</f>
        <v>0.10679257030876221</v>
      </c>
      <c r="G12" s="35">
        <f>'2006'!G12-'2005'!G12</f>
        <v>-0.13633005655614028</v>
      </c>
      <c r="H12" s="35">
        <f>'2006'!H12-'2005'!H12</f>
        <v>-0.28127350452782784</v>
      </c>
      <c r="I12" s="35">
        <f>'2006'!I12-'2005'!I12</f>
        <v>-0.23295274936339139</v>
      </c>
      <c r="J12" s="35">
        <f>'2006'!J12-'2005'!J12</f>
        <v>-1.4130563077572766E-2</v>
      </c>
      <c r="K12" s="35">
        <f>'2006'!K12-'2005'!K12</f>
        <v>-0.54084004949953224</v>
      </c>
      <c r="L12" s="35">
        <f>'2006'!L12-'2005'!L12</f>
        <v>-5.185228877252257E-3</v>
      </c>
      <c r="M12" s="35">
        <f>'2006'!M12-'2005'!M12</f>
        <v>0.12755310471496073</v>
      </c>
      <c r="N12" s="35">
        <f>'2006'!N12-'2005'!N12</f>
        <v>0.17903674034864481</v>
      </c>
      <c r="O12" s="35">
        <f>'2006'!O12-'2005'!O12</f>
        <v>0.11834558911020698</v>
      </c>
      <c r="P12" s="35"/>
    </row>
    <row r="13" spans="2:78" s="34" customFormat="1" x14ac:dyDescent="0.2">
      <c r="B13" s="16" t="s">
        <v>24</v>
      </c>
      <c r="C13" s="36">
        <f>'2006'!C13-'2005'!C13</f>
        <v>-5.6277933177005135E-2</v>
      </c>
      <c r="D13" s="36">
        <f>'2006'!D13-'2005'!D13</f>
        <v>-5.3014458916553986E-2</v>
      </c>
      <c r="E13" s="36">
        <f>'2006'!E13-'2005'!E13</f>
        <v>7.1179129595710933E-4</v>
      </c>
      <c r="F13" s="36">
        <f>'2006'!F13-'2005'!F13</f>
        <v>-2.4105794835721062E-2</v>
      </c>
      <c r="G13" s="36">
        <f>'2006'!G13-'2005'!G13</f>
        <v>-0.18437862282736117</v>
      </c>
      <c r="H13" s="36">
        <f>'2006'!H13-'2005'!H13</f>
        <v>-8.1764208474548461E-2</v>
      </c>
      <c r="I13" s="36">
        <f>'2006'!I13-'2005'!I13</f>
        <v>6.097104553555921E-2</v>
      </c>
      <c r="J13" s="36">
        <f>'2006'!J13-'2005'!J13</f>
        <v>-0.11496066732862897</v>
      </c>
      <c r="K13" s="36">
        <f>'2006'!K13-'2005'!K13</f>
        <v>-3.8691265900241856E-2</v>
      </c>
      <c r="L13" s="36">
        <f>'2006'!L13-'2005'!L13</f>
        <v>-1.0264760053240618E-2</v>
      </c>
      <c r="M13" s="36">
        <f>'2006'!M13-'2005'!M13</f>
        <v>-0.10780654079931984</v>
      </c>
      <c r="N13" s="36">
        <f>'2006'!N13-'2005'!N13</f>
        <v>6.0381517743441915E-3</v>
      </c>
      <c r="O13" s="36">
        <f>'2006'!O13-'2005'!O13</f>
        <v>-0.10298707011509767</v>
      </c>
      <c r="P13" s="36"/>
    </row>
    <row r="14" spans="2:78" x14ac:dyDescent="0.2">
      <c r="B14" s="1" t="s">
        <v>25</v>
      </c>
      <c r="C14" s="35">
        <f>'2006'!C14-'2005'!C14</f>
        <v>-6.1178818984005012E-2</v>
      </c>
      <c r="D14" s="35">
        <f>'2006'!D14-'2005'!D14</f>
        <v>-2.5806458025458445E-2</v>
      </c>
      <c r="E14" s="35">
        <f>'2006'!E14-'2005'!E14</f>
        <v>-1.5387200054102657E-2</v>
      </c>
      <c r="F14" s="35">
        <f>'2006'!F14-'2005'!F14</f>
        <v>3.710227156830781E-2</v>
      </c>
      <c r="G14" s="35">
        <f>'2006'!G14-'2005'!G14</f>
        <v>-2.2628955591567967E-2</v>
      </c>
      <c r="H14" s="35">
        <f>'2006'!H14-'2005'!H14</f>
        <v>-5.9355192150581937E-2</v>
      </c>
      <c r="I14" s="35">
        <f>'2006'!I14-'2005'!I14</f>
        <v>5.8469120989128598E-3</v>
      </c>
      <c r="J14" s="35">
        <f>'2006'!J14-'2005'!J14</f>
        <v>-6.954322164141491E-3</v>
      </c>
      <c r="K14" s="35">
        <f>'2006'!K14-'2005'!K14</f>
        <v>-0.31773963318819209</v>
      </c>
      <c r="L14" s="35">
        <f>'2006'!L14-'2005'!L14</f>
        <v>-3.2201045981200105E-2</v>
      </c>
      <c r="M14" s="35">
        <f>'2006'!M14-'2005'!M14</f>
        <v>-0.11261040849845427</v>
      </c>
      <c r="N14" s="35">
        <f>'2006'!N14-'2005'!N14</f>
        <v>-4.532698397418522E-2</v>
      </c>
      <c r="O14" s="35">
        <f>'2006'!O14-'2005'!O14</f>
        <v>-2.142645406429744E-2</v>
      </c>
      <c r="P14" s="35"/>
    </row>
    <row r="15" spans="2:78" s="34" customFormat="1" x14ac:dyDescent="0.2">
      <c r="B15" s="16" t="s">
        <v>1</v>
      </c>
      <c r="C15" s="36">
        <f>'2006'!C15-'2005'!C15</f>
        <v>-8.4285121652432071E-2</v>
      </c>
      <c r="D15" s="36">
        <f>'2006'!D15-'2005'!D15</f>
        <v>0.24843179328256637</v>
      </c>
      <c r="E15" s="36">
        <f>'2006'!E15-'2005'!E15</f>
        <v>5.1837163920433582E-2</v>
      </c>
      <c r="F15" s="36">
        <f>'2006'!F15-'2005'!F15</f>
        <v>-6.1717438633726918E-2</v>
      </c>
      <c r="G15" s="36">
        <f>'2006'!G15-'2005'!G15</f>
        <v>-6.2002312348572453E-2</v>
      </c>
      <c r="H15" s="36">
        <f>'2006'!H15-'2005'!H15</f>
        <v>-8.3847904787198946E-2</v>
      </c>
      <c r="I15" s="36">
        <f>'2006'!I15-'2005'!I15</f>
        <v>-0.30897484487166471</v>
      </c>
      <c r="J15" s="36">
        <f>'2006'!J15-'2005'!J15</f>
        <v>-7.9960710032662696E-2</v>
      </c>
      <c r="K15" s="36">
        <f>'2006'!K15-'2005'!K15</f>
        <v>-0.32522110712661245</v>
      </c>
      <c r="L15" s="36">
        <f>'2006'!L15-'2005'!L15</f>
        <v>0.12848094120893583</v>
      </c>
      <c r="M15" s="36">
        <f>'2006'!M15-'2005'!M15</f>
        <v>3.2649366833475746E-2</v>
      </c>
      <c r="N15" s="36">
        <f>'2006'!N15-'2005'!N15</f>
        <v>3.5418217920079265E-2</v>
      </c>
      <c r="O15" s="36">
        <f>'2006'!O15-'2005'!O15</f>
        <v>6.5811962270353241E-2</v>
      </c>
      <c r="P15" s="36"/>
    </row>
    <row r="16" spans="2:78" x14ac:dyDescent="0.2">
      <c r="B16" s="18" t="s">
        <v>26</v>
      </c>
      <c r="C16" s="35">
        <f>'2006'!C16-'2005'!C16</f>
        <v>-2.9658230161400567E-2</v>
      </c>
      <c r="D16" s="35">
        <f>'2006'!D16-'2005'!D16</f>
        <v>-0.10011014615772851</v>
      </c>
      <c r="E16" s="35">
        <f>'2006'!E16-'2005'!E16</f>
        <v>4.3793710551770726E-2</v>
      </c>
      <c r="F16" s="35">
        <f>'2006'!F16-'2005'!F16</f>
        <v>0.10754955604115257</v>
      </c>
      <c r="G16" s="35">
        <f>'2006'!G16-'2005'!G16</f>
        <v>-9.1852390775804871E-2</v>
      </c>
      <c r="H16" s="35">
        <f>'2006'!H16-'2005'!H16</f>
        <v>-9.7617634118593921E-2</v>
      </c>
      <c r="I16" s="35">
        <f>'2006'!I16-'2005'!I16</f>
        <v>5.4221400800886554E-2</v>
      </c>
      <c r="J16" s="35">
        <f>'2006'!J16-'2005'!J16</f>
        <v>0.11109617212137346</v>
      </c>
      <c r="K16" s="35">
        <f>'2006'!K16-'2005'!K16</f>
        <v>-0.32131507367705936</v>
      </c>
      <c r="L16" s="35">
        <f>'2006'!L16-'2005'!L16</f>
        <v>5.1664957183130689E-3</v>
      </c>
      <c r="M16" s="35">
        <f>'2006'!M16-'2005'!M16</f>
        <v>-3.9368491170169495E-2</v>
      </c>
      <c r="N16" s="35">
        <f>'2006'!N16-'2005'!N16</f>
        <v>-7.7475283675858542E-2</v>
      </c>
      <c r="O16" s="35">
        <f>'2006'!O16-'2005'!O16</f>
        <v>8.4544416028699887E-2</v>
      </c>
      <c r="P16" s="35"/>
    </row>
    <row r="17" spans="2:16" s="34" customFormat="1" x14ac:dyDescent="0.2">
      <c r="B17" s="16" t="s">
        <v>27</v>
      </c>
      <c r="C17" s="36">
        <f>'2006'!C17-'2005'!C17</f>
        <v>-7.4494878252553631E-2</v>
      </c>
      <c r="D17" s="36">
        <f>'2006'!D17-'2005'!D17</f>
        <v>3.0610980548074318E-2</v>
      </c>
      <c r="E17" s="36">
        <f>'2006'!E17-'2005'!E17</f>
        <v>-4.8976019582136265E-2</v>
      </c>
      <c r="F17" s="36">
        <f>'2006'!F17-'2005'!F17</f>
        <v>0.17546598919934064</v>
      </c>
      <c r="G17" s="36">
        <f>'2006'!G17-'2005'!G17</f>
        <v>1.2797154387722109E-2</v>
      </c>
      <c r="H17" s="36">
        <f>'2006'!H17-'2005'!H17</f>
        <v>-0.35773312040918182</v>
      </c>
      <c r="I17" s="36">
        <f>'2006'!I17-'2005'!I17</f>
        <v>-6.2588323667465362E-2</v>
      </c>
      <c r="J17" s="36">
        <f>'2006'!J17-'2005'!J17</f>
        <v>4.5582323572648464E-2</v>
      </c>
      <c r="K17" s="36">
        <f>'2006'!K17-'2005'!K17</f>
        <v>-0.625884880048593</v>
      </c>
      <c r="L17" s="36">
        <f>'2006'!L17-'2005'!L17</f>
        <v>0.16004742435402175</v>
      </c>
      <c r="M17" s="36">
        <f>'2006'!M17-'2005'!M17</f>
        <v>0.13756149295321096</v>
      </c>
      <c r="N17" s="36">
        <f>'2006'!N17-'2005'!N17</f>
        <v>0.12703921474445012</v>
      </c>
      <c r="O17" s="36">
        <f>'2006'!O17-'2005'!O17</f>
        <v>0.13296836046341109</v>
      </c>
      <c r="P17" s="36"/>
    </row>
    <row r="18" spans="2:16" x14ac:dyDescent="0.2">
      <c r="B18" s="1" t="s">
        <v>28</v>
      </c>
      <c r="C18" s="35">
        <f>'2006'!C18-'2005'!C18</f>
        <v>-0.1084004372193399</v>
      </c>
      <c r="D18" s="35">
        <f>'2006'!D18-'2005'!D18</f>
        <v>-0.20938443696461606</v>
      </c>
      <c r="E18" s="35">
        <f>'2006'!E18-'2005'!E18</f>
        <v>-0.18317597895062665</v>
      </c>
      <c r="F18" s="35">
        <f>'2006'!F18-'2005'!F18</f>
        <v>0.15936057167085815</v>
      </c>
      <c r="G18" s="35">
        <f>'2006'!G18-'2005'!G18</f>
        <v>1.1994001221095285E-2</v>
      </c>
      <c r="H18" s="35">
        <f>'2006'!H18-'2005'!H18</f>
        <v>-0.27967879019398767</v>
      </c>
      <c r="I18" s="35">
        <f>'2006'!I18-'2005'!I18</f>
        <v>-0.10912344662377116</v>
      </c>
      <c r="J18" s="35">
        <f>'2006'!J18-'2005'!J18</f>
        <v>-4.4932530410287885E-2</v>
      </c>
      <c r="K18" s="35">
        <f>'2006'!K18-'2005'!K18</f>
        <v>-0.30881124839754914</v>
      </c>
      <c r="L18" s="35">
        <f>'2006'!L18-'2005'!L18</f>
        <v>1.681370178450603E-2</v>
      </c>
      <c r="M18" s="35">
        <f>'2006'!M18-'2005'!M18</f>
        <v>0.25797561988305873</v>
      </c>
      <c r="N18" s="35">
        <f>'2006'!N18-'2005'!N18</f>
        <v>4.3618429244506096E-2</v>
      </c>
      <c r="O18" s="35">
        <f>'2006'!O18-'2005'!O18</f>
        <v>0.11356303471449847</v>
      </c>
      <c r="P18" s="35"/>
    </row>
    <row r="19" spans="2:16" s="34" customFormat="1" x14ac:dyDescent="0.2">
      <c r="B19" s="16" t="s">
        <v>29</v>
      </c>
      <c r="C19" s="36">
        <f>'2006'!C19-'2005'!C19</f>
        <v>-0.1838037183777903</v>
      </c>
      <c r="D19" s="36">
        <f>'2006'!D19-'2005'!D19</f>
        <v>-5.656455378863301E-2</v>
      </c>
      <c r="E19" s="36">
        <f>'2006'!E19-'2005'!E19</f>
        <v>-0.13605916641396254</v>
      </c>
      <c r="F19" s="36">
        <f>'2006'!F19-'2005'!F19</f>
        <v>0.18453233260070423</v>
      </c>
      <c r="G19" s="36">
        <f>'2006'!G19-'2005'!G19</f>
        <v>0.16243527770825228</v>
      </c>
      <c r="H19" s="36">
        <f>'2006'!H19-'2005'!H19</f>
        <v>-0.43640472342258896</v>
      </c>
      <c r="I19" s="36">
        <f>'2006'!I19-'2005'!I19</f>
        <v>-0.19056645380965431</v>
      </c>
      <c r="J19" s="36">
        <f>'2006'!J19-'2005'!J19</f>
        <v>0.1239293857352024</v>
      </c>
      <c r="K19" s="36">
        <f>'2006'!K19-'2005'!K19</f>
        <v>-1.507083646369177</v>
      </c>
      <c r="L19" s="36">
        <f>'2006'!L19-'2005'!L19</f>
        <v>7.8171999846026186E-2</v>
      </c>
      <c r="M19" s="36">
        <f>'2006'!M19-'2005'!M19</f>
        <v>0.15813074251549653</v>
      </c>
      <c r="N19" s="36">
        <f>'2006'!N19-'2005'!N19</f>
        <v>0.29263199294709352</v>
      </c>
      <c r="O19" s="36">
        <f>'2006'!O19-'2005'!O19</f>
        <v>9.746613400389359E-2</v>
      </c>
      <c r="P19" s="36"/>
    </row>
    <row r="20" spans="2:16" x14ac:dyDescent="0.2">
      <c r="B20" s="1" t="s">
        <v>30</v>
      </c>
      <c r="C20" s="35">
        <f>'2006'!C20-'2005'!C20</f>
        <v>-2.6864545985910038E-2</v>
      </c>
      <c r="D20" s="35">
        <f>'2006'!D20-'2005'!D20</f>
        <v>4.3203790835010913E-2</v>
      </c>
      <c r="E20" s="35">
        <f>'2006'!E20-'2005'!E20</f>
        <v>-2.2598547915003486E-2</v>
      </c>
      <c r="F20" s="35">
        <f>'2006'!F20-'2005'!F20</f>
        <v>0.18681720714471095</v>
      </c>
      <c r="G20" s="35">
        <f>'2006'!G20-'2005'!G20</f>
        <v>-6.3406853582554712E-2</v>
      </c>
      <c r="H20" s="35">
        <f>'2006'!H20-'2005'!H20</f>
        <v>-0.39580655355337413</v>
      </c>
      <c r="I20" s="35">
        <f>'2006'!I20-'2005'!I20</f>
        <v>-9.113322259285539E-2</v>
      </c>
      <c r="J20" s="35">
        <f>'2006'!J20-'2005'!J20</f>
        <v>-2.1601376657556237E-3</v>
      </c>
      <c r="K20" s="35">
        <f>'2006'!K20-'2005'!K20</f>
        <v>-2.3606714320610234E-2</v>
      </c>
      <c r="L20" s="35">
        <f>'2006'!L20-'2005'!L20</f>
        <v>-0.10621456379071015</v>
      </c>
      <c r="M20" s="35">
        <f>'2006'!M20-'2005'!M20</f>
        <v>4.5350274735848739E-2</v>
      </c>
      <c r="N20" s="35">
        <f>'2006'!N20-'2005'!N20</f>
        <v>0.23811059474790297</v>
      </c>
      <c r="O20" s="35">
        <f>'2006'!O20-'2005'!O20</f>
        <v>0.10860662294032974</v>
      </c>
      <c r="P20" s="35"/>
    </row>
    <row r="21" spans="2:16" s="34" customFormat="1" x14ac:dyDescent="0.2">
      <c r="B21" s="16" t="s">
        <v>31</v>
      </c>
      <c r="C21" s="36">
        <f>'2006'!C21-'2005'!C21</f>
        <v>-4.0160396937680476E-2</v>
      </c>
      <c r="D21" s="36">
        <f>'2006'!D21-'2005'!D21</f>
        <v>-0.11780462898219746</v>
      </c>
      <c r="E21" s="36">
        <f>'2006'!E21-'2005'!E21</f>
        <v>-8.5027012106155597E-2</v>
      </c>
      <c r="F21" s="36">
        <f>'2006'!F21-'2005'!F21</f>
        <v>4.4867979581748152E-2</v>
      </c>
      <c r="G21" s="36">
        <f>'2006'!G21-'2005'!G21</f>
        <v>0.16853377437964778</v>
      </c>
      <c r="H21" s="36">
        <f>'2006'!H21-'2005'!H21</f>
        <v>-0.17107818909581507</v>
      </c>
      <c r="I21" s="36">
        <f>'2006'!I21-'2005'!I21</f>
        <v>-7.280777498116886E-2</v>
      </c>
      <c r="J21" s="36">
        <f>'2006'!J21-'2005'!J21</f>
        <v>6.8375445549451186E-4</v>
      </c>
      <c r="K21" s="36">
        <f>'2006'!K21-'2005'!K21</f>
        <v>-0.13664497391648522</v>
      </c>
      <c r="L21" s="36">
        <f>'2006'!L21-'2005'!L21</f>
        <v>-5.589836351354438E-2</v>
      </c>
      <c r="M21" s="36">
        <f>'2006'!M21-'2005'!M21</f>
        <v>-0.1022566319077336</v>
      </c>
      <c r="N21" s="36">
        <f>'2006'!N21-'2005'!N21</f>
        <v>7.2118337850045178E-2</v>
      </c>
      <c r="O21" s="36">
        <f>'2006'!O21-'2005'!O21</f>
        <v>4.5734868325051581E-2</v>
      </c>
      <c r="P21" s="36"/>
    </row>
    <row r="22" spans="2:16" x14ac:dyDescent="0.2">
      <c r="B22" s="1" t="s">
        <v>32</v>
      </c>
      <c r="C22" s="35">
        <f>'2006'!C22-'2005'!C22</f>
        <v>-1.3244660257022645E-2</v>
      </c>
      <c r="D22" s="35">
        <f>'2006'!D22-'2005'!D22</f>
        <v>-0.11825878087004615</v>
      </c>
      <c r="E22" s="35">
        <f>'2006'!E22-'2005'!E22</f>
        <v>3.1131708739279507E-2</v>
      </c>
      <c r="F22" s="35">
        <f>'2006'!F22-'2005'!F22</f>
        <v>3.7617902836011075E-2</v>
      </c>
      <c r="G22" s="35">
        <f>'2006'!G22-'2005'!G22</f>
        <v>5.7617874736104469E-4</v>
      </c>
      <c r="H22" s="35">
        <f>'2006'!H22-'2005'!H22</f>
        <v>9.141277186639285E-2</v>
      </c>
      <c r="I22" s="35">
        <f>'2006'!I22-'2005'!I22</f>
        <v>-0.10407848516792129</v>
      </c>
      <c r="J22" s="35">
        <f>'2006'!J22-'2005'!J22</f>
        <v>-2.1354474804275769E-2</v>
      </c>
      <c r="K22" s="35">
        <f>'2006'!K22-'2005'!K22</f>
        <v>2.3290424604574866E-2</v>
      </c>
      <c r="L22" s="35">
        <f>'2006'!L22-'2005'!L22</f>
        <v>-0.16973525275796897</v>
      </c>
      <c r="M22" s="35">
        <f>'2006'!M22-'2005'!M22</f>
        <v>-0.11784872914964906</v>
      </c>
      <c r="N22" s="35">
        <f>'2006'!N22-'2005'!N22</f>
        <v>0.10305461027386165</v>
      </c>
      <c r="O22" s="35">
        <f>'2006'!O22-'2005'!O22</f>
        <v>2.9419293700038818E-2</v>
      </c>
      <c r="P22" s="35"/>
    </row>
    <row r="23" spans="2:16" s="34" customFormat="1" x14ac:dyDescent="0.2">
      <c r="B23" s="16" t="s">
        <v>33</v>
      </c>
      <c r="C23" s="36">
        <f>'2006'!C23-'2005'!C23</f>
        <v>3.2955760261080602E-2</v>
      </c>
      <c r="D23" s="36">
        <f>'2006'!D23-'2005'!D23</f>
        <v>-0.25714729377663503</v>
      </c>
      <c r="E23" s="36">
        <f>'2006'!E23-'2005'!E23</f>
        <v>9.8972211648268082E-2</v>
      </c>
      <c r="F23" s="36">
        <f>'2006'!F23-'2005'!F23</f>
        <v>-1.2893930216764105E-3</v>
      </c>
      <c r="G23" s="36">
        <f>'2006'!G23-'2005'!G23</f>
        <v>-6.1281512136468708E-2</v>
      </c>
      <c r="H23" s="36">
        <f>'2006'!H23-'2005'!H23</f>
        <v>-0.10270601784994771</v>
      </c>
      <c r="I23" s="36">
        <f>'2006'!I23-'2005'!I23</f>
        <v>-7.6195489046523956E-2</v>
      </c>
      <c r="J23" s="36">
        <f>'2006'!J23-'2005'!J23</f>
        <v>0.26711557087953186</v>
      </c>
      <c r="K23" s="36">
        <f>'2006'!K23-'2005'!K23</f>
        <v>-7.7120829048926698E-2</v>
      </c>
      <c r="L23" s="36">
        <f>'2006'!L23-'2005'!L23</f>
        <v>8.105670132696452E-2</v>
      </c>
      <c r="M23" s="36">
        <f>'2006'!M23-'2005'!M23</f>
        <v>-0.16780625504849134</v>
      </c>
      <c r="N23" s="36">
        <f>'2006'!N23-'2005'!N23</f>
        <v>8.412485442192752E-2</v>
      </c>
      <c r="O23" s="36">
        <f>'2006'!O23-'2005'!O23</f>
        <v>0.36993024763090365</v>
      </c>
      <c r="P23" s="36"/>
    </row>
    <row r="24" spans="2:16" x14ac:dyDescent="0.2">
      <c r="B24" s="1" t="s">
        <v>34</v>
      </c>
      <c r="C24" s="35">
        <f>'2006'!C24-'2005'!C24</f>
        <v>-0.14658686927662323</v>
      </c>
      <c r="D24" s="35">
        <f>'2006'!D24-'2005'!D24</f>
        <v>2.7519594051446994E-2</v>
      </c>
      <c r="E24" s="35">
        <f>'2006'!E24-'2005'!E24</f>
        <v>5.1170462762111235E-2</v>
      </c>
      <c r="F24" s="35">
        <f>'2006'!F24-'2005'!F24</f>
        <v>-6.3898788467366963E-3</v>
      </c>
      <c r="G24" s="35">
        <f>'2006'!G24-'2005'!G24</f>
        <v>-0.33650127650127626</v>
      </c>
      <c r="H24" s="35">
        <f>'2006'!H24-'2005'!H24</f>
        <v>-0.41634489969709731</v>
      </c>
      <c r="I24" s="35">
        <f>'2006'!I24-'2005'!I24</f>
        <v>-8.6425610317825807E-2</v>
      </c>
      <c r="J24" s="35">
        <f>'2006'!J24-'2005'!J24</f>
        <v>-1.2071753414290138</v>
      </c>
      <c r="K24" s="35">
        <f>'2006'!K24-'2005'!K24</f>
        <v>-0.22511281515546422</v>
      </c>
      <c r="L24" s="35">
        <f>'2006'!L24-'2005'!L24</f>
        <v>0.14279623337236247</v>
      </c>
      <c r="M24" s="35">
        <f>'2006'!M24-'2005'!M24</f>
        <v>7.2369297548446898E-2</v>
      </c>
      <c r="N24" s="35">
        <f>'2006'!N24-'2005'!N24</f>
        <v>0.23210790454298014</v>
      </c>
      <c r="O24" s="35">
        <f>'2006'!O24-'2005'!O24</f>
        <v>-6.0922254697490796E-2</v>
      </c>
      <c r="P24" s="35"/>
    </row>
    <row r="25" spans="2:16" s="34" customFormat="1" x14ac:dyDescent="0.2">
      <c r="B25" s="16" t="s">
        <v>35</v>
      </c>
      <c r="C25" s="36">
        <f>'2006'!C25-'2005'!C25</f>
        <v>8.0092359764027954E-3</v>
      </c>
      <c r="D25" s="36">
        <f>'2006'!D25-'2005'!D25</f>
        <v>0.23817422010959843</v>
      </c>
      <c r="E25" s="36">
        <f>'2006'!E25-'2005'!E25</f>
        <v>0.2148877585926503</v>
      </c>
      <c r="F25" s="36">
        <f>'2006'!F25-'2005'!F25</f>
        <v>3.7786566090720619E-2</v>
      </c>
      <c r="G25" s="36">
        <f>'2006'!G25-'2005'!G25</f>
        <v>-0.13400312509032686</v>
      </c>
      <c r="H25" s="36">
        <f>'2006'!H25-'2005'!H25</f>
        <v>2.8286373413188848E-3</v>
      </c>
      <c r="I25" s="36">
        <f>'2006'!I25-'2005'!I25</f>
        <v>-0.11171219407400068</v>
      </c>
      <c r="J25" s="36">
        <f>'2006'!J25-'2005'!J25</f>
        <v>-1.7942614288923853E-2</v>
      </c>
      <c r="K25" s="36">
        <f>'2006'!K25-'2005'!K25</f>
        <v>-0.15833333333333321</v>
      </c>
      <c r="L25" s="36">
        <f>'2006'!L25-'2005'!L25</f>
        <v>0.16977266719534789</v>
      </c>
      <c r="M25" s="36">
        <f>'2006'!M25-'2005'!M25</f>
        <v>0.1779712759314509</v>
      </c>
      <c r="N25" s="36">
        <f>'2006'!N25-'2005'!N25</f>
        <v>0.19253734770976139</v>
      </c>
      <c r="O25" s="36">
        <f>'2006'!O25-'2005'!O25</f>
        <v>6.531324571713526E-2</v>
      </c>
      <c r="P25" s="36"/>
    </row>
    <row r="26" spans="2:16" x14ac:dyDescent="0.2">
      <c r="B26" s="1" t="s">
        <v>36</v>
      </c>
      <c r="C26" s="35">
        <f>'2006'!C26-'2005'!C26</f>
        <v>-0.1833676966940434</v>
      </c>
      <c r="D26" s="35">
        <f>'2006'!D26-'2005'!D26</f>
        <v>0.3431875923190546</v>
      </c>
      <c r="E26" s="35">
        <f>'2006'!E26-'2005'!E26</f>
        <v>0.2453701544059339</v>
      </c>
      <c r="F26" s="35">
        <f>'2006'!F26-'2005'!F26</f>
        <v>-0.2903625381501489</v>
      </c>
      <c r="G26" s="35">
        <f>'2006'!G26-'2005'!G26</f>
        <v>3.6304055197169394E-2</v>
      </c>
      <c r="H26" s="35">
        <f>'2006'!H26-'2005'!H26</f>
        <v>-0.21052147828775292</v>
      </c>
      <c r="I26" s="35">
        <f>'2006'!I26-'2005'!I26</f>
        <v>-9.6352690200916413E-2</v>
      </c>
      <c r="J26" s="35">
        <f>'2006'!J26-'2005'!J26</f>
        <v>-0.1575877282987892</v>
      </c>
      <c r="K26" s="35">
        <f>'2006'!K26-'2005'!K26</f>
        <v>-0.91657475972900615</v>
      </c>
      <c r="L26" s="35">
        <f>'2006'!L26-'2005'!L26</f>
        <v>-0.37937572908967399</v>
      </c>
      <c r="M26" s="35">
        <f>'2006'!M26-'2005'!M26</f>
        <v>-0.33758345719206351</v>
      </c>
      <c r="N26" s="35">
        <f>'2006'!N26-'2005'!N26</f>
        <v>-4.5834133899159468E-2</v>
      </c>
      <c r="O26" s="35">
        <f>'2006'!O26-'2005'!O26</f>
        <v>-0.39218075888702053</v>
      </c>
      <c r="P26" s="35"/>
    </row>
    <row r="27" spans="2:16" s="34" customFormat="1" x14ac:dyDescent="0.2">
      <c r="B27" s="16" t="s">
        <v>37</v>
      </c>
      <c r="C27" s="36">
        <f>'2006'!C27-'2005'!C27</f>
        <v>0.1025551568283114</v>
      </c>
      <c r="D27" s="36">
        <f>'2006'!D27-'2005'!D27</f>
        <v>5.7893973959843192E-2</v>
      </c>
      <c r="E27" s="36">
        <f>'2006'!E27-'2005'!E27</f>
        <v>0.45167595818815331</v>
      </c>
      <c r="F27" s="36">
        <f>'2006'!F27-'2005'!F27</f>
        <v>0.62735408841612683</v>
      </c>
      <c r="G27" s="36">
        <f>'2006'!G27-'2005'!G27</f>
        <v>-0.47429198396575889</v>
      </c>
      <c r="H27" s="36">
        <f>'2006'!H27-'2005'!H27</f>
        <v>-0.69294384584821711</v>
      </c>
      <c r="I27" s="36">
        <f>'2006'!I27-'2005'!I27</f>
        <v>-0.10614948679602154</v>
      </c>
      <c r="J27" s="36">
        <f>'2006'!J27-'2005'!J27</f>
        <v>5.4489588461317018E-2</v>
      </c>
      <c r="K27" s="36">
        <f>'2006'!K27-'2005'!K27</f>
        <v>0.55175236158181318</v>
      </c>
      <c r="L27" s="36">
        <f>'2006'!L27-'2005'!L27</f>
        <v>0.39736422795827231</v>
      </c>
      <c r="M27" s="36">
        <f>'2006'!M27-'2005'!M27</f>
        <v>-3.0476544443024833E-2</v>
      </c>
      <c r="N27" s="36">
        <f>'2006'!N27-'2005'!N27</f>
        <v>0.1190210065485835</v>
      </c>
      <c r="O27" s="36">
        <f>'2006'!O27-'2005'!O27</f>
        <v>9.0024841997588867E-2</v>
      </c>
      <c r="P27" s="36"/>
    </row>
    <row r="28" spans="2:16" x14ac:dyDescent="0.2">
      <c r="B28" s="1" t="s">
        <v>38</v>
      </c>
      <c r="C28" s="35">
        <f>'2006'!C28-'2005'!C28</f>
        <v>-0.16707067751844784</v>
      </c>
      <c r="D28" s="35">
        <f>'2006'!D28-'2005'!D28</f>
        <v>-0.48973248973248973</v>
      </c>
      <c r="E28" s="35">
        <f>'2006'!E28-'2005'!E28</f>
        <v>-0.8284789644012942</v>
      </c>
      <c r="F28" s="35">
        <f>'2006'!F28-'2005'!F28</f>
        <v>7.1390773079328174E-2</v>
      </c>
      <c r="G28" s="35">
        <f>'2006'!G28-'2005'!G28</f>
        <v>-0.772087109604225</v>
      </c>
      <c r="H28" s="35">
        <f>'2006'!H28-'2005'!H28</f>
        <v>0.64442090395480234</v>
      </c>
      <c r="I28" s="35">
        <f>'2006'!I28-'2005'!I28</f>
        <v>-0.19684909548889395</v>
      </c>
      <c r="J28" s="35">
        <f>'2006'!J28-'2005'!J28</f>
        <v>0.74248316290677963</v>
      </c>
      <c r="K28" s="35">
        <f>'2006'!K28-'2005'!K28</f>
        <v>-1.1310155495513092</v>
      </c>
      <c r="L28" s="35">
        <f>'2006'!L28-'2005'!L28</f>
        <v>-0.40737162181363518</v>
      </c>
      <c r="M28" s="35">
        <f>'2006'!M28-'2005'!M28</f>
        <v>-6.9630239418261741E-2</v>
      </c>
      <c r="N28" s="35">
        <f>'2006'!N28-'2005'!N28</f>
        <v>0.80984922442781215</v>
      </c>
      <c r="O28" s="35">
        <f>'2006'!O28-'2005'!O28</f>
        <v>-0.15342376471546704</v>
      </c>
      <c r="P28" s="35"/>
    </row>
    <row r="29" spans="2:16" s="34" customFormat="1" x14ac:dyDescent="0.2">
      <c r="B29" s="16" t="s">
        <v>39</v>
      </c>
      <c r="C29" s="36">
        <f>'2006'!C29-'2005'!C29</f>
        <v>-0.36482983920927703</v>
      </c>
      <c r="D29" s="36">
        <f>'2006'!D29-'2005'!D29</f>
        <v>-0.11558586378452596</v>
      </c>
      <c r="E29" s="36">
        <f>'2006'!E29-'2005'!E29</f>
        <v>-0.62289112259789148</v>
      </c>
      <c r="F29" s="36">
        <f>'2006'!F29-'2005'!F29</f>
        <v>-0.16986377536836272</v>
      </c>
      <c r="G29" s="36">
        <f>'2006'!G29-'2005'!G29</f>
        <v>-0.7686477861986436</v>
      </c>
      <c r="H29" s="36">
        <f>'2006'!H29-'2005'!H29</f>
        <v>-0.8917615644388599</v>
      </c>
      <c r="I29" s="36">
        <f>'2006'!I29-'2005'!I29</f>
        <v>-0.25525342712842747</v>
      </c>
      <c r="J29" s="36">
        <f>'2006'!J29-'2005'!J29</f>
        <v>-0.1805224187577128</v>
      </c>
      <c r="K29" s="36">
        <f>'2006'!K29-'2005'!K29</f>
        <v>-8.0156782231346924E-2</v>
      </c>
      <c r="L29" s="36">
        <f>'2006'!L29-'2005'!L29</f>
        <v>-0.27272727272727293</v>
      </c>
      <c r="M29" s="36">
        <f>'2006'!M29-'2005'!M29</f>
        <v>-0.31320161652447265</v>
      </c>
      <c r="N29" s="36">
        <f>'2006'!N29-'2005'!N29</f>
        <v>8.3404790487623615E-2</v>
      </c>
      <c r="O29" s="36">
        <f>'2006'!O29-'2005'!O29</f>
        <v>-0.98006649082316732</v>
      </c>
      <c r="P29" s="36"/>
    </row>
    <row r="30" spans="2:16" x14ac:dyDescent="0.2">
      <c r="B30" s="1" t="s">
        <v>40</v>
      </c>
      <c r="C30" s="35">
        <f>'2006'!C30-'2005'!C30</f>
        <v>-0.12590459128666431</v>
      </c>
      <c r="D30" s="35">
        <f>'2006'!D30-'2005'!D30</f>
        <v>-8.3060261038600203E-2</v>
      </c>
      <c r="E30" s="35">
        <f>'2006'!E30-'2005'!E30</f>
        <v>0.17182539682539666</v>
      </c>
      <c r="F30" s="35">
        <f>'2006'!F30-'2005'!F30</f>
        <v>-0.18043789820214817</v>
      </c>
      <c r="G30" s="35">
        <f>'2006'!G30-'2005'!G30</f>
        <v>-0.36714833959899762</v>
      </c>
      <c r="H30" s="35">
        <f>'2006'!H30-'2005'!H30</f>
        <v>-0.98929789486063768</v>
      </c>
      <c r="I30" s="35">
        <f>'2006'!I30-'2005'!I30</f>
        <v>4.5192304698567831E-2</v>
      </c>
      <c r="J30" s="35">
        <f>'2006'!J30-'2005'!J30</f>
        <v>0.10174109950571775</v>
      </c>
      <c r="K30" s="35">
        <f>'2006'!K30-'2005'!K30</f>
        <v>-1.5995560394266306E-2</v>
      </c>
      <c r="L30" s="35">
        <f>'2006'!L30-'2005'!L30</f>
        <v>-0.27896873768433395</v>
      </c>
      <c r="M30" s="35">
        <f>'2006'!M30-'2005'!M30</f>
        <v>-0.35133209611387972</v>
      </c>
      <c r="N30" s="35">
        <f>'2006'!N30-'2005'!N30</f>
        <v>0.22215066000512751</v>
      </c>
      <c r="O30" s="35">
        <f>'2006'!O30-'2005'!O30</f>
        <v>-5.5718954248365815E-2</v>
      </c>
      <c r="P30" s="35"/>
    </row>
    <row r="31" spans="2:16" s="34" customFormat="1" x14ac:dyDescent="0.2">
      <c r="B31" s="16" t="s">
        <v>2</v>
      </c>
      <c r="C31" s="36">
        <f>'2006'!C31-'2005'!C31</f>
        <v>8.9989844188612444E-2</v>
      </c>
      <c r="D31" s="36">
        <f>'2006'!D31-'2005'!D31</f>
        <v>0.19631169846076535</v>
      </c>
      <c r="E31" s="36">
        <f>'2006'!E31-'2005'!E31</f>
        <v>-0.10411713177324522</v>
      </c>
      <c r="F31" s="36">
        <f>'2006'!F31-'2005'!F31</f>
        <v>1.3508377023022566</v>
      </c>
      <c r="G31" s="36">
        <f>'2006'!G31-'2005'!G31</f>
        <v>-5.9035610699323282E-2</v>
      </c>
      <c r="H31" s="36">
        <f>'2006'!H31-'2005'!H31</f>
        <v>-0.25557753790026183</v>
      </c>
      <c r="I31" s="36">
        <f>'2006'!I31-'2005'!I31</f>
        <v>0.10163672514273414</v>
      </c>
      <c r="J31" s="36">
        <f>'2006'!J31-'2005'!J31</f>
        <v>-1.3384015302348562E-2</v>
      </c>
      <c r="K31" s="36">
        <f>'2006'!K31-'2005'!K31</f>
        <v>0.10757556018759784</v>
      </c>
      <c r="L31" s="36">
        <f>'2006'!L31-'2005'!L31</f>
        <v>4.4159888288609395E-2</v>
      </c>
      <c r="M31" s="36">
        <f>'2006'!M31-'2005'!M31</f>
        <v>0.1962811776349751</v>
      </c>
      <c r="N31" s="36">
        <f>'2006'!N31-'2005'!N31</f>
        <v>0.16345312002546919</v>
      </c>
      <c r="O31" s="36">
        <f>'2006'!O31-'2005'!O31</f>
        <v>5.232558139534893E-2</v>
      </c>
      <c r="P31" s="36"/>
    </row>
    <row r="32" spans="2:16" x14ac:dyDescent="0.2">
      <c r="B32" s="1" t="s">
        <v>41</v>
      </c>
      <c r="C32" s="35">
        <f>'2006'!C32-'2005'!C32</f>
        <v>-4.944308279256493E-2</v>
      </c>
      <c r="D32" s="35">
        <f>'2006'!D32-'2005'!D32</f>
        <v>1.1474731580895963</v>
      </c>
      <c r="E32" s="35">
        <f>'2006'!E32-'2005'!E32</f>
        <v>1.5790960451977405</v>
      </c>
      <c r="F32" s="35">
        <f>'2006'!F32-'2005'!F32</f>
        <v>-0.39374168882978733</v>
      </c>
      <c r="G32" s="35">
        <f>'2006'!G32-'2005'!G32</f>
        <v>0.24192069850948839</v>
      </c>
      <c r="H32" s="35">
        <f>'2006'!H32-'2005'!H32</f>
        <v>-0.4371814779423473</v>
      </c>
      <c r="I32" s="35">
        <f>'2006'!I32-'2005'!I32</f>
        <v>0.11132184919408949</v>
      </c>
      <c r="J32" s="35">
        <f>'2006'!J32-'2005'!J32</f>
        <v>0.32698089171974498</v>
      </c>
      <c r="K32" s="35">
        <f>'2006'!K32-'2005'!K32</f>
        <v>-4.7686876819224011E-3</v>
      </c>
      <c r="L32" s="35">
        <f>'2006'!L32-'2005'!L32</f>
        <v>-0.28155245838172638</v>
      </c>
      <c r="M32" s="35">
        <f>'2006'!M32-'2005'!M32</f>
        <v>-1.0255560531422598</v>
      </c>
      <c r="N32" s="35">
        <f>'2006'!N32-'2005'!N32</f>
        <v>-1.2501316986734352</v>
      </c>
      <c r="O32" s="35">
        <f>'2006'!O32-'2005'!O32</f>
        <v>0.11329765614415432</v>
      </c>
      <c r="P32" s="35"/>
    </row>
    <row r="33" spans="2:18" s="34" customFormat="1" x14ac:dyDescent="0.2">
      <c r="B33" s="16" t="s">
        <v>42</v>
      </c>
      <c r="C33" s="36">
        <f>'2006'!C33-'2005'!C33</f>
        <v>-0.1479673205861447</v>
      </c>
      <c r="D33" s="36">
        <f>'2006'!D33-'2005'!D33</f>
        <v>-0.53251445086705207</v>
      </c>
      <c r="E33" s="36">
        <f>'2006'!E33-'2005'!E33</f>
        <v>0.69254084773857461</v>
      </c>
      <c r="F33" s="36">
        <f>'2006'!F33-'2005'!F33</f>
        <v>0.37687687687687665</v>
      </c>
      <c r="G33" s="36">
        <f>'2006'!G33-'2005'!G33</f>
        <v>-1.0862524291195377</v>
      </c>
      <c r="H33" s="36">
        <f>'2006'!H33-'2005'!H33</f>
        <v>0.12320003722055528</v>
      </c>
      <c r="I33" s="36">
        <f>'2006'!I33-'2005'!I33</f>
        <v>0.16600175423704844</v>
      </c>
      <c r="J33" s="36">
        <f>'2006'!J33-'2005'!J33</f>
        <v>0.13145761461520111</v>
      </c>
      <c r="K33" s="36">
        <f>'2006'!K33-'2005'!K33</f>
        <v>-9.6245808827570833E-2</v>
      </c>
      <c r="L33" s="36">
        <f>'2006'!L33-'2005'!L33</f>
        <v>-0.78406613216131271</v>
      </c>
      <c r="M33" s="36">
        <f>'2006'!M33-'2005'!M33</f>
        <v>-0.21725187741018903</v>
      </c>
      <c r="N33" s="36">
        <f>'2006'!N33-'2005'!N33</f>
        <v>0.16959176089610883</v>
      </c>
      <c r="O33" s="36">
        <f>'2006'!O33-'2005'!O33</f>
        <v>-0.68330464716006878</v>
      </c>
      <c r="P33" s="36"/>
    </row>
    <row r="34" spans="2:18" x14ac:dyDescent="0.2">
      <c r="B34" s="1" t="s">
        <v>3</v>
      </c>
      <c r="C34" s="35">
        <f>'2006'!C34-'2005'!C34</f>
        <v>-3.0850752752647148E-2</v>
      </c>
      <c r="D34" s="35">
        <f>'2006'!D34-'2005'!D34</f>
        <v>-6.0639400799779919E-2</v>
      </c>
      <c r="E34" s="35">
        <f>'2006'!E34-'2005'!E34</f>
        <v>-0.4768146447250925</v>
      </c>
      <c r="F34" s="35">
        <f>'2006'!F34-'2005'!F34</f>
        <v>-0.32388282025819248</v>
      </c>
      <c r="G34" s="35">
        <f>'2006'!G34-'2005'!G34</f>
        <v>-0.17488906632459389</v>
      </c>
      <c r="H34" s="35">
        <f>'2006'!H34-'2005'!H34</f>
        <v>-0.2898110215409011</v>
      </c>
      <c r="I34" s="35">
        <f>'2006'!I34-'2005'!I34</f>
        <v>0.28707203938026571</v>
      </c>
      <c r="J34" s="35">
        <f>'2006'!J34-'2005'!J34</f>
        <v>9.3545430741031721E-2</v>
      </c>
      <c r="K34" s="35">
        <f>'2006'!K34-'2005'!K34</f>
        <v>-0.33223168788760593</v>
      </c>
      <c r="L34" s="35">
        <f>'2006'!L34-'2005'!L34</f>
        <v>0.18448919725796564</v>
      </c>
      <c r="M34" s="35">
        <f>'2006'!M34-'2005'!M34</f>
        <v>-3.7459365854152438E-2</v>
      </c>
      <c r="N34" s="35">
        <f>'2006'!N34-'2005'!N34</f>
        <v>0.29837122106933678</v>
      </c>
      <c r="O34" s="35">
        <f>'2006'!O34-'2005'!O34</f>
        <v>0.25021853146853168</v>
      </c>
      <c r="P34" s="35"/>
    </row>
    <row r="35" spans="2:18" s="34" customFormat="1" x14ac:dyDescent="0.2">
      <c r="B35" s="16" t="s">
        <v>43</v>
      </c>
      <c r="C35" s="36">
        <f>'2006'!C35-'2005'!C35</f>
        <v>4.6481596461066754E-2</v>
      </c>
      <c r="D35" s="36">
        <f>'2006'!D35-'2005'!D35</f>
        <v>1.0711037618850767</v>
      </c>
      <c r="E35" s="36">
        <f>'2006'!E35-'2005'!E35</f>
        <v>0.22001599147121542</v>
      </c>
      <c r="F35" s="36">
        <f>'2006'!F35-'2005'!F35</f>
        <v>-0.84437286523412158</v>
      </c>
      <c r="G35" s="36">
        <f>'2006'!G35-'2005'!G35</f>
        <v>-0.37885054014086283</v>
      </c>
      <c r="H35" s="36">
        <f>'2006'!H35-'2005'!H35</f>
        <v>-0.14049793123127419</v>
      </c>
      <c r="I35" s="36">
        <f>'2006'!I35-'2005'!I35</f>
        <v>0.16391147994467525</v>
      </c>
      <c r="J35" s="36">
        <f>'2006'!J35-'2005'!J35</f>
        <v>0.59500451787788844</v>
      </c>
      <c r="K35" s="36">
        <f>'2006'!K35-'2005'!K35</f>
        <v>-0.19841730887314313</v>
      </c>
      <c r="L35" s="36">
        <f>'2006'!L35-'2005'!L35</f>
        <v>-0.30541022305728172</v>
      </c>
      <c r="M35" s="36">
        <f>'2006'!M35-'2005'!M35</f>
        <v>0.20138888888888884</v>
      </c>
      <c r="N35" s="36">
        <f>'2006'!N35-'2005'!N35</f>
        <v>0.14517741129435269</v>
      </c>
      <c r="O35" s="36">
        <f>'2006'!O35-'2005'!O35</f>
        <v>0.46821666386883765</v>
      </c>
      <c r="P35" s="36"/>
    </row>
    <row r="36" spans="2:18" x14ac:dyDescent="0.2">
      <c r="B36" s="1" t="s">
        <v>44</v>
      </c>
      <c r="C36" s="35">
        <f>'2006'!C36-'2005'!C36</f>
        <v>4.1506160652019286E-2</v>
      </c>
      <c r="D36" s="35">
        <f>'2006'!D36-'2005'!D36</f>
        <v>3.0959752321981782E-3</v>
      </c>
      <c r="E36" s="35">
        <f>'2006'!E36-'2005'!E36</f>
        <v>-0.13655552683725336</v>
      </c>
      <c r="F36" s="35">
        <f>'2006'!F36-'2005'!F36</f>
        <v>6.3582145345181917E-2</v>
      </c>
      <c r="G36" s="35">
        <f>'2006'!G36-'2005'!G36</f>
        <v>0.27186673867932543</v>
      </c>
      <c r="H36" s="35">
        <f>'2006'!H36-'2005'!H36</f>
        <v>-0.32822013606476386</v>
      </c>
      <c r="I36" s="35">
        <f>'2006'!I36-'2005'!I36</f>
        <v>-0.38775032013731847</v>
      </c>
      <c r="J36" s="35">
        <f>'2006'!J36-'2005'!J36</f>
        <v>0.28331397920813961</v>
      </c>
      <c r="K36" s="35">
        <f>'2006'!K36-'2005'!K36</f>
        <v>0.13578260951271304</v>
      </c>
      <c r="L36" s="35">
        <f>'2006'!L36-'2005'!L36</f>
        <v>-7.4219516984097567E-3</v>
      </c>
      <c r="M36" s="35">
        <f>'2006'!M36-'2005'!M36</f>
        <v>-0.14184952978056398</v>
      </c>
      <c r="N36" s="35">
        <f>'2006'!N36-'2005'!N36</f>
        <v>0.57164179104477642</v>
      </c>
      <c r="O36" s="35">
        <f>'2006'!O36-'2005'!O36</f>
        <v>0.1824877250409167</v>
      </c>
      <c r="P36" s="35"/>
    </row>
    <row r="37" spans="2:18" s="34" customFormat="1" x14ac:dyDescent="0.2">
      <c r="B37" s="16" t="s">
        <v>4</v>
      </c>
      <c r="C37" s="36">
        <f>'2006'!C37-'2005'!C37</f>
        <v>0.78797506417308405</v>
      </c>
      <c r="D37" s="36">
        <f>'2006'!D37-'2005'!D37</f>
        <v>0.70171339563862922</v>
      </c>
      <c r="E37" s="36">
        <f>'2006'!E37-'2005'!E37</f>
        <v>1.8941813714540989</v>
      </c>
      <c r="F37" s="36">
        <f>'2006'!F37-'2005'!F37</f>
        <v>1.6148339677751442</v>
      </c>
      <c r="G37" s="36">
        <f>'2006'!G37-'2005'!G37</f>
        <v>0.45734126984126977</v>
      </c>
      <c r="H37" s="36">
        <f>'2006'!H37-'2005'!H37</f>
        <v>0.55189003436426098</v>
      </c>
      <c r="I37" s="36">
        <f>'2006'!I37-'2005'!I37</f>
        <v>0.23488562091503296</v>
      </c>
      <c r="J37" s="36">
        <f>'2006'!J37-'2005'!J37</f>
        <v>0.30783507888108175</v>
      </c>
      <c r="K37" s="36">
        <f>'2006'!K37-'2005'!K37</f>
        <v>-0.20148271322663369</v>
      </c>
      <c r="L37" s="36">
        <f>'2006'!L37-'2005'!L37</f>
        <v>0.94164236821969949</v>
      </c>
      <c r="M37" s="36">
        <f>'2006'!M37-'2005'!M37</f>
        <v>1.693813974187806</v>
      </c>
      <c r="N37" s="36">
        <f>'2006'!N37-'2005'!N37</f>
        <v>1.6141242937853106</v>
      </c>
      <c r="O37" s="36">
        <f>'2006'!O37-'2005'!O37</f>
        <v>1.6934048863154922</v>
      </c>
      <c r="P37" s="36"/>
      <c r="Q37" s="36"/>
      <c r="R37" s="36"/>
    </row>
    <row r="38" spans="2:18" x14ac:dyDescent="0.2">
      <c r="B38" s="1" t="s">
        <v>45</v>
      </c>
      <c r="C38" s="35">
        <f>'2006'!C38-'2005'!C38</f>
        <v>-0.26618235126694234</v>
      </c>
      <c r="D38" s="35">
        <f>'2006'!D38-'2005'!D38</f>
        <v>0.26020187454938704</v>
      </c>
      <c r="E38" s="35">
        <f>'2006'!E38-'2005'!E38</f>
        <v>-0.19510357815442547</v>
      </c>
      <c r="F38" s="35">
        <f>'2006'!F38-'2005'!F38</f>
        <v>0.28826580865454066</v>
      </c>
      <c r="G38" s="35">
        <f>'2006'!G38-'2005'!G38</f>
        <v>-0.41538915094339623</v>
      </c>
      <c r="H38" s="35">
        <f>'2006'!H38-'2005'!H38</f>
        <v>-1.9234378485167127</v>
      </c>
      <c r="I38" s="35">
        <f>'2006'!I38-'2005'!I38</f>
        <v>6.3002930114580691E-2</v>
      </c>
      <c r="J38" s="35">
        <f>'2006'!J38-'2005'!J38</f>
        <v>-0.21891208590715983</v>
      </c>
      <c r="K38" s="35">
        <f>'2006'!K38-'2005'!K38</f>
        <v>-0.92616403662575486</v>
      </c>
      <c r="L38" s="35">
        <f>'2006'!L38-'2005'!L38</f>
        <v>1.1770617955045686</v>
      </c>
      <c r="M38" s="35">
        <f>'2006'!M38-'2005'!M38</f>
        <v>-0.63985776499260871</v>
      </c>
      <c r="N38" s="35">
        <f>'2006'!N38-'2005'!N38</f>
        <v>0.22342498730818994</v>
      </c>
      <c r="O38" s="35">
        <f>'2006'!O38-'2005'!O38</f>
        <v>4.0893225448199289E-2</v>
      </c>
      <c r="P38" s="35"/>
    </row>
    <row r="39" spans="2:18" s="34" customFormat="1" x14ac:dyDescent="0.2">
      <c r="B39" s="16" t="s">
        <v>46</v>
      </c>
      <c r="C39" s="36">
        <f>'2006'!C39-'2005'!C39</f>
        <v>0.10723508311712049</v>
      </c>
      <c r="D39" s="36">
        <f>'2006'!D39-'2005'!D39</f>
        <v>-0.21638655462184886</v>
      </c>
      <c r="E39" s="36">
        <f>'2006'!E39-'2005'!E39</f>
        <v>0.15663198590027871</v>
      </c>
      <c r="F39" s="36">
        <f>'2006'!F39-'2005'!F39</f>
        <v>2.5939474559361297E-2</v>
      </c>
      <c r="G39" s="36">
        <f>'2006'!G39-'2005'!G39</f>
        <v>0.62375345956156902</v>
      </c>
      <c r="H39" s="36">
        <f>'2006'!H39-'2005'!H39</f>
        <v>0.69531215772179644</v>
      </c>
      <c r="I39" s="36">
        <f>'2006'!I39-'2005'!I39</f>
        <v>-0.35118278752881005</v>
      </c>
      <c r="J39" s="36">
        <f>'2006'!J39-'2005'!J39</f>
        <v>7.6991828860218714E-2</v>
      </c>
      <c r="K39" s="36">
        <f>'2006'!K39-'2005'!K39</f>
        <v>9.0240394493528164E-2</v>
      </c>
      <c r="L39" s="36">
        <f>'2006'!L39-'2005'!L39</f>
        <v>0.35948744953484324</v>
      </c>
      <c r="M39" s="36">
        <f>'2006'!M39-'2005'!M39</f>
        <v>0.49822796025567984</v>
      </c>
      <c r="N39" s="36">
        <f>'2006'!N39-'2005'!N39</f>
        <v>-0.46392911408105686</v>
      </c>
      <c r="O39" s="36">
        <f>'2006'!O39-'2005'!O39</f>
        <v>-4.8145224940804976E-2</v>
      </c>
      <c r="P39" s="36"/>
    </row>
    <row r="40" spans="2:18" x14ac:dyDescent="0.2">
      <c r="B40" s="1" t="s">
        <v>47</v>
      </c>
      <c r="C40" s="35">
        <f>'2006'!C40-'2005'!C40</f>
        <v>0.18054028110151932</v>
      </c>
      <c r="D40" s="35">
        <f>'2006'!D40-'2005'!D40</f>
        <v>-0.1074268375162224</v>
      </c>
      <c r="E40" s="35">
        <f>'2006'!E40-'2005'!E40</f>
        <v>0.33791414577931445</v>
      </c>
      <c r="F40" s="35">
        <f>'2006'!F40-'2005'!F40</f>
        <v>0.14730897696360312</v>
      </c>
      <c r="G40" s="35">
        <f>'2006'!G40-'2005'!G40</f>
        <v>-8.5080751421149792E-2</v>
      </c>
      <c r="H40" s="35">
        <f>'2006'!H40-'2005'!H40</f>
        <v>-0.31866240472092455</v>
      </c>
      <c r="I40" s="35">
        <f>'2006'!I40-'2005'!I40</f>
        <v>8.2434223999482636E-2</v>
      </c>
      <c r="J40" s="35">
        <f>'2006'!J40-'2005'!J40</f>
        <v>0.44661733615221988</v>
      </c>
      <c r="K40" s="35">
        <f>'2006'!K40-'2005'!K40</f>
        <v>0.20192399427571939</v>
      </c>
      <c r="L40" s="35">
        <f>'2006'!L40-'2005'!L40</f>
        <v>0.29883172781307632</v>
      </c>
      <c r="M40" s="35">
        <f>'2006'!M40-'2005'!M40</f>
        <v>0.70202801409297932</v>
      </c>
      <c r="N40" s="35">
        <f>'2006'!N40-'2005'!N40</f>
        <v>6.167612396333455E-2</v>
      </c>
      <c r="O40" s="35">
        <f>'2006'!O40-'2005'!O40</f>
        <v>0.54036498608103911</v>
      </c>
      <c r="P40" s="35"/>
    </row>
    <row r="41" spans="2:18" s="34" customFormat="1" x14ac:dyDescent="0.2">
      <c r="B41" s="16" t="s">
        <v>65</v>
      </c>
      <c r="C41" s="36">
        <f>'2006'!C41-'2005'!C41</f>
        <v>-0.10918157698827047</v>
      </c>
      <c r="D41" s="36">
        <f>'2006'!D41-'2005'!D41</f>
        <v>0.35303336703741151</v>
      </c>
      <c r="E41" s="36">
        <f>'2006'!E41-'2005'!E41</f>
        <v>-1.0701040988939492</v>
      </c>
      <c r="F41" s="36">
        <f>'2006'!F41-'2005'!F41</f>
        <v>-1.5405532999716742</v>
      </c>
      <c r="G41" s="36">
        <f>'2006'!G41-'2005'!G41</f>
        <v>-1.1095537757437071</v>
      </c>
      <c r="H41" s="36">
        <f>'2006'!H41-'2005'!H41</f>
        <v>1.1202988792029891</v>
      </c>
      <c r="I41" s="36">
        <f>'2006'!I41-'2005'!I41</f>
        <v>-0.11563688014371065</v>
      </c>
      <c r="J41" s="36">
        <f>'2006'!J41-'2005'!J41</f>
        <v>0.97926900584795318</v>
      </c>
      <c r="K41" s="36">
        <f>'2006'!K41-'2005'!K41</f>
        <v>-0.15405106206323982</v>
      </c>
      <c r="L41" s="36">
        <f>'2006'!L41-'2005'!L41</f>
        <v>1.1526232114467128E-2</v>
      </c>
      <c r="M41" s="36">
        <f>'2006'!M41-'2005'!M41</f>
        <v>2.681430495286552E-2</v>
      </c>
      <c r="N41" s="36">
        <f>'2006'!N41-'2005'!N41</f>
        <v>-0.86166090253760563</v>
      </c>
      <c r="O41" s="36">
        <f>'2006'!O41-'2005'!O41</f>
        <v>-1.0106461915669256</v>
      </c>
      <c r="P41" s="36"/>
    </row>
    <row r="42" spans="2:18" x14ac:dyDescent="0.2">
      <c r="B42" s="1" t="s">
        <v>49</v>
      </c>
      <c r="C42" s="35">
        <f>'2006'!C42-'2005'!C42</f>
        <v>-0.2689358934161783</v>
      </c>
      <c r="D42" s="35">
        <f>'2006'!D42-'2005'!D42</f>
        <v>-0.79940901066850856</v>
      </c>
      <c r="E42" s="35">
        <f>'2006'!E42-'2005'!E42</f>
        <v>-0.59342421812349677</v>
      </c>
      <c r="F42" s="35">
        <f>'2006'!F42-'2005'!F42</f>
        <v>-0.80336654589372003</v>
      </c>
      <c r="G42" s="35">
        <f>'2006'!G42-'2005'!G42</f>
        <v>0.53191137566137492</v>
      </c>
      <c r="H42" s="35">
        <f>'2006'!H42-'2005'!H42</f>
        <v>0.37043988269794692</v>
      </c>
      <c r="I42" s="35">
        <f>'2006'!I42-'2005'!I42</f>
        <v>1.3970456043628232E-3</v>
      </c>
      <c r="J42" s="35">
        <f>'2006'!J42-'2005'!J42</f>
        <v>-2.2127659574468161E-2</v>
      </c>
      <c r="K42" s="35">
        <f>'2006'!K42-'2005'!K42</f>
        <v>0.36582278481012676</v>
      </c>
      <c r="L42" s="35">
        <f>'2006'!L42-'2005'!L42</f>
        <v>-0.31805225144130755</v>
      </c>
      <c r="M42" s="35">
        <f>'2006'!M42-'2005'!M42</f>
        <v>-0.67917286859477155</v>
      </c>
      <c r="N42" s="35">
        <f>'2006'!N42-'2005'!N42</f>
        <v>-0.87653612977224249</v>
      </c>
      <c r="O42" s="35">
        <f>'2006'!O42-'2005'!O42</f>
        <v>-2.3322696318715668</v>
      </c>
      <c r="P42" s="35"/>
      <c r="Q42" s="35"/>
      <c r="R42" s="35"/>
    </row>
    <row r="43" spans="2:18" s="34" customFormat="1" x14ac:dyDescent="0.2">
      <c r="B43" s="16" t="s">
        <v>5</v>
      </c>
      <c r="C43" s="36">
        <f>'2006'!C43-'2005'!C43</f>
        <v>0.12256080249303425</v>
      </c>
      <c r="D43" s="36">
        <f>'2006'!D43-'2005'!D43</f>
        <v>-0.9427450980392158</v>
      </c>
      <c r="E43" s="36">
        <f>'2006'!E43-'2005'!E43</f>
        <v>-0.46771495483439285</v>
      </c>
      <c r="F43" s="36">
        <f>'2006'!F43-'2005'!F43</f>
        <v>-0.19770114942528716</v>
      </c>
      <c r="G43" s="36">
        <f>'2006'!G43-'2005'!G43</f>
        <v>0.57819780219780226</v>
      </c>
      <c r="H43" s="36">
        <f>'2006'!H43-'2005'!H43</f>
        <v>-1.0781224152191893</v>
      </c>
      <c r="I43" s="36">
        <f>'2006'!I43-'2005'!I43</f>
        <v>2.4728037933320124E-2</v>
      </c>
      <c r="J43" s="36">
        <f>'2006'!J43-'2005'!J43</f>
        <v>0.22227203019936304</v>
      </c>
      <c r="K43" s="36">
        <f>'2006'!K43-'2005'!K43</f>
        <v>0.18169513374154045</v>
      </c>
      <c r="L43" s="36">
        <f>'2006'!L43-'2005'!L43</f>
        <v>0.5338837084991388</v>
      </c>
      <c r="M43" s="36">
        <f>'2006'!M43-'2005'!M43</f>
        <v>6.3701923076922906E-2</v>
      </c>
      <c r="N43" s="36">
        <f>'2006'!N43-'2005'!N43</f>
        <v>1.5346153846153845</v>
      </c>
      <c r="O43" s="36">
        <f>'2006'!O43-'2005'!O43</f>
        <v>0.52243589743589736</v>
      </c>
      <c r="P43" s="36"/>
    </row>
    <row r="44" spans="2:18" x14ac:dyDescent="0.2">
      <c r="B44" s="1" t="s">
        <v>6</v>
      </c>
      <c r="C44" s="35">
        <f>'2006'!C44-'2005'!C44</f>
        <v>-6.755114087027092E-2</v>
      </c>
      <c r="D44" s="35">
        <f>'2006'!D44-'2005'!D44</f>
        <v>0.77431610942249218</v>
      </c>
      <c r="E44" s="35">
        <f>'2006'!E44-'2005'!E44</f>
        <v>0.49818840579710155</v>
      </c>
      <c r="F44" s="35">
        <f>'2006'!F44-'2005'!F44</f>
        <v>-0.28991596638655448</v>
      </c>
      <c r="G44" s="35">
        <f>'2006'!G44-'2005'!G44</f>
        <v>0.63701456310679605</v>
      </c>
      <c r="H44" s="35">
        <f>'2006'!H44-'2005'!H44</f>
        <v>-0.2265514484285629</v>
      </c>
      <c r="I44" s="35">
        <f>'2006'!I44-'2005'!I44</f>
        <v>-8.0698206286502927E-2</v>
      </c>
      <c r="J44" s="35">
        <f>'2006'!J44-'2005'!J44</f>
        <v>0.26730349569728662</v>
      </c>
      <c r="K44" s="35">
        <f>'2006'!K44-'2005'!K44</f>
        <v>0.32337116024261414</v>
      </c>
      <c r="L44" s="35">
        <f>'2006'!L44-'2005'!L44</f>
        <v>-0.85027580772261624</v>
      </c>
      <c r="M44" s="35">
        <f>'2006'!M44-'2005'!M44</f>
        <v>-0.41751500033708622</v>
      </c>
      <c r="N44" s="35">
        <f>'2006'!N44-'2005'!N44</f>
        <v>-0.4233267716535436</v>
      </c>
      <c r="O44" s="35">
        <f>'2006'!O44-'2005'!O44</f>
        <v>0.67494824016563149</v>
      </c>
      <c r="P44" s="35"/>
    </row>
    <row r="45" spans="2:18" s="34" customFormat="1" x14ac:dyDescent="0.2">
      <c r="B45" s="16" t="s">
        <v>50</v>
      </c>
      <c r="C45" s="36">
        <f>'2006'!C45-'2005'!C45</f>
        <v>-0.44274375710842451</v>
      </c>
      <c r="D45" s="36">
        <f>'2006'!D45-'2005'!D45</f>
        <v>0.5861811987650376</v>
      </c>
      <c r="E45" s="36">
        <f>'2006'!E45-'2005'!E45</f>
        <v>-0.1485288904643749</v>
      </c>
      <c r="F45" s="36">
        <f>'2006'!F45-'2005'!F45</f>
        <v>0.5197115384615385</v>
      </c>
      <c r="G45" s="36">
        <f>'2006'!G45-'2005'!G45</f>
        <v>0.12329046744233496</v>
      </c>
      <c r="H45" s="36">
        <f>'2006'!H45-'2005'!H45</f>
        <v>-2.692991332658718</v>
      </c>
      <c r="I45" s="36">
        <f>'2006'!I45-'2005'!I45</f>
        <v>-0.6313406127889567</v>
      </c>
      <c r="J45" s="36">
        <f>'2006'!J45-'2005'!J45</f>
        <v>9.8734177215189955E-2</v>
      </c>
      <c r="K45" s="36">
        <f>'2006'!K45-'2005'!K45</f>
        <v>-0.37665402894216893</v>
      </c>
      <c r="L45" s="36">
        <f>'2006'!L45-'2005'!L45</f>
        <v>-0.53310415075120954</v>
      </c>
      <c r="M45" s="36">
        <f>'2006'!M45-'2005'!M45</f>
        <v>0.2829851308112179</v>
      </c>
      <c r="N45" s="36">
        <f>'2006'!N45-'2005'!N45</f>
        <v>-0.73277777777777819</v>
      </c>
      <c r="O45" s="36">
        <f>'2006'!O45-'2005'!O45</f>
        <v>-0.38596491228070184</v>
      </c>
      <c r="P45" s="36"/>
    </row>
    <row r="46" spans="2:18" hidden="1" x14ac:dyDescent="0.2">
      <c r="B46" s="37" t="s">
        <v>74</v>
      </c>
      <c r="C46" s="35">
        <f>'2006'!D46-'2005'!D46</f>
        <v>-0.24603174603174605</v>
      </c>
      <c r="D46" s="35">
        <f>'2006'!D46-'2005'!D46</f>
        <v>-0.24603174603174605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2:18" s="34" customFormat="1" hidden="1" x14ac:dyDescent="0.2">
      <c r="B47" s="37" t="s">
        <v>67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2:18" hidden="1" x14ac:dyDescent="0.2">
      <c r="B48" s="37" t="s">
        <v>6</v>
      </c>
      <c r="C48" s="35">
        <f>'2006'!D48-'2005'!D48</f>
        <v>7.0992412639753422E-2</v>
      </c>
      <c r="D48" s="35">
        <f>'2006'!D48-'2005'!D48</f>
        <v>7.0992412639753422E-2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2:16" hidden="1" x14ac:dyDescent="0.2">
      <c r="B49" s="37" t="s">
        <v>51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2:16" hidden="1" x14ac:dyDescent="0.2">
      <c r="B50" s="37" t="s">
        <v>69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2:16" hidden="1" x14ac:dyDescent="0.2">
      <c r="B51" s="37" t="s">
        <v>5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2:16" hidden="1" x14ac:dyDescent="0.2">
      <c r="B52" s="37" t="s">
        <v>76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2:16" hidden="1" x14ac:dyDescent="0.2">
      <c r="B53" s="37" t="s">
        <v>70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2:16" hidden="1" x14ac:dyDescent="0.2">
      <c r="B54" s="37" t="s">
        <v>75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2:16" hidden="1" x14ac:dyDescent="0.2">
      <c r="B55" s="37" t="s">
        <v>73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2:16" hidden="1" x14ac:dyDescent="0.2">
      <c r="B56" s="37" t="s">
        <v>78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2:16" hidden="1" x14ac:dyDescent="0.2">
      <c r="B57" s="37" t="s">
        <v>81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2:16" hidden="1" x14ac:dyDescent="0.2">
      <c r="B58" s="37" t="s">
        <v>79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2:16" hidden="1" x14ac:dyDescent="0.2">
      <c r="B59" s="37" t="s">
        <v>68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2:16" hidden="1" x14ac:dyDescent="0.2">
      <c r="B60" s="37" t="s">
        <v>80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2:16" hidden="1" x14ac:dyDescent="0.2">
      <c r="B61" s="37" t="s">
        <v>77</v>
      </c>
    </row>
    <row r="62" spans="2:16" hidden="1" x14ac:dyDescent="0.2">
      <c r="B62" s="37" t="s">
        <v>71</v>
      </c>
    </row>
    <row r="63" spans="2:16" hidden="1" x14ac:dyDescent="0.2">
      <c r="B63" s="41" t="s">
        <v>72</v>
      </c>
    </row>
    <row r="64" spans="2:16" hidden="1" x14ac:dyDescent="0.2">
      <c r="B64" s="41" t="s">
        <v>82</v>
      </c>
    </row>
    <row r="65" spans="2:2" s="42" customFormat="1" x14ac:dyDescent="0.2">
      <c r="B65" s="41"/>
    </row>
    <row r="66" spans="2:2" s="42" customFormat="1" x14ac:dyDescent="0.2">
      <c r="B66" s="37"/>
    </row>
    <row r="75" spans="2:2" x14ac:dyDescent="0.2">
      <c r="B75" s="41"/>
    </row>
  </sheetData>
  <phoneticPr fontId="8" type="noConversion"/>
  <conditionalFormatting sqref="A1:A1048576 B3:B65536 B1 Q1:IV1048576 C1:P6 C8:P65536">
    <cfRule type="cellIs" dxfId="4" priority="1" stopIfTrue="1" operator="lessThan">
      <formula>0</formula>
    </cfRule>
  </conditionalFormatting>
  <pageMargins left="0.32" right="0.28000000000000003" top="0.43" bottom="0.8" header="0.18" footer="0.3"/>
  <pageSetup paperSize="9" scale="85" orientation="landscape" r:id="rId1"/>
  <headerFooter alignWithMargins="0">
    <oddFooter>&amp;LTilastokeskus / Art-Travel Oy&amp;C&amp;D&amp;RHelsinki City Tourist Office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92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84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[6]Tammijoulu!C13</f>
        <v>1410906</v>
      </c>
      <c r="D9" s="43">
        <f>[6]Tammi!C13</f>
        <v>98681</v>
      </c>
      <c r="E9" s="43">
        <f>[6]Helmi!C13</f>
        <v>93985</v>
      </c>
      <c r="F9" s="43">
        <f>[6]Maalis!C13</f>
        <v>107265</v>
      </c>
      <c r="G9" s="43">
        <f>[6]Huhti!C13</f>
        <v>92858</v>
      </c>
      <c r="H9" s="43">
        <f>[6]Touko!C13</f>
        <v>124586</v>
      </c>
      <c r="I9" s="43">
        <f>[6]Kesä!C13</f>
        <v>142529</v>
      </c>
      <c r="J9" s="43">
        <f>[6]Heinä!C13</f>
        <v>149846</v>
      </c>
      <c r="K9" s="43">
        <f>[6]Elo!C13</f>
        <v>165624</v>
      </c>
      <c r="L9" s="43">
        <f>[6]Syys!C13</f>
        <v>123540</v>
      </c>
      <c r="M9" s="43">
        <f>[6]Loka!C13</f>
        <v>113779</v>
      </c>
      <c r="N9" s="43">
        <f>[6]Marras!C13</f>
        <v>113634</v>
      </c>
      <c r="O9" s="43">
        <f>[6]Joulu!C13</f>
        <v>84579</v>
      </c>
    </row>
    <row r="10" spans="2:15" x14ac:dyDescent="0.2">
      <c r="B10" s="10" t="s">
        <v>21</v>
      </c>
      <c r="C10" s="44">
        <f>[6]Tammijoulu!E13</f>
        <v>776932</v>
      </c>
      <c r="D10" s="44">
        <f>[6]Tammi!E13</f>
        <v>50597</v>
      </c>
      <c r="E10" s="44">
        <f>[6]Helmi!E13</f>
        <v>45914</v>
      </c>
      <c r="F10" s="44">
        <f>[6]Maalis!E13</f>
        <v>52638</v>
      </c>
      <c r="G10" s="44">
        <f>[6]Huhti!E13</f>
        <v>47704</v>
      </c>
      <c r="H10" s="44">
        <f>[6]Touko!E13</f>
        <v>65339</v>
      </c>
      <c r="I10" s="44">
        <f>[6]Kesä!E13</f>
        <v>90753</v>
      </c>
      <c r="J10" s="44">
        <f>[6]Heinä!E13</f>
        <v>94817</v>
      </c>
      <c r="K10" s="44">
        <f>[6]Elo!E13</f>
        <v>114609</v>
      </c>
      <c r="L10" s="44">
        <f>[6]Syys!E13</f>
        <v>70109</v>
      </c>
      <c r="M10" s="44">
        <f>[6]Loka!E13</f>
        <v>52509</v>
      </c>
      <c r="N10" s="44">
        <f>[6]Marras!E13</f>
        <v>46690</v>
      </c>
      <c r="O10" s="44">
        <f>[6]Joulu!E13</f>
        <v>45253</v>
      </c>
    </row>
    <row r="11" spans="2:15" s="14" customFormat="1" x14ac:dyDescent="0.2">
      <c r="B11" s="15" t="s">
        <v>22</v>
      </c>
      <c r="C11" s="45">
        <f>[6]Tammijoulu!D13</f>
        <v>633974</v>
      </c>
      <c r="D11" s="45">
        <f>[6]Tammi!D13</f>
        <v>48084</v>
      </c>
      <c r="E11" s="45">
        <f>[6]Helmi!D13</f>
        <v>48071</v>
      </c>
      <c r="F11" s="45">
        <f>[6]Maalis!D13</f>
        <v>54627</v>
      </c>
      <c r="G11" s="45">
        <f>[6]Huhti!D13</f>
        <v>45154</v>
      </c>
      <c r="H11" s="45">
        <f>[6]Touko!D13</f>
        <v>59247</v>
      </c>
      <c r="I11" s="45">
        <f>[6]Kesä!D13</f>
        <v>51776</v>
      </c>
      <c r="J11" s="45">
        <f>[6]Heinä!D13</f>
        <v>55029</v>
      </c>
      <c r="K11" s="45">
        <f>[6]Elo!D13</f>
        <v>51015</v>
      </c>
      <c r="L11" s="45">
        <f>[6]Syys!D13</f>
        <v>53431</v>
      </c>
      <c r="M11" s="45">
        <f>[6]Loka!D13</f>
        <v>61270</v>
      </c>
      <c r="N11" s="45">
        <f>[6]Marras!D13</f>
        <v>66944</v>
      </c>
      <c r="O11" s="45">
        <f>[6]Joulu!D13</f>
        <v>39326</v>
      </c>
    </row>
    <row r="12" spans="2:15" x14ac:dyDescent="0.2">
      <c r="B12" s="1" t="s">
        <v>23</v>
      </c>
      <c r="C12" s="44">
        <f>[6]Tammijoulu!P13</f>
        <v>87116</v>
      </c>
      <c r="D12" s="44">
        <f>[6]Tammi!P13</f>
        <v>6556</v>
      </c>
      <c r="E12" s="44">
        <f>[6]Helmi!P13</f>
        <v>6715</v>
      </c>
      <c r="F12" s="44">
        <f>[6]Maalis!P13</f>
        <v>7862</v>
      </c>
      <c r="G12" s="44">
        <f>[6]Huhti!P13</f>
        <v>5919</v>
      </c>
      <c r="H12" s="44">
        <f>[6]Touko!P13</f>
        <v>7514</v>
      </c>
      <c r="I12" s="44">
        <f>[6]Kesä!P13</f>
        <v>8806</v>
      </c>
      <c r="J12" s="44">
        <f>[6]Heinä!P13</f>
        <v>6900</v>
      </c>
      <c r="K12" s="44">
        <f>[6]Elo!P13</f>
        <v>11639</v>
      </c>
      <c r="L12" s="44">
        <f>[6]Syys!P13</f>
        <v>7708</v>
      </c>
      <c r="M12" s="44">
        <f>[6]Loka!P13</f>
        <v>6687</v>
      </c>
      <c r="N12" s="44">
        <f>[6]Marras!P13</f>
        <v>6006</v>
      </c>
      <c r="O12" s="44">
        <f>[6]Joulu!P13</f>
        <v>4804</v>
      </c>
    </row>
    <row r="13" spans="2:15" s="14" customFormat="1" x14ac:dyDescent="0.2">
      <c r="B13" s="16" t="s">
        <v>24</v>
      </c>
      <c r="C13" s="45">
        <f>[6]Tammijoulu!AK13</f>
        <v>76640</v>
      </c>
      <c r="D13" s="45">
        <f>[6]Tammi!AK13</f>
        <v>10104</v>
      </c>
      <c r="E13" s="45">
        <f>[6]Helmi!AK13</f>
        <v>4788</v>
      </c>
      <c r="F13" s="45">
        <f>[6]Maalis!AK13</f>
        <v>5786</v>
      </c>
      <c r="G13" s="45">
        <f>[6]Huhti!AK13</f>
        <v>5171</v>
      </c>
      <c r="H13" s="45">
        <f>[6]Touko!AK13</f>
        <v>4833</v>
      </c>
      <c r="I13" s="45">
        <f>[6]Kesä!AK13</f>
        <v>5071</v>
      </c>
      <c r="J13" s="45">
        <f>[6]Heinä!AK13</f>
        <v>5234</v>
      </c>
      <c r="K13" s="45">
        <f>[6]Elo!AK13</f>
        <v>7304</v>
      </c>
      <c r="L13" s="45">
        <f>[6]Syys!AK13</f>
        <v>5266</v>
      </c>
      <c r="M13" s="45">
        <f>[6]Loka!AK13</f>
        <v>5292</v>
      </c>
      <c r="N13" s="45">
        <f>[6]Marras!AK13</f>
        <v>6954</v>
      </c>
      <c r="O13" s="45">
        <f>[6]Joulu!AK13</f>
        <v>10837</v>
      </c>
    </row>
    <row r="14" spans="2:15" x14ac:dyDescent="0.2">
      <c r="B14" s="1" t="s">
        <v>25</v>
      </c>
      <c r="C14" s="44">
        <f>[6]Tammijoulu!F13</f>
        <v>86768</v>
      </c>
      <c r="D14" s="44">
        <f>[6]Tammi!F13</f>
        <v>5611</v>
      </c>
      <c r="E14" s="44">
        <f>[6]Helmi!F13</f>
        <v>6176</v>
      </c>
      <c r="F14" s="44">
        <f>[6]Maalis!F13</f>
        <v>6910</v>
      </c>
      <c r="G14" s="44">
        <f>[6]Huhti!F13</f>
        <v>6715</v>
      </c>
      <c r="H14" s="44">
        <f>[6]Touko!F13</f>
        <v>8724</v>
      </c>
      <c r="I14" s="44">
        <f>[6]Kesä!F13</f>
        <v>7264</v>
      </c>
      <c r="J14" s="44">
        <f>[6]Heinä!F13</f>
        <v>7533</v>
      </c>
      <c r="K14" s="44">
        <f>[6]Elo!F13</f>
        <v>10485</v>
      </c>
      <c r="L14" s="44">
        <f>[6]Syys!F13</f>
        <v>8576</v>
      </c>
      <c r="M14" s="44">
        <f>[6]Loka!F13</f>
        <v>7349</v>
      </c>
      <c r="N14" s="44">
        <f>[6]Marras!F13</f>
        <v>7011</v>
      </c>
      <c r="O14" s="44">
        <f>[6]Joulu!F13</f>
        <v>4414</v>
      </c>
    </row>
    <row r="15" spans="2:15" s="14" customFormat="1" x14ac:dyDescent="0.2">
      <c r="B15" s="16" t="s">
        <v>1</v>
      </c>
      <c r="C15" s="45">
        <f>[6]Tammijoulu!AP13</f>
        <v>61704</v>
      </c>
      <c r="D15" s="45">
        <f>[6]Tammi!AP13</f>
        <v>2822</v>
      </c>
      <c r="E15" s="45">
        <f>[6]Helmi!AP13</f>
        <v>2685</v>
      </c>
      <c r="F15" s="45">
        <f>[6]Maalis!AP13</f>
        <v>3768</v>
      </c>
      <c r="G15" s="45">
        <f>[6]Huhti!AP13</f>
        <v>3319</v>
      </c>
      <c r="H15" s="45">
        <f>[6]Touko!AP13</f>
        <v>6119</v>
      </c>
      <c r="I15" s="45">
        <f>[6]Kesä!AP13</f>
        <v>10543</v>
      </c>
      <c r="J15" s="45">
        <f>[6]Heinä!AP13</f>
        <v>10014</v>
      </c>
      <c r="K15" s="45">
        <f>[6]Elo!AP13</f>
        <v>9743</v>
      </c>
      <c r="L15" s="45">
        <f>[6]Syys!AP13</f>
        <v>5675</v>
      </c>
      <c r="M15" s="45">
        <f>[6]Loka!AP13</f>
        <v>3359</v>
      </c>
      <c r="N15" s="45">
        <f>[6]Marras!AP13</f>
        <v>2014</v>
      </c>
      <c r="O15" s="45">
        <f>[6]Joulu!AP13</f>
        <v>1643</v>
      </c>
    </row>
    <row r="16" spans="2:15" x14ac:dyDescent="0.2">
      <c r="B16" s="1" t="s">
        <v>26</v>
      </c>
      <c r="C16" s="44">
        <f>[6]Tammijoulu!J13</f>
        <v>61194</v>
      </c>
      <c r="D16" s="44">
        <f>[6]Tammi!J13</f>
        <v>2837</v>
      </c>
      <c r="E16" s="44">
        <f>[6]Helmi!J13</f>
        <v>3033</v>
      </c>
      <c r="F16" s="44">
        <f>[6]Maalis!J13</f>
        <v>3721</v>
      </c>
      <c r="G16" s="44">
        <f>[6]Huhti!J13</f>
        <v>2907</v>
      </c>
      <c r="H16" s="44">
        <f>[6]Touko!J13</f>
        <v>4968</v>
      </c>
      <c r="I16" s="44">
        <f>[6]Kesä!J13</f>
        <v>9186</v>
      </c>
      <c r="J16" s="44">
        <f>[6]Heinä!J13</f>
        <v>10670</v>
      </c>
      <c r="K16" s="44">
        <f>[6]Elo!J13</f>
        <v>9291</v>
      </c>
      <c r="L16" s="44">
        <f>[6]Syys!J13</f>
        <v>4927</v>
      </c>
      <c r="M16" s="44">
        <f>[6]Loka!J13</f>
        <v>3529</v>
      </c>
      <c r="N16" s="44">
        <f>[6]Marras!J13</f>
        <v>3212</v>
      </c>
      <c r="O16" s="44">
        <f>[6]Joulu!J13</f>
        <v>2913</v>
      </c>
    </row>
    <row r="17" spans="2:15" s="14" customFormat="1" x14ac:dyDescent="0.2">
      <c r="B17" s="16" t="s">
        <v>27</v>
      </c>
      <c r="C17" s="45">
        <f>[6]Tammijoulu!AV13</f>
        <v>48881</v>
      </c>
      <c r="D17" s="45">
        <f>[6]Tammi!AV13</f>
        <v>2326</v>
      </c>
      <c r="E17" s="45">
        <f>[6]Helmi!AV13</f>
        <v>2669</v>
      </c>
      <c r="F17" s="45">
        <f>[6]Maalis!AV13</f>
        <v>2181</v>
      </c>
      <c r="G17" s="45">
        <f>[6]Huhti!AV13</f>
        <v>1719</v>
      </c>
      <c r="H17" s="45">
        <f>[6]Touko!AV13</f>
        <v>3821</v>
      </c>
      <c r="I17" s="45">
        <f>[6]Kesä!AV13</f>
        <v>8520</v>
      </c>
      <c r="J17" s="45">
        <f>[6]Heinä!AV13</f>
        <v>8531</v>
      </c>
      <c r="K17" s="45">
        <f>[6]Elo!AV13</f>
        <v>9627</v>
      </c>
      <c r="L17" s="45">
        <f>[6]Syys!AV13</f>
        <v>4979</v>
      </c>
      <c r="M17" s="45">
        <f>[6]Loka!AV13</f>
        <v>1800</v>
      </c>
      <c r="N17" s="45">
        <f>[6]Marras!AV13</f>
        <v>1100</v>
      </c>
      <c r="O17" s="45">
        <f>[6]Joulu!AV13</f>
        <v>1608</v>
      </c>
    </row>
    <row r="18" spans="2:15" x14ac:dyDescent="0.2">
      <c r="B18" s="1" t="s">
        <v>28</v>
      </c>
      <c r="C18" s="44">
        <f>[6]Tammijoulu!S13</f>
        <v>27306</v>
      </c>
      <c r="D18" s="44">
        <f>[6]Tammi!S13</f>
        <v>1419</v>
      </c>
      <c r="E18" s="44">
        <f>[6]Helmi!S13</f>
        <v>1040</v>
      </c>
      <c r="F18" s="44">
        <f>[6]Maalis!S13</f>
        <v>1567</v>
      </c>
      <c r="G18" s="44">
        <f>[6]Huhti!S13</f>
        <v>1516</v>
      </c>
      <c r="H18" s="44">
        <f>[6]Touko!S13</f>
        <v>1530</v>
      </c>
      <c r="I18" s="44">
        <f>[6]Kesä!S13</f>
        <v>2380</v>
      </c>
      <c r="J18" s="44">
        <f>[6]Heinä!S13</f>
        <v>4155</v>
      </c>
      <c r="K18" s="44">
        <f>[6]Elo!S13</f>
        <v>8386</v>
      </c>
      <c r="L18" s="44">
        <f>[6]Syys!S13</f>
        <v>1953</v>
      </c>
      <c r="M18" s="44">
        <f>[6]Loka!S13</f>
        <v>1001</v>
      </c>
      <c r="N18" s="44">
        <f>[6]Marras!S13</f>
        <v>922</v>
      </c>
      <c r="O18" s="44">
        <f>[6]Joulu!S13</f>
        <v>1437</v>
      </c>
    </row>
    <row r="19" spans="2:15" s="14" customFormat="1" x14ac:dyDescent="0.2">
      <c r="B19" s="16" t="s">
        <v>29</v>
      </c>
      <c r="C19" s="45">
        <f>[6]Tammijoulu!R13</f>
        <v>21283</v>
      </c>
      <c r="D19" s="45">
        <f>[6]Tammi!R13</f>
        <v>1365</v>
      </c>
      <c r="E19" s="45">
        <f>[6]Helmi!R13</f>
        <v>1332</v>
      </c>
      <c r="F19" s="45">
        <f>[6]Maalis!R13</f>
        <v>1630</v>
      </c>
      <c r="G19" s="45">
        <f>[6]Huhti!R13</f>
        <v>1461</v>
      </c>
      <c r="H19" s="45">
        <f>[6]Touko!R13</f>
        <v>1950</v>
      </c>
      <c r="I19" s="45">
        <f>[6]Kesä!R13</f>
        <v>2620</v>
      </c>
      <c r="J19" s="45">
        <f>[6]Heinä!R13</f>
        <v>2496</v>
      </c>
      <c r="K19" s="45">
        <f>[6]Elo!R13</f>
        <v>2632</v>
      </c>
      <c r="L19" s="45">
        <f>[6]Syys!R13</f>
        <v>1753</v>
      </c>
      <c r="M19" s="45">
        <f>[6]Loka!R13</f>
        <v>1516</v>
      </c>
      <c r="N19" s="45">
        <f>[6]Marras!R13</f>
        <v>1298</v>
      </c>
      <c r="O19" s="45">
        <f>[6]Joulu!R13</f>
        <v>1230</v>
      </c>
    </row>
    <row r="20" spans="2:15" x14ac:dyDescent="0.2">
      <c r="B20" s="1" t="s">
        <v>30</v>
      </c>
      <c r="C20" s="44">
        <f>[6]Tammijoulu!M13</f>
        <v>24763</v>
      </c>
      <c r="D20" s="44">
        <f>[6]Tammi!M13</f>
        <v>1565</v>
      </c>
      <c r="E20" s="44">
        <f>[6]Helmi!M13</f>
        <v>1405</v>
      </c>
      <c r="F20" s="44">
        <f>[6]Maalis!M13</f>
        <v>1813</v>
      </c>
      <c r="G20" s="44">
        <f>[6]Huhti!M13</f>
        <v>1371</v>
      </c>
      <c r="H20" s="44">
        <f>[6]Touko!M13</f>
        <v>2001</v>
      </c>
      <c r="I20" s="44">
        <f>[6]Kesä!M13</f>
        <v>3206</v>
      </c>
      <c r="J20" s="44">
        <f>[6]Heinä!M13</f>
        <v>3431</v>
      </c>
      <c r="K20" s="44">
        <f>[6]Elo!M13</f>
        <v>3729</v>
      </c>
      <c r="L20" s="44">
        <f>[6]Syys!M13</f>
        <v>1939</v>
      </c>
      <c r="M20" s="44">
        <f>[6]Loka!M13</f>
        <v>1602</v>
      </c>
      <c r="N20" s="44">
        <f>[6]Marras!M13</f>
        <v>1424</v>
      </c>
      <c r="O20" s="44">
        <f>[6]Joulu!M13</f>
        <v>1277</v>
      </c>
    </row>
    <row r="21" spans="2:15" s="14" customFormat="1" x14ac:dyDescent="0.2">
      <c r="B21" s="16" t="s">
        <v>31</v>
      </c>
      <c r="C21" s="45">
        <f>[6]Tammijoulu!G13</f>
        <v>28179</v>
      </c>
      <c r="D21" s="45">
        <f>[6]Tammi!G13</f>
        <v>1462</v>
      </c>
      <c r="E21" s="45">
        <f>[6]Helmi!G13</f>
        <v>2396</v>
      </c>
      <c r="F21" s="45">
        <f>[6]Maalis!G13</f>
        <v>1840</v>
      </c>
      <c r="G21" s="45">
        <f>[6]Huhti!G13</f>
        <v>1636</v>
      </c>
      <c r="H21" s="45">
        <f>[6]Touko!G13</f>
        <v>2797</v>
      </c>
      <c r="I21" s="45">
        <f>[6]Kesä!G13</f>
        <v>2657</v>
      </c>
      <c r="J21" s="45">
        <f>[6]Heinä!G13</f>
        <v>3213</v>
      </c>
      <c r="K21" s="45">
        <f>[6]Elo!G13</f>
        <v>3632</v>
      </c>
      <c r="L21" s="45">
        <f>[6]Syys!G13</f>
        <v>2776</v>
      </c>
      <c r="M21" s="45">
        <f>[6]Loka!G13</f>
        <v>2567</v>
      </c>
      <c r="N21" s="45">
        <f>[6]Marras!G13</f>
        <v>2010</v>
      </c>
      <c r="O21" s="45">
        <f>[6]Joulu!G13</f>
        <v>1193</v>
      </c>
    </row>
    <row r="22" spans="2:15" x14ac:dyDescent="0.2">
      <c r="B22" s="1" t="s">
        <v>32</v>
      </c>
      <c r="C22" s="44">
        <f>[6]Tammijoulu!H13</f>
        <v>22476</v>
      </c>
      <c r="D22" s="44">
        <f>[6]Tammi!H13</f>
        <v>1653</v>
      </c>
      <c r="E22" s="44">
        <f>[6]Helmi!H13</f>
        <v>1518</v>
      </c>
      <c r="F22" s="44">
        <f>[6]Maalis!H13</f>
        <v>1883</v>
      </c>
      <c r="G22" s="44">
        <f>[6]Huhti!H13</f>
        <v>1355</v>
      </c>
      <c r="H22" s="44">
        <f>[6]Touko!H13</f>
        <v>2356</v>
      </c>
      <c r="I22" s="44">
        <f>[6]Kesä!H13</f>
        <v>2296</v>
      </c>
      <c r="J22" s="44">
        <f>[6]Heinä!H13</f>
        <v>1965</v>
      </c>
      <c r="K22" s="44">
        <f>[6]Elo!H13</f>
        <v>2555</v>
      </c>
      <c r="L22" s="44">
        <f>[6]Syys!H13</f>
        <v>2462</v>
      </c>
      <c r="M22" s="44">
        <f>[6]Loka!H13</f>
        <v>1770</v>
      </c>
      <c r="N22" s="44">
        <f>[6]Marras!H13</f>
        <v>1683</v>
      </c>
      <c r="O22" s="44">
        <f>[6]Joulu!H13</f>
        <v>980</v>
      </c>
    </row>
    <row r="23" spans="2:15" s="14" customFormat="1" x14ac:dyDescent="0.2">
      <c r="B23" s="16" t="s">
        <v>33</v>
      </c>
      <c r="C23" s="45">
        <f>[6]Tammijoulu!T13</f>
        <v>20928</v>
      </c>
      <c r="D23" s="45">
        <f>[6]Tammi!T13</f>
        <v>897</v>
      </c>
      <c r="E23" s="45">
        <f>[6]Helmi!T13</f>
        <v>871</v>
      </c>
      <c r="F23" s="45">
        <f>[6]Maalis!T13</f>
        <v>1315</v>
      </c>
      <c r="G23" s="45">
        <f>[6]Huhti!T13</f>
        <v>1779</v>
      </c>
      <c r="H23" s="45">
        <f>[6]Touko!T13</f>
        <v>1124</v>
      </c>
      <c r="I23" s="45">
        <f>[6]Kesä!T13</f>
        <v>2167</v>
      </c>
      <c r="J23" s="45">
        <f>[6]Heinä!T13</f>
        <v>3150</v>
      </c>
      <c r="K23" s="45">
        <f>[6]Elo!T13</f>
        <v>5876</v>
      </c>
      <c r="L23" s="45">
        <f>[6]Syys!T13</f>
        <v>1632</v>
      </c>
      <c r="M23" s="45">
        <f>[6]Loka!T13</f>
        <v>918</v>
      </c>
      <c r="N23" s="45">
        <f>[6]Marras!T13</f>
        <v>463</v>
      </c>
      <c r="O23" s="45">
        <f>[6]Joulu!T13</f>
        <v>736</v>
      </c>
    </row>
    <row r="24" spans="2:15" x14ac:dyDescent="0.2">
      <c r="B24" s="1" t="s">
        <v>34</v>
      </c>
      <c r="C24" s="44">
        <f>[6]Tammijoulu!AH13</f>
        <v>18031</v>
      </c>
      <c r="D24" s="44">
        <f>[6]Tammi!AH13</f>
        <v>1507</v>
      </c>
      <c r="E24" s="44">
        <f>[6]Helmi!AH13</f>
        <v>1236</v>
      </c>
      <c r="F24" s="44">
        <f>[6]Maalis!AH13</f>
        <v>1392</v>
      </c>
      <c r="G24" s="44">
        <f>[6]Huhti!AH13</f>
        <v>1685</v>
      </c>
      <c r="H24" s="44">
        <f>[6]Touko!AH13</f>
        <v>1619</v>
      </c>
      <c r="I24" s="44">
        <f>[6]Kesä!AH13</f>
        <v>1303</v>
      </c>
      <c r="J24" s="44">
        <f>[6]Heinä!AH13</f>
        <v>1153</v>
      </c>
      <c r="K24" s="44">
        <f>[6]Elo!AH13</f>
        <v>1567</v>
      </c>
      <c r="L24" s="44">
        <f>[6]Syys!AH13</f>
        <v>1684</v>
      </c>
      <c r="M24" s="44">
        <f>[6]Loka!AH13</f>
        <v>1749</v>
      </c>
      <c r="N24" s="44">
        <f>[6]Marras!AH13</f>
        <v>1715</v>
      </c>
      <c r="O24" s="44">
        <f>[6]Joulu!AH13</f>
        <v>1421</v>
      </c>
    </row>
    <row r="25" spans="2:15" s="14" customFormat="1" x14ac:dyDescent="0.2">
      <c r="B25" s="16" t="s">
        <v>35</v>
      </c>
      <c r="C25" s="45">
        <f>[6]Tammijoulu!L13</f>
        <v>13687</v>
      </c>
      <c r="D25" s="45">
        <f>[6]Tammi!L13</f>
        <v>527</v>
      </c>
      <c r="E25" s="45">
        <f>[6]Helmi!L13</f>
        <v>548</v>
      </c>
      <c r="F25" s="45">
        <f>[6]Maalis!L13</f>
        <v>663</v>
      </c>
      <c r="G25" s="45">
        <f>[6]Huhti!L13</f>
        <v>697</v>
      </c>
      <c r="H25" s="45">
        <f>[6]Touko!L13</f>
        <v>968</v>
      </c>
      <c r="I25" s="45">
        <f>[6]Kesä!L13</f>
        <v>2152</v>
      </c>
      <c r="J25" s="45">
        <f>[6]Heinä!L13</f>
        <v>2790</v>
      </c>
      <c r="K25" s="45">
        <f>[6]Elo!L13</f>
        <v>2306</v>
      </c>
      <c r="L25" s="45">
        <f>[6]Syys!L13</f>
        <v>1107</v>
      </c>
      <c r="M25" s="45">
        <f>[6]Loka!L13</f>
        <v>765</v>
      </c>
      <c r="N25" s="45">
        <f>[6]Marras!L13</f>
        <v>490</v>
      </c>
      <c r="O25" s="45">
        <f>[6]Joulu!L13</f>
        <v>674</v>
      </c>
    </row>
    <row r="26" spans="2:15" x14ac:dyDescent="0.2">
      <c r="B26" s="1" t="s">
        <v>36</v>
      </c>
      <c r="C26" s="44">
        <f>[6]Tammijoulu!N13</f>
        <v>8050</v>
      </c>
      <c r="D26" s="44">
        <f>[6]Tammi!N13</f>
        <v>495</v>
      </c>
      <c r="E26" s="44">
        <f>[6]Helmi!N13</f>
        <v>607</v>
      </c>
      <c r="F26" s="44">
        <f>[6]Maalis!N13</f>
        <v>569</v>
      </c>
      <c r="G26" s="44">
        <f>[6]Huhti!N13</f>
        <v>548</v>
      </c>
      <c r="H26" s="44">
        <f>[6]Touko!N13</f>
        <v>756</v>
      </c>
      <c r="I26" s="44">
        <f>[6]Kesä!N13</f>
        <v>874</v>
      </c>
      <c r="J26" s="44">
        <f>[6]Heinä!N13</f>
        <v>784</v>
      </c>
      <c r="K26" s="44">
        <f>[6]Elo!N13</f>
        <v>977</v>
      </c>
      <c r="L26" s="44">
        <f>[6]Syys!N13</f>
        <v>660</v>
      </c>
      <c r="M26" s="44">
        <f>[6]Loka!N13</f>
        <v>682</v>
      </c>
      <c r="N26" s="44">
        <f>[6]Marras!N13</f>
        <v>564</v>
      </c>
      <c r="O26" s="44">
        <f>[6]Joulu!N13</f>
        <v>534</v>
      </c>
    </row>
    <row r="27" spans="2:15" s="14" customFormat="1" x14ac:dyDescent="0.2">
      <c r="B27" s="16" t="s">
        <v>37</v>
      </c>
      <c r="C27" s="45">
        <f>[6]Tammijoulu!BK13</f>
        <v>18080</v>
      </c>
      <c r="D27" s="45">
        <f>[6]Tammi!BK13</f>
        <v>354</v>
      </c>
      <c r="E27" s="45">
        <f>[6]Helmi!BK13</f>
        <v>264</v>
      </c>
      <c r="F27" s="45">
        <f>[6]Maalis!BK13</f>
        <v>494</v>
      </c>
      <c r="G27" s="45">
        <f>[6]Huhti!BK13</f>
        <v>552</v>
      </c>
      <c r="H27" s="45">
        <f>[6]Touko!BK13</f>
        <v>1313</v>
      </c>
      <c r="I27" s="45">
        <f>[6]Kesä!BK13</f>
        <v>1772</v>
      </c>
      <c r="J27" s="45">
        <f>[6]Heinä!BK13</f>
        <v>2443</v>
      </c>
      <c r="K27" s="45">
        <f>[6]Elo!BK13</f>
        <v>2958</v>
      </c>
      <c r="L27" s="45">
        <f>[6]Syys!BK13</f>
        <v>2582</v>
      </c>
      <c r="M27" s="45">
        <f>[6]Loka!BK13</f>
        <v>2026</v>
      </c>
      <c r="N27" s="45">
        <f>[6]Marras!BK13</f>
        <v>1399</v>
      </c>
      <c r="O27" s="45">
        <f>[6]Joulu!BK13</f>
        <v>1923</v>
      </c>
    </row>
    <row r="28" spans="2:15" x14ac:dyDescent="0.2">
      <c r="B28" s="1" t="s">
        <v>38</v>
      </c>
      <c r="C28" s="44">
        <f>[6]Tammijoulu!AF13</f>
        <v>3614</v>
      </c>
      <c r="D28" s="44">
        <f>[6]Tammi!AF13</f>
        <v>181</v>
      </c>
      <c r="E28" s="44">
        <f>[6]Helmi!AF13</f>
        <v>122</v>
      </c>
      <c r="F28" s="44">
        <f>[6]Maalis!AF13</f>
        <v>161</v>
      </c>
      <c r="G28" s="44">
        <f>[6]Huhti!AF13</f>
        <v>101</v>
      </c>
      <c r="H28" s="44">
        <f>[6]Touko!AF13</f>
        <v>470</v>
      </c>
      <c r="I28" s="44">
        <f>[6]Kesä!AF13</f>
        <v>293</v>
      </c>
      <c r="J28" s="44">
        <f>[6]Heinä!AF13</f>
        <v>646</v>
      </c>
      <c r="K28" s="44">
        <f>[6]Elo!AF13</f>
        <v>666</v>
      </c>
      <c r="L28" s="44">
        <f>[6]Syys!AF13</f>
        <v>369</v>
      </c>
      <c r="M28" s="44">
        <f>[6]Loka!AF13</f>
        <v>229</v>
      </c>
      <c r="N28" s="44">
        <f>[6]Marras!AF13</f>
        <v>206</v>
      </c>
      <c r="O28" s="44">
        <f>[6]Joulu!AF13</f>
        <v>170</v>
      </c>
    </row>
    <row r="29" spans="2:15" s="14" customFormat="1" x14ac:dyDescent="0.2">
      <c r="B29" s="16" t="s">
        <v>39</v>
      </c>
      <c r="C29" s="45">
        <f>[6]Tammijoulu!AQ13</f>
        <v>5070</v>
      </c>
      <c r="D29" s="45">
        <f>[6]Tammi!AQ13</f>
        <v>180</v>
      </c>
      <c r="E29" s="45">
        <f>[6]Helmi!AQ13</f>
        <v>224</v>
      </c>
      <c r="F29" s="45">
        <f>[6]Maalis!AQ13</f>
        <v>288</v>
      </c>
      <c r="G29" s="45">
        <f>[6]Huhti!AQ13</f>
        <v>563</v>
      </c>
      <c r="H29" s="45">
        <f>[6]Touko!AQ13</f>
        <v>335</v>
      </c>
      <c r="I29" s="45">
        <f>[6]Kesä!AQ13</f>
        <v>822</v>
      </c>
      <c r="J29" s="45">
        <f>[6]Heinä!AQ13</f>
        <v>720</v>
      </c>
      <c r="K29" s="45">
        <f>[6]Elo!AQ13</f>
        <v>735</v>
      </c>
      <c r="L29" s="45">
        <f>[6]Syys!AQ13</f>
        <v>363</v>
      </c>
      <c r="M29" s="45">
        <f>[6]Loka!AQ13</f>
        <v>372</v>
      </c>
      <c r="N29" s="45">
        <f>[6]Marras!AQ13</f>
        <v>219</v>
      </c>
      <c r="O29" s="45">
        <f>[6]Joulu!AQ13</f>
        <v>249</v>
      </c>
    </row>
    <row r="30" spans="2:15" x14ac:dyDescent="0.2">
      <c r="B30" s="1" t="s">
        <v>40</v>
      </c>
      <c r="C30" s="44">
        <f>[6]Tammijoulu!K13</f>
        <v>5605</v>
      </c>
      <c r="D30" s="44">
        <f>[6]Tammi!K13</f>
        <v>238</v>
      </c>
      <c r="E30" s="44">
        <f>[6]Helmi!K13</f>
        <v>226</v>
      </c>
      <c r="F30" s="44">
        <f>[6]Maalis!K13</f>
        <v>329</v>
      </c>
      <c r="G30" s="44">
        <f>[6]Huhti!K13</f>
        <v>251</v>
      </c>
      <c r="H30" s="44">
        <f>[6]Touko!K13</f>
        <v>536</v>
      </c>
      <c r="I30" s="44">
        <f>[6]Kesä!K13</f>
        <v>806</v>
      </c>
      <c r="J30" s="44">
        <f>[6]Heinä!K13</f>
        <v>881</v>
      </c>
      <c r="K30" s="44">
        <f>[6]Elo!K13</f>
        <v>943</v>
      </c>
      <c r="L30" s="44">
        <f>[6]Syys!K13</f>
        <v>498</v>
      </c>
      <c r="M30" s="44">
        <f>[6]Loka!K13</f>
        <v>335</v>
      </c>
      <c r="N30" s="44">
        <f>[6]Marras!K13</f>
        <v>343</v>
      </c>
      <c r="O30" s="44">
        <f>[6]Joulu!K13</f>
        <v>219</v>
      </c>
    </row>
    <row r="31" spans="2:15" s="14" customFormat="1" x14ac:dyDescent="0.2">
      <c r="B31" s="16" t="s">
        <v>2</v>
      </c>
      <c r="C31" s="45">
        <f>[6]Tammijoulu!BG13</f>
        <v>5442</v>
      </c>
      <c r="D31" s="45">
        <f>[6]Tammi!BG13</f>
        <v>239</v>
      </c>
      <c r="E31" s="45">
        <f>[6]Helmi!BG13</f>
        <v>150</v>
      </c>
      <c r="F31" s="45">
        <f>[6]Maalis!BG13</f>
        <v>244</v>
      </c>
      <c r="G31" s="45">
        <f>[6]Huhti!BG13</f>
        <v>279</v>
      </c>
      <c r="H31" s="45">
        <f>[6]Touko!BG13</f>
        <v>531</v>
      </c>
      <c r="I31" s="45">
        <f>[6]Kesä!BG13</f>
        <v>788</v>
      </c>
      <c r="J31" s="45">
        <f>[6]Heinä!BG13</f>
        <v>1031</v>
      </c>
      <c r="K31" s="45">
        <f>[6]Elo!BG13</f>
        <v>925</v>
      </c>
      <c r="L31" s="45">
        <f>[6]Syys!BG13</f>
        <v>567</v>
      </c>
      <c r="M31" s="45">
        <f>[6]Loka!BG13</f>
        <v>277</v>
      </c>
      <c r="N31" s="45">
        <f>[6]Marras!BG13</f>
        <v>180</v>
      </c>
      <c r="O31" s="45">
        <f>[6]Joulu!BG13</f>
        <v>231</v>
      </c>
    </row>
    <row r="32" spans="2:15" x14ac:dyDescent="0.2">
      <c r="B32" s="1" t="s">
        <v>41</v>
      </c>
      <c r="C32" s="44">
        <f>[6]Tammijoulu!V13</f>
        <v>4283</v>
      </c>
      <c r="D32" s="44">
        <f>[6]Tammi!V13</f>
        <v>225</v>
      </c>
      <c r="E32" s="44">
        <f>[6]Helmi!V13</f>
        <v>331</v>
      </c>
      <c r="F32" s="44">
        <f>[6]Maalis!V13</f>
        <v>328</v>
      </c>
      <c r="G32" s="44">
        <f>[6]Huhti!V13</f>
        <v>261</v>
      </c>
      <c r="H32" s="44">
        <f>[6]Touko!V13</f>
        <v>378</v>
      </c>
      <c r="I32" s="44">
        <f>[6]Kesä!V13</f>
        <v>612</v>
      </c>
      <c r="J32" s="44">
        <f>[6]Heinä!V13</f>
        <v>567</v>
      </c>
      <c r="K32" s="44">
        <f>[6]Elo!V13</f>
        <v>525</v>
      </c>
      <c r="L32" s="44">
        <f>[6]Syys!V13</f>
        <v>338</v>
      </c>
      <c r="M32" s="44">
        <f>[6]Loka!V13</f>
        <v>279</v>
      </c>
      <c r="N32" s="44">
        <f>[6]Marras!V13</f>
        <v>258</v>
      </c>
      <c r="O32" s="44">
        <f>[6]Joulu!V13</f>
        <v>181</v>
      </c>
    </row>
    <row r="33" spans="2:15" s="14" customFormat="1" x14ac:dyDescent="0.2">
      <c r="B33" s="16" t="s">
        <v>42</v>
      </c>
      <c r="C33" s="45">
        <f>[6]Tammijoulu!Y13</f>
        <v>3373</v>
      </c>
      <c r="D33" s="45">
        <f>[6]Tammi!Y13</f>
        <v>200</v>
      </c>
      <c r="E33" s="45">
        <f>[6]Helmi!Y13</f>
        <v>197</v>
      </c>
      <c r="F33" s="45">
        <f>[6]Maalis!Y13</f>
        <v>318</v>
      </c>
      <c r="G33" s="45">
        <f>[6]Huhti!Y13</f>
        <v>259</v>
      </c>
      <c r="H33" s="45">
        <f>[6]Touko!Y13</f>
        <v>244</v>
      </c>
      <c r="I33" s="45">
        <f>[6]Kesä!Y13</f>
        <v>300</v>
      </c>
      <c r="J33" s="45">
        <f>[6]Heinä!Y13</f>
        <v>234</v>
      </c>
      <c r="K33" s="45">
        <f>[6]Elo!Y13</f>
        <v>786</v>
      </c>
      <c r="L33" s="45">
        <f>[6]Syys!Y13</f>
        <v>274</v>
      </c>
      <c r="M33" s="45">
        <f>[6]Loka!Y13</f>
        <v>213</v>
      </c>
      <c r="N33" s="45">
        <f>[6]Marras!Y13</f>
        <v>194</v>
      </c>
      <c r="O33" s="45">
        <f>[6]Joulu!Y13</f>
        <v>154</v>
      </c>
    </row>
    <row r="34" spans="2:15" x14ac:dyDescent="0.2">
      <c r="B34" s="1" t="s">
        <v>3</v>
      </c>
      <c r="C34" s="44">
        <f>[6]Tammijoulu!AI13</f>
        <v>4372</v>
      </c>
      <c r="D34" s="44">
        <f>[6]Tammi!AI13</f>
        <v>374</v>
      </c>
      <c r="E34" s="44">
        <f>[6]Helmi!AI13</f>
        <v>292</v>
      </c>
      <c r="F34" s="44">
        <f>[6]Maalis!AI13</f>
        <v>383</v>
      </c>
      <c r="G34" s="44">
        <f>[6]Huhti!AI13</f>
        <v>346</v>
      </c>
      <c r="H34" s="44">
        <f>[6]Touko!AI13</f>
        <v>322</v>
      </c>
      <c r="I34" s="44">
        <f>[6]Kesä!AI13</f>
        <v>437</v>
      </c>
      <c r="J34" s="44">
        <f>[6]Heinä!AI13</f>
        <v>403</v>
      </c>
      <c r="K34" s="44">
        <f>[6]Elo!AI13</f>
        <v>426</v>
      </c>
      <c r="L34" s="44">
        <f>[6]Syys!AI13</f>
        <v>383</v>
      </c>
      <c r="M34" s="44">
        <f>[6]Loka!AI13</f>
        <v>337</v>
      </c>
      <c r="N34" s="44">
        <f>[6]Marras!AI13</f>
        <v>311</v>
      </c>
      <c r="O34" s="44">
        <f>[6]Joulu!AI13</f>
        <v>358</v>
      </c>
    </row>
    <row r="35" spans="2:15" s="14" customFormat="1" x14ac:dyDescent="0.2">
      <c r="B35" s="16" t="s">
        <v>43</v>
      </c>
      <c r="C35" s="45">
        <f>[6]Tammijoulu!U13</f>
        <v>2922</v>
      </c>
      <c r="D35" s="45">
        <f>[6]Tammi!U13</f>
        <v>88</v>
      </c>
      <c r="E35" s="45">
        <f>[6]Helmi!U13</f>
        <v>178</v>
      </c>
      <c r="F35" s="45">
        <f>[6]Maalis!U13</f>
        <v>117</v>
      </c>
      <c r="G35" s="45">
        <f>[6]Huhti!U13</f>
        <v>205</v>
      </c>
      <c r="H35" s="45">
        <f>[6]Touko!U13</f>
        <v>209</v>
      </c>
      <c r="I35" s="45">
        <f>[6]Kesä!U13</f>
        <v>312</v>
      </c>
      <c r="J35" s="45">
        <f>[6]Heinä!U13</f>
        <v>378</v>
      </c>
      <c r="K35" s="45">
        <f>[6]Elo!U13</f>
        <v>816</v>
      </c>
      <c r="L35" s="45">
        <f>[6]Syys!U13</f>
        <v>242</v>
      </c>
      <c r="M35" s="45">
        <f>[6]Loka!U13</f>
        <v>146</v>
      </c>
      <c r="N35" s="45">
        <f>[6]Marras!U13</f>
        <v>112</v>
      </c>
      <c r="O35" s="45">
        <f>[6]Joulu!U13</f>
        <v>119</v>
      </c>
    </row>
    <row r="36" spans="2:15" x14ac:dyDescent="0.2">
      <c r="B36" s="1" t="s">
        <v>44</v>
      </c>
      <c r="C36" s="44">
        <f>[6]Tammijoulu!Q13</f>
        <v>4641</v>
      </c>
      <c r="D36" s="44">
        <f>[6]Tammi!Q13</f>
        <v>226</v>
      </c>
      <c r="E36" s="44">
        <f>[6]Helmi!Q13</f>
        <v>255</v>
      </c>
      <c r="F36" s="44">
        <f>[6]Maalis!Q13</f>
        <v>294</v>
      </c>
      <c r="G36" s="44">
        <f>[6]Huhti!Q13</f>
        <v>285</v>
      </c>
      <c r="H36" s="44">
        <f>[6]Touko!Q13</f>
        <v>291</v>
      </c>
      <c r="I36" s="44">
        <f>[6]Kesä!Q13</f>
        <v>770</v>
      </c>
      <c r="J36" s="44">
        <f>[6]Heinä!Q13</f>
        <v>709</v>
      </c>
      <c r="K36" s="44">
        <f>[6]Elo!Q13</f>
        <v>454</v>
      </c>
      <c r="L36" s="44">
        <f>[6]Syys!Q13</f>
        <v>447</v>
      </c>
      <c r="M36" s="44">
        <f>[6]Loka!Q13</f>
        <v>357</v>
      </c>
      <c r="N36" s="44">
        <f>[6]Marras!Q13</f>
        <v>330</v>
      </c>
      <c r="O36" s="44">
        <f>[6]Joulu!Q13</f>
        <v>223</v>
      </c>
    </row>
    <row r="37" spans="2:15" s="14" customFormat="1" x14ac:dyDescent="0.2">
      <c r="B37" s="16" t="s">
        <v>4</v>
      </c>
      <c r="C37" s="45">
        <f>[6]Tammijoulu!AN13</f>
        <v>3409</v>
      </c>
      <c r="D37" s="45">
        <f>[6]Tammi!AN13</f>
        <v>83</v>
      </c>
      <c r="E37" s="45">
        <f>[6]Helmi!AN13</f>
        <v>92</v>
      </c>
      <c r="F37" s="45">
        <f>[6]Maalis!AN13</f>
        <v>139</v>
      </c>
      <c r="G37" s="45">
        <f>[6]Huhti!AN13</f>
        <v>119</v>
      </c>
      <c r="H37" s="45">
        <f>[6]Touko!AN13</f>
        <v>174</v>
      </c>
      <c r="I37" s="45">
        <f>[6]Kesä!AN13</f>
        <v>605</v>
      </c>
      <c r="J37" s="45">
        <f>[6]Heinä!AN13</f>
        <v>833</v>
      </c>
      <c r="K37" s="45">
        <f>[6]Elo!AN13</f>
        <v>903</v>
      </c>
      <c r="L37" s="45">
        <f>[6]Syys!AN13</f>
        <v>154</v>
      </c>
      <c r="M37" s="45">
        <f>[6]Loka!AN13</f>
        <v>137</v>
      </c>
      <c r="N37" s="45">
        <f>[6]Marras!AN13</f>
        <v>74</v>
      </c>
      <c r="O37" s="45">
        <f>[6]Joulu!AN13</f>
        <v>96</v>
      </c>
    </row>
    <row r="38" spans="2:15" x14ac:dyDescent="0.2">
      <c r="B38" s="1" t="s">
        <v>45</v>
      </c>
      <c r="C38" s="44">
        <f>[6]Tammijoulu!BA13</f>
        <v>2955</v>
      </c>
      <c r="D38" s="44">
        <f>[6]Tammi!BA13</f>
        <v>85</v>
      </c>
      <c r="E38" s="44">
        <f>[6]Helmi!BA13</f>
        <v>101</v>
      </c>
      <c r="F38" s="44">
        <f>[6]Maalis!BA13</f>
        <v>90</v>
      </c>
      <c r="G38" s="44">
        <f>[6]Huhti!BA13</f>
        <v>110</v>
      </c>
      <c r="H38" s="44">
        <f>[6]Touko!BA13</f>
        <v>288</v>
      </c>
      <c r="I38" s="44">
        <f>[6]Kesä!BA13</f>
        <v>586</v>
      </c>
      <c r="J38" s="44">
        <f>[6]Heinä!BA13</f>
        <v>580</v>
      </c>
      <c r="K38" s="44">
        <f>[6]Elo!BA13</f>
        <v>532</v>
      </c>
      <c r="L38" s="44">
        <f>[6]Syys!BA13</f>
        <v>246</v>
      </c>
      <c r="M38" s="44">
        <f>[6]Loka!BA13</f>
        <v>134</v>
      </c>
      <c r="N38" s="44">
        <f>[6]Marras!BA13</f>
        <v>135</v>
      </c>
      <c r="O38" s="44">
        <f>[6]Joulu!BA13</f>
        <v>68</v>
      </c>
    </row>
    <row r="39" spans="2:15" s="14" customFormat="1" x14ac:dyDescent="0.2">
      <c r="B39" s="16" t="s">
        <v>46</v>
      </c>
      <c r="C39" s="45">
        <f>[6]Tammijoulu!W13</f>
        <v>2303</v>
      </c>
      <c r="D39" s="45">
        <f>[6]Tammi!W13</f>
        <v>100</v>
      </c>
      <c r="E39" s="45">
        <f>[6]Helmi!W13</f>
        <v>96</v>
      </c>
      <c r="F39" s="45">
        <f>[6]Maalis!W13</f>
        <v>84</v>
      </c>
      <c r="G39" s="45">
        <f>[6]Huhti!W13</f>
        <v>215</v>
      </c>
      <c r="H39" s="45">
        <f>[6]Touko!W13</f>
        <v>237</v>
      </c>
      <c r="I39" s="45">
        <f>[6]Kesä!W13</f>
        <v>315</v>
      </c>
      <c r="J39" s="45">
        <f>[6]Heinä!W13</f>
        <v>316</v>
      </c>
      <c r="K39" s="45">
        <f>[6]Elo!W13</f>
        <v>346</v>
      </c>
      <c r="L39" s="45">
        <f>[6]Syys!W13</f>
        <v>136</v>
      </c>
      <c r="M39" s="45">
        <f>[6]Loka!W13</f>
        <v>178</v>
      </c>
      <c r="N39" s="45">
        <f>[6]Marras!W13</f>
        <v>174</v>
      </c>
      <c r="O39" s="45">
        <f>[6]Joulu!W13</f>
        <v>106</v>
      </c>
    </row>
    <row r="40" spans="2:15" x14ac:dyDescent="0.2">
      <c r="B40" s="1" t="s">
        <v>47</v>
      </c>
      <c r="C40" s="44">
        <f>[6]Tammijoulu!AJ13</f>
        <v>2451</v>
      </c>
      <c r="D40" s="44">
        <f>[6]Tammi!AJ13</f>
        <v>177</v>
      </c>
      <c r="E40" s="44">
        <f>[6]Helmi!AJ13</f>
        <v>235</v>
      </c>
      <c r="F40" s="44">
        <f>[6]Maalis!AJ13</f>
        <v>184</v>
      </c>
      <c r="G40" s="44">
        <f>[6]Huhti!AJ13</f>
        <v>222</v>
      </c>
      <c r="H40" s="44">
        <f>[6]Touko!AJ13</f>
        <v>178</v>
      </c>
      <c r="I40" s="44">
        <f>[6]Kesä!AJ13</f>
        <v>238</v>
      </c>
      <c r="J40" s="44">
        <f>[6]Heinä!AJ13</f>
        <v>232</v>
      </c>
      <c r="K40" s="44">
        <f>[6]Elo!AJ13</f>
        <v>221</v>
      </c>
      <c r="L40" s="44">
        <f>[6]Syys!AJ13</f>
        <v>271</v>
      </c>
      <c r="M40" s="44">
        <f>[6]Loka!AJ13</f>
        <v>217</v>
      </c>
      <c r="N40" s="44">
        <f>[6]Marras!AJ13</f>
        <v>170</v>
      </c>
      <c r="O40" s="44">
        <f>[6]Joulu!AJ13</f>
        <v>106</v>
      </c>
    </row>
    <row r="41" spans="2:15" s="14" customFormat="1" x14ac:dyDescent="0.2">
      <c r="B41" s="16" t="s">
        <v>48</v>
      </c>
      <c r="C41" s="45">
        <f>[6]Tammijoulu!AG13</f>
        <v>1401</v>
      </c>
      <c r="D41" s="45">
        <f>[6]Tammi!AG13</f>
        <v>120</v>
      </c>
      <c r="E41" s="45">
        <f>[6]Helmi!AG13</f>
        <v>87</v>
      </c>
      <c r="F41" s="45">
        <f>[6]Maalis!AG13</f>
        <v>83</v>
      </c>
      <c r="G41" s="45">
        <f>[6]Huhti!AG13</f>
        <v>74</v>
      </c>
      <c r="H41" s="45">
        <f>[6]Touko!AG13</f>
        <v>133</v>
      </c>
      <c r="I41" s="45">
        <f>[6]Kesä!AG13</f>
        <v>148</v>
      </c>
      <c r="J41" s="45">
        <f>[6]Heinä!AG13</f>
        <v>261</v>
      </c>
      <c r="K41" s="45">
        <f>[6]Elo!AG13</f>
        <v>149</v>
      </c>
      <c r="L41" s="45">
        <f>[6]Syys!AG13</f>
        <v>142</v>
      </c>
      <c r="M41" s="45">
        <f>[6]Loka!AG13</f>
        <v>83</v>
      </c>
      <c r="N41" s="45">
        <f>[6]Marras!AG13</f>
        <v>57</v>
      </c>
      <c r="O41" s="45">
        <f>[6]Joulu!AG13</f>
        <v>64</v>
      </c>
    </row>
    <row r="42" spans="2:15" x14ac:dyDescent="0.2">
      <c r="B42" s="1" t="s">
        <v>49</v>
      </c>
      <c r="C42" s="44">
        <f>[6]Tammijoulu!AW13</f>
        <v>2058</v>
      </c>
      <c r="D42" s="44">
        <f>[6]Tammi!AW13</f>
        <v>167</v>
      </c>
      <c r="E42" s="44">
        <f>[6]Helmi!AW13</f>
        <v>126</v>
      </c>
      <c r="F42" s="44">
        <f>[6]Maalis!AW13</f>
        <v>132</v>
      </c>
      <c r="G42" s="44">
        <f>[6]Huhti!AW13</f>
        <v>156</v>
      </c>
      <c r="H42" s="44">
        <f>[6]Touko!AW13</f>
        <v>232</v>
      </c>
      <c r="I42" s="44">
        <f>[6]Kesä!AW13</f>
        <v>313</v>
      </c>
      <c r="J42" s="44">
        <f>[6]Heinä!AW13</f>
        <v>143</v>
      </c>
      <c r="K42" s="44">
        <f>[6]Elo!AW13</f>
        <v>238</v>
      </c>
      <c r="L42" s="44">
        <f>[6]Syys!AW13</f>
        <v>191</v>
      </c>
      <c r="M42" s="44">
        <f>[6]Loka!AW13</f>
        <v>139</v>
      </c>
      <c r="N42" s="44">
        <f>[6]Marras!AW13</f>
        <v>141</v>
      </c>
      <c r="O42" s="44">
        <f>[6]Joulu!AW13</f>
        <v>80</v>
      </c>
    </row>
    <row r="43" spans="2:15" s="14" customFormat="1" x14ac:dyDescent="0.2">
      <c r="B43" s="16" t="s">
        <v>5</v>
      </c>
      <c r="C43" s="45">
        <f>[6]Tammijoulu!BC13</f>
        <v>2140</v>
      </c>
      <c r="D43" s="45">
        <f>[6]Tammi!BC13</f>
        <v>10</v>
      </c>
      <c r="E43" s="45">
        <f>[6]Helmi!BC13</f>
        <v>18</v>
      </c>
      <c r="F43" s="45">
        <f>[6]Maalis!BC13</f>
        <v>35</v>
      </c>
      <c r="G43" s="45">
        <f>[6]Huhti!BC13</f>
        <v>31</v>
      </c>
      <c r="H43" s="45">
        <f>[6]Touko!BC13</f>
        <v>80</v>
      </c>
      <c r="I43" s="45">
        <f>[6]Kesä!BC13</f>
        <v>621</v>
      </c>
      <c r="J43" s="45">
        <f>[6]Heinä!BC13</f>
        <v>718</v>
      </c>
      <c r="K43" s="45">
        <f>[6]Elo!BC13</f>
        <v>356</v>
      </c>
      <c r="L43" s="45">
        <f>[6]Syys!BC13</f>
        <v>148</v>
      </c>
      <c r="M43" s="45">
        <f>[6]Loka!BC13</f>
        <v>32</v>
      </c>
      <c r="N43" s="45">
        <f>[6]Marras!BC13</f>
        <v>55</v>
      </c>
      <c r="O43" s="45">
        <f>[6]Joulu!BC13</f>
        <v>36</v>
      </c>
    </row>
    <row r="44" spans="2:15" x14ac:dyDescent="0.2">
      <c r="B44" s="1" t="s">
        <v>6</v>
      </c>
      <c r="C44" s="44">
        <f>[6]Tammijoulu!AS13</f>
        <v>1321</v>
      </c>
      <c r="D44" s="44">
        <f>[6]Tammi!AS13</f>
        <v>30</v>
      </c>
      <c r="E44" s="44">
        <f>[6]Helmi!AS13</f>
        <v>48</v>
      </c>
      <c r="F44" s="44">
        <f>[6]Maalis!AS13</f>
        <v>42</v>
      </c>
      <c r="G44" s="44">
        <f>[6]Huhti!AS13</f>
        <v>57</v>
      </c>
      <c r="H44" s="44">
        <f>[6]Touko!AS13</f>
        <v>73</v>
      </c>
      <c r="I44" s="44">
        <f>[6]Kesä!AS13</f>
        <v>316</v>
      </c>
      <c r="J44" s="44">
        <f>[6]Heinä!AS13</f>
        <v>232</v>
      </c>
      <c r="K44" s="44">
        <f>[6]Elo!AS13</f>
        <v>254</v>
      </c>
      <c r="L44" s="44">
        <f>[6]Syys!AS13</f>
        <v>111</v>
      </c>
      <c r="M44" s="44">
        <f>[6]Loka!AS13</f>
        <v>66</v>
      </c>
      <c r="N44" s="44">
        <f>[6]Marras!AS13</f>
        <v>48</v>
      </c>
      <c r="O44" s="44">
        <f>[6]Joulu!AS13</f>
        <v>44</v>
      </c>
    </row>
    <row r="45" spans="2:15" s="14" customFormat="1" x14ac:dyDescent="0.2">
      <c r="B45" s="16" t="s">
        <v>50</v>
      </c>
      <c r="C45" s="45">
        <f>[6]Tammijoulu!I13</f>
        <v>1565</v>
      </c>
      <c r="D45" s="45">
        <f>[6]Tammi!I13</f>
        <v>90</v>
      </c>
      <c r="E45" s="45">
        <f>[6]Helmi!I13</f>
        <v>79</v>
      </c>
      <c r="F45" s="45">
        <f>[6]Maalis!I13</f>
        <v>116</v>
      </c>
      <c r="G45" s="45">
        <f>[6]Huhti!I13</f>
        <v>86</v>
      </c>
      <c r="H45" s="45">
        <f>[6]Touko!I13</f>
        <v>132</v>
      </c>
      <c r="I45" s="45">
        <f>[6]Kesä!I13</f>
        <v>228</v>
      </c>
      <c r="J45" s="45">
        <f>[6]Heinä!I13</f>
        <v>123</v>
      </c>
      <c r="K45" s="45">
        <f>[6]Elo!I13</f>
        <v>155</v>
      </c>
      <c r="L45" s="45">
        <f>[6]Syys!I13</f>
        <v>260</v>
      </c>
      <c r="M45" s="45">
        <f>[6]Loka!I13</f>
        <v>134</v>
      </c>
      <c r="N45" s="45">
        <f>[6]Marras!I13</f>
        <v>104</v>
      </c>
      <c r="O45" s="45">
        <f>[6]Joulu!I13</f>
        <v>58</v>
      </c>
    </row>
    <row r="46" spans="2:15" x14ac:dyDescent="0.2">
      <c r="B46" s="1" t="s">
        <v>51</v>
      </c>
      <c r="C46" s="44">
        <f>[6]Tammijoulu!BH13</f>
        <v>994</v>
      </c>
      <c r="D46" s="44">
        <f>[6]Tammi!BH13</f>
        <v>22</v>
      </c>
      <c r="E46" s="44">
        <f>[6]Helmi!BH13</f>
        <v>27</v>
      </c>
      <c r="F46" s="44">
        <f>[6]Maalis!BH13</f>
        <v>50</v>
      </c>
      <c r="G46" s="44">
        <f>[6]Huhti!BH13</f>
        <v>45</v>
      </c>
      <c r="H46" s="44">
        <f>[6]Touko!BH13</f>
        <v>87</v>
      </c>
      <c r="I46" s="44">
        <f>[6]Kesä!BH13</f>
        <v>166</v>
      </c>
      <c r="J46" s="44">
        <f>[6]Heinä!BH13</f>
        <v>203</v>
      </c>
      <c r="K46" s="44">
        <f>[6]Elo!BH13</f>
        <v>159</v>
      </c>
      <c r="L46" s="44">
        <f>[6]Syys!BH13</f>
        <v>81</v>
      </c>
      <c r="M46" s="44">
        <f>[6]Loka!BH13</f>
        <v>43</v>
      </c>
      <c r="N46" s="44">
        <f>[6]Marras!BH13</f>
        <v>52</v>
      </c>
      <c r="O46" s="44">
        <f>[6]Joulu!BH13</f>
        <v>59</v>
      </c>
    </row>
    <row r="47" spans="2:15" s="14" customFormat="1" x14ac:dyDescent="0.2"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5" x14ac:dyDescent="0.2">
      <c r="B48" s="1" t="s">
        <v>91</v>
      </c>
      <c r="C48" s="8">
        <f t="shared" ref="C48:O48" si="0">C10-SUM(C12:C46)</f>
        <v>91927</v>
      </c>
      <c r="D48" s="8">
        <f t="shared" si="0"/>
        <v>6262</v>
      </c>
      <c r="E48" s="8">
        <f t="shared" si="0"/>
        <v>5747</v>
      </c>
      <c r="F48" s="8">
        <f t="shared" si="0"/>
        <v>5827</v>
      </c>
      <c r="G48" s="8">
        <f t="shared" si="0"/>
        <v>5689</v>
      </c>
      <c r="H48" s="8">
        <f t="shared" si="0"/>
        <v>8016</v>
      </c>
      <c r="I48" s="8">
        <f t="shared" si="0"/>
        <v>11260</v>
      </c>
      <c r="J48" s="8">
        <f t="shared" si="0"/>
        <v>11145</v>
      </c>
      <c r="K48" s="8">
        <f t="shared" si="0"/>
        <v>12313</v>
      </c>
      <c r="L48" s="8">
        <f t="shared" si="0"/>
        <v>9209</v>
      </c>
      <c r="M48" s="8">
        <f t="shared" si="0"/>
        <v>6189</v>
      </c>
      <c r="N48" s="8">
        <f t="shared" si="0"/>
        <v>5262</v>
      </c>
      <c r="O48" s="8">
        <f t="shared" si="0"/>
        <v>5008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8:O65536 C1:O6">
    <cfRule type="cellIs" dxfId="4228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75"/>
  <sheetViews>
    <sheetView workbookViewId="0"/>
  </sheetViews>
  <sheetFormatPr defaultRowHeight="12.75" x14ac:dyDescent="0.2"/>
  <cols>
    <col min="1" max="1" width="4.140625" style="26" customWidth="1"/>
    <col min="2" max="2" width="28.7109375" style="37" customWidth="1"/>
    <col min="3" max="11" width="10.140625" style="26" customWidth="1"/>
    <col min="12" max="12" width="10.7109375" style="26" customWidth="1"/>
    <col min="13" max="16" width="10.140625" style="26" customWidth="1"/>
    <col min="17" max="16384" width="9.140625" style="26"/>
  </cols>
  <sheetData>
    <row r="2" spans="2:78" x14ac:dyDescent="0.2">
      <c r="B2" s="38" t="s">
        <v>66</v>
      </c>
    </row>
    <row r="4" spans="2:78" ht="15.75" x14ac:dyDescent="0.25">
      <c r="B4" s="3" t="s">
        <v>83</v>
      </c>
      <c r="C4" s="27"/>
      <c r="D4" s="27"/>
      <c r="E4" s="27"/>
      <c r="G4" s="27"/>
      <c r="I4" s="27"/>
      <c r="K4" s="27"/>
      <c r="L4" s="27"/>
      <c r="P4" s="27"/>
    </row>
    <row r="5" spans="2:78" ht="15.75" thickBot="1" x14ac:dyDescent="0.3">
      <c r="B5" s="39" t="s">
        <v>0</v>
      </c>
    </row>
    <row r="6" spans="2:78" ht="13.5" thickBot="1" x14ac:dyDescent="0.25">
      <c r="B6" s="28" t="s">
        <v>97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2:78" ht="13.5" thickBot="1" x14ac:dyDescent="0.25">
      <c r="B7" s="31" t="s">
        <v>98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2:78" x14ac:dyDescent="0.2">
      <c r="B8" s="4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2:78" s="34" customFormat="1" x14ac:dyDescent="0.2">
      <c r="B9" s="13" t="s">
        <v>20</v>
      </c>
      <c r="C9" s="32">
        <f>'2005'!C9-'2004'!C9</f>
        <v>1.9823455275692847E-2</v>
      </c>
      <c r="D9" s="32">
        <f>'2005'!D9-'2004'!D9</f>
        <v>-3.3242585660526958E-2</v>
      </c>
      <c r="E9" s="32">
        <f>'2005'!E9-'2004'!E9</f>
        <v>9.6905612531936747E-3</v>
      </c>
      <c r="F9" s="32">
        <f>'2005'!F9-'2004'!F9</f>
        <v>-2.3181025287544177E-3</v>
      </c>
      <c r="G9" s="32">
        <f>'2005'!G9-'2004'!G9</f>
        <v>1.6321847076388174E-2</v>
      </c>
      <c r="H9" s="32">
        <f>'2005'!H9-'2004'!H9</f>
        <v>0.14821016968236655</v>
      </c>
      <c r="I9" s="32">
        <f>'2005'!I9-'2004'!I9</f>
        <v>4.2446191520397747E-3</v>
      </c>
      <c r="J9" s="32">
        <f>'2005'!J9-'2004'!J9</f>
        <v>2.9415954081065454E-2</v>
      </c>
      <c r="K9" s="32">
        <f>'2005'!K9-'2004'!K9</f>
        <v>0.21442491544207964</v>
      </c>
      <c r="L9" s="32">
        <f>'2005'!L9-'2004'!L9</f>
        <v>-6.6292393153487117E-2</v>
      </c>
      <c r="M9" s="32">
        <f>'2005'!M9-'2004'!M9</f>
        <v>-5.4168127603618776E-2</v>
      </c>
      <c r="N9" s="32">
        <f>'2005'!N9-'2004'!N9</f>
        <v>1.443939090840618E-2</v>
      </c>
      <c r="O9" s="32">
        <f>'2005'!O9-'2004'!O9</f>
        <v>-3.6820666656722123E-2</v>
      </c>
      <c r="P9" s="32"/>
      <c r="Q9" s="32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2:78" x14ac:dyDescent="0.2">
      <c r="B10" s="10" t="s">
        <v>21</v>
      </c>
      <c r="C10" s="29">
        <f>'2005'!C10-'2004'!C10</f>
        <v>6.7812635201436322E-2</v>
      </c>
      <c r="D10" s="29">
        <f>'2005'!D10-'2004'!D10</f>
        <v>-7.5297723626333912E-2</v>
      </c>
      <c r="E10" s="29">
        <f>'2005'!E10-'2004'!E10</f>
        <v>4.3858214211124125E-2</v>
      </c>
      <c r="F10" s="29">
        <f>'2005'!F10-'2004'!F10</f>
        <v>4.5355887684035867E-2</v>
      </c>
      <c r="G10" s="29">
        <f>'2005'!G10-'2004'!G10</f>
        <v>5.5144097168606354E-2</v>
      </c>
      <c r="H10" s="29">
        <f>'2005'!H10-'2004'!H10</f>
        <v>0.19815279443258538</v>
      </c>
      <c r="I10" s="29">
        <f>'2005'!I10-'2004'!I10</f>
        <v>4.5654062561155451E-2</v>
      </c>
      <c r="J10" s="29">
        <f>'2005'!J10-'2004'!J10</f>
        <v>5.2674689086899207E-2</v>
      </c>
      <c r="K10" s="29">
        <f>'2005'!K10-'2004'!K10</f>
        <v>0.31209981794717745</v>
      </c>
      <c r="L10" s="29">
        <f>'2005'!L10-'2004'!L10</f>
        <v>-6.6934345234425319E-2</v>
      </c>
      <c r="M10" s="29">
        <f>'2005'!M10-'2004'!M10</f>
        <v>-2.2299940826191689E-2</v>
      </c>
      <c r="N10" s="29">
        <f>'2005'!N10-'2004'!N10</f>
        <v>9.568353679887398E-2</v>
      </c>
      <c r="O10" s="29">
        <f>'2005'!O10-'2004'!O10</f>
        <v>-2.921154778210866E-2</v>
      </c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2:78" s="34" customFormat="1" x14ac:dyDescent="0.2">
      <c r="B11" s="15" t="s">
        <v>22</v>
      </c>
      <c r="C11" s="32">
        <f>'2005'!C11-'2004'!C11</f>
        <v>-1.088793749260808E-2</v>
      </c>
      <c r="D11" s="32">
        <f>'2005'!D11-'2004'!D11</f>
        <v>-8.2954259735052993E-3</v>
      </c>
      <c r="E11" s="32">
        <f>'2005'!E11-'2004'!E11</f>
        <v>9.3617436380932784E-3</v>
      </c>
      <c r="F11" s="32">
        <f>'2005'!F11-'2004'!F11</f>
        <v>-1.5875904694994114E-2</v>
      </c>
      <c r="G11" s="32">
        <f>'2005'!G11-'2004'!G11</f>
        <v>-1.559018117013089E-3</v>
      </c>
      <c r="H11" s="32">
        <f>'2005'!H11-'2004'!H11</f>
        <v>5.2786193846898755E-2</v>
      </c>
      <c r="I11" s="32">
        <f>'2005'!I11-'2004'!I11</f>
        <v>-3.4318576710383741E-2</v>
      </c>
      <c r="J11" s="32">
        <f>'2005'!J11-'2004'!J11</f>
        <v>1.0448372113549542E-2</v>
      </c>
      <c r="K11" s="32">
        <f>'2005'!K11-'2004'!K11</f>
        <v>8.3645924358214829E-2</v>
      </c>
      <c r="L11" s="32">
        <f>'2005'!L11-'2004'!L11</f>
        <v>-1.5626966625891248E-2</v>
      </c>
      <c r="M11" s="32">
        <f>'2005'!M11-'2004'!M11</f>
        <v>-7.5065015784783418E-2</v>
      </c>
      <c r="N11" s="32">
        <f>'2005'!N11-'2004'!N11</f>
        <v>-3.2375876414054039E-2</v>
      </c>
      <c r="O11" s="32">
        <f>'2005'!O11-'2004'!O11</f>
        <v>-4.8562821443801862E-2</v>
      </c>
      <c r="P11" s="32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2:78" x14ac:dyDescent="0.2">
      <c r="B12" s="23" t="s">
        <v>23</v>
      </c>
      <c r="C12" s="35">
        <f>'2005'!C12-'2004'!C12</f>
        <v>4.6883518942852032E-2</v>
      </c>
      <c r="D12" s="35">
        <f>'2005'!D12-'2004'!D12</f>
        <v>-1.636604936252084E-2</v>
      </c>
      <c r="E12" s="35">
        <f>'2005'!E12-'2004'!E12</f>
        <v>5.1733420860937684E-3</v>
      </c>
      <c r="F12" s="35">
        <f>'2005'!F12-'2004'!F12</f>
        <v>6.1419273083347381E-3</v>
      </c>
      <c r="G12" s="35">
        <f>'2005'!G12-'2004'!G12</f>
        <v>4.8640624536844257E-2</v>
      </c>
      <c r="H12" s="35">
        <f>'2005'!H12-'2004'!H12</f>
        <v>0.15183055465128614</v>
      </c>
      <c r="I12" s="35">
        <f>'2005'!I12-'2004'!I12</f>
        <v>1.0226829841078366E-2</v>
      </c>
      <c r="J12" s="35">
        <f>'2005'!J12-'2004'!J12</f>
        <v>9.3966669360165067E-2</v>
      </c>
      <c r="K12" s="35">
        <f>'2005'!K12-'2004'!K12</f>
        <v>0.50792734170120335</v>
      </c>
      <c r="L12" s="35">
        <f>'2005'!L12-'2004'!L12</f>
        <v>-9.4678209840960204E-2</v>
      </c>
      <c r="M12" s="35">
        <f>'2005'!M12-'2004'!M12</f>
        <v>-0.11786225328753797</v>
      </c>
      <c r="N12" s="35">
        <f>'2005'!N12-'2004'!N12</f>
        <v>-9.3099611142360983E-2</v>
      </c>
      <c r="O12" s="35">
        <f>'2005'!O12-'2004'!O12</f>
        <v>-0.27105778848853568</v>
      </c>
      <c r="P12" s="35"/>
    </row>
    <row r="13" spans="2:78" s="34" customFormat="1" x14ac:dyDescent="0.2">
      <c r="B13" s="16" t="s">
        <v>24</v>
      </c>
      <c r="C13" s="36">
        <f>'2005'!C13-'2004'!C13</f>
        <v>-7.1590581600317726E-2</v>
      </c>
      <c r="D13" s="36">
        <f>'2005'!D13-'2004'!D13</f>
        <v>-0.14703858723844143</v>
      </c>
      <c r="E13" s="36">
        <f>'2005'!E13-'2004'!E13</f>
        <v>-0.14534698536145152</v>
      </c>
      <c r="F13" s="36">
        <f>'2005'!F13-'2004'!F13</f>
        <v>-3.8007346319235191E-2</v>
      </c>
      <c r="G13" s="36">
        <f>'2005'!G13-'2004'!G13</f>
        <v>0.12591059961121975</v>
      </c>
      <c r="H13" s="36">
        <f>'2005'!H13-'2004'!H13</f>
        <v>-6.0567052760725604E-2</v>
      </c>
      <c r="I13" s="36">
        <f>'2005'!I13-'2004'!I13</f>
        <v>-0.23085134243115646</v>
      </c>
      <c r="J13" s="36">
        <f>'2005'!J13-'2004'!J13</f>
        <v>7.1708207889793929E-2</v>
      </c>
      <c r="K13" s="36">
        <f>'2005'!K13-'2004'!K13</f>
        <v>-0.37047149655613931</v>
      </c>
      <c r="L13" s="36">
        <f>'2005'!L13-'2004'!L13</f>
        <v>-7.779301299331931E-2</v>
      </c>
      <c r="M13" s="36">
        <f>'2005'!M13-'2004'!M13</f>
        <v>3.6769913065982651E-2</v>
      </c>
      <c r="N13" s="36">
        <f>'2005'!N13-'2004'!N13</f>
        <v>3.863180372115349E-2</v>
      </c>
      <c r="O13" s="36">
        <f>'2005'!O13-'2004'!O13</f>
        <v>-9.2789681502905008E-3</v>
      </c>
      <c r="P13" s="36"/>
    </row>
    <row r="14" spans="2:78" x14ac:dyDescent="0.2">
      <c r="B14" s="1" t="s">
        <v>25</v>
      </c>
      <c r="C14" s="35">
        <f>'2005'!C14-'2004'!C14</f>
        <v>2.2350416669267403E-2</v>
      </c>
      <c r="D14" s="35">
        <f>'2005'!D14-'2004'!D14</f>
        <v>-9.7983222860647201E-2</v>
      </c>
      <c r="E14" s="35">
        <f>'2005'!E14-'2004'!E14</f>
        <v>4.6772641599628351E-2</v>
      </c>
      <c r="F14" s="35">
        <f>'2005'!F14-'2004'!F14</f>
        <v>-7.5747322687451657E-3</v>
      </c>
      <c r="G14" s="35">
        <f>'2005'!G14-'2004'!G14</f>
        <v>-3.9199547191708595E-2</v>
      </c>
      <c r="H14" s="35">
        <f>'2005'!H14-'2004'!H14</f>
        <v>3.4036070706320531E-2</v>
      </c>
      <c r="I14" s="35">
        <f>'2005'!I14-'2004'!I14</f>
        <v>-2.6393067280019444E-2</v>
      </c>
      <c r="J14" s="35">
        <f>'2005'!J14-'2004'!J14</f>
        <v>1.8465125458841269E-2</v>
      </c>
      <c r="K14" s="35">
        <f>'2005'!K14-'2004'!K14</f>
        <v>0.31802665092286686</v>
      </c>
      <c r="L14" s="35">
        <f>'2005'!L14-'2004'!L14</f>
        <v>-1.4794033662155703E-2</v>
      </c>
      <c r="M14" s="35">
        <f>'2005'!M14-'2004'!M14</f>
        <v>-3.1825750809344244E-2</v>
      </c>
      <c r="N14" s="35">
        <f>'2005'!N14-'2004'!N14</f>
        <v>-1.5720228104378897E-3</v>
      </c>
      <c r="O14" s="35">
        <f>'2005'!O14-'2004'!O14</f>
        <v>-4.1705475657109137E-2</v>
      </c>
      <c r="P14" s="35"/>
    </row>
    <row r="15" spans="2:78" s="34" customFormat="1" x14ac:dyDescent="0.2">
      <c r="B15" s="16" t="s">
        <v>1</v>
      </c>
      <c r="C15" s="36">
        <f>'2005'!C15-'2004'!C15</f>
        <v>0.15348852083168252</v>
      </c>
      <c r="D15" s="36">
        <f>'2005'!D15-'2004'!D15</f>
        <v>-0.46103452706547454</v>
      </c>
      <c r="E15" s="36">
        <f>'2005'!E15-'2004'!E15</f>
        <v>0.2250675708086276</v>
      </c>
      <c r="F15" s="36">
        <f>'2005'!F15-'2004'!F15</f>
        <v>0.38426131109379869</v>
      </c>
      <c r="G15" s="36">
        <f>'2005'!G15-'2004'!G15</f>
        <v>-0.15726650545444709</v>
      </c>
      <c r="H15" s="36">
        <f>'2005'!H15-'2004'!H15</f>
        <v>0.11145072243399667</v>
      </c>
      <c r="I15" s="36">
        <f>'2005'!I15-'2004'!I15</f>
        <v>0.23580891849122398</v>
      </c>
      <c r="J15" s="36">
        <f>'2005'!J15-'2004'!J15</f>
        <v>0.21175694358628161</v>
      </c>
      <c r="K15" s="36">
        <f>'2005'!K15-'2004'!K15</f>
        <v>0.39394456931874577</v>
      </c>
      <c r="L15" s="36">
        <f>'2005'!L15-'2004'!L15</f>
        <v>-4.6008357357108398E-2</v>
      </c>
      <c r="M15" s="36">
        <f>'2005'!M15-'2004'!M15</f>
        <v>0.11920375715672238</v>
      </c>
      <c r="N15" s="36">
        <f>'2005'!N15-'2004'!N15</f>
        <v>0.26167607264307957</v>
      </c>
      <c r="O15" s="36">
        <f>'2005'!O15-'2004'!O15</f>
        <v>-5.3450816776639432E-2</v>
      </c>
      <c r="P15" s="36"/>
    </row>
    <row r="16" spans="2:78" x14ac:dyDescent="0.2">
      <c r="B16" s="18" t="s">
        <v>26</v>
      </c>
      <c r="C16" s="35">
        <f>'2005'!C16-'2004'!C16</f>
        <v>-9.2202979019444964E-2</v>
      </c>
      <c r="D16" s="35">
        <f>'2005'!D16-'2004'!D16</f>
        <v>-7.2665656833669878E-2</v>
      </c>
      <c r="E16" s="35">
        <f>'2005'!E16-'2004'!E16</f>
        <v>-8.0345547109040627E-2</v>
      </c>
      <c r="F16" s="35">
        <f>'2005'!F16-'2004'!F16</f>
        <v>-0.15509885729240058</v>
      </c>
      <c r="G16" s="35">
        <f>'2005'!G16-'2004'!G16</f>
        <v>-0.17460655921640589</v>
      </c>
      <c r="H16" s="35">
        <f>'2005'!H16-'2004'!H16</f>
        <v>-8.7565210454404241E-2</v>
      </c>
      <c r="I16" s="35">
        <f>'2005'!I16-'2004'!I16</f>
        <v>-0.19312985358441126</v>
      </c>
      <c r="J16" s="35">
        <f>'2005'!J16-'2004'!J16</f>
        <v>-4.7724571876330835E-2</v>
      </c>
      <c r="K16" s="35">
        <f>'2005'!K16-'2004'!K16</f>
        <v>0.240455738837142</v>
      </c>
      <c r="L16" s="35">
        <f>'2005'!L16-'2004'!L16</f>
        <v>-0.19675787682482548</v>
      </c>
      <c r="M16" s="35">
        <f>'2005'!M16-'2004'!M16</f>
        <v>-0.21550478916222238</v>
      </c>
      <c r="N16" s="35">
        <f>'2005'!N16-'2004'!N16</f>
        <v>-7.5239323176485184E-2</v>
      </c>
      <c r="O16" s="35">
        <f>'2005'!O16-'2004'!O16</f>
        <v>-0.15417181405273239</v>
      </c>
      <c r="P16" s="35"/>
    </row>
    <row r="17" spans="2:16" s="34" customFormat="1" x14ac:dyDescent="0.2">
      <c r="B17" s="16" t="s">
        <v>27</v>
      </c>
      <c r="C17" s="36">
        <f>'2005'!C17-'2004'!C17</f>
        <v>0.11554552596887024</v>
      </c>
      <c r="D17" s="36">
        <f>'2005'!D17-'2004'!D17</f>
        <v>0.12429332567202134</v>
      </c>
      <c r="E17" s="36">
        <f>'2005'!E17-'2004'!E17</f>
        <v>0.10024970209750284</v>
      </c>
      <c r="F17" s="36">
        <f>'2005'!F17-'2004'!F17</f>
        <v>2.2454675273171354E-2</v>
      </c>
      <c r="G17" s="36">
        <f>'2005'!G17-'2004'!G17</f>
        <v>-1.1029998958369536E-2</v>
      </c>
      <c r="H17" s="36">
        <f>'2005'!H17-'2004'!H17</f>
        <v>0.14657706385433689</v>
      </c>
      <c r="I17" s="36">
        <f>'2005'!I17-'2004'!I17</f>
        <v>-4.6466374641237485E-2</v>
      </c>
      <c r="J17" s="36">
        <f>'2005'!J17-'2004'!J17</f>
        <v>-1.3332643880241912E-2</v>
      </c>
      <c r="K17" s="36">
        <f>'2005'!K17-'2004'!K17</f>
        <v>0.59550229310917113</v>
      </c>
      <c r="L17" s="36">
        <f>'2005'!L17-'2004'!L17</f>
        <v>8.103952350969057E-2</v>
      </c>
      <c r="M17" s="36">
        <f>'2005'!M17-'2004'!M17</f>
        <v>4.6080312849723137E-2</v>
      </c>
      <c r="N17" s="36">
        <f>'2005'!N17-'2004'!N17</f>
        <v>0.24395431045769378</v>
      </c>
      <c r="O17" s="36">
        <f>'2005'!O17-'2004'!O17</f>
        <v>-0.17449132487555929</v>
      </c>
      <c r="P17" s="36"/>
    </row>
    <row r="18" spans="2:16" x14ac:dyDescent="0.2">
      <c r="B18" s="1" t="s">
        <v>28</v>
      </c>
      <c r="C18" s="35">
        <f>'2005'!C18-'2004'!C18</f>
        <v>3.2063408348371958E-2</v>
      </c>
      <c r="D18" s="35">
        <f>'2005'!D18-'2004'!D18</f>
        <v>0.33808495193940047</v>
      </c>
      <c r="E18" s="35">
        <f>'2005'!E18-'2004'!E18</f>
        <v>-6.0093375680314587E-2</v>
      </c>
      <c r="F18" s="35">
        <f>'2005'!F18-'2004'!F18</f>
        <v>-0.2252467583197566</v>
      </c>
      <c r="G18" s="35">
        <f>'2005'!G18-'2004'!G18</f>
        <v>5.3039485265234276E-2</v>
      </c>
      <c r="H18" s="35">
        <f>'2005'!H18-'2004'!H18</f>
        <v>-5.6233274568679992E-2</v>
      </c>
      <c r="I18" s="35">
        <f>'2005'!I18-'2004'!I18</f>
        <v>-3.1098283991704889E-2</v>
      </c>
      <c r="J18" s="35">
        <f>'2005'!J18-'2004'!J18</f>
        <v>4.4311647521155129E-2</v>
      </c>
      <c r="K18" s="35">
        <f>'2005'!K18-'2004'!K18</f>
        <v>0.2667882475274479</v>
      </c>
      <c r="L18" s="35">
        <f>'2005'!L18-'2004'!L18</f>
        <v>-0.53814848399202342</v>
      </c>
      <c r="M18" s="35">
        <f>'2005'!M18-'2004'!M18</f>
        <v>-0.39807971854568969</v>
      </c>
      <c r="N18" s="35">
        <f>'2005'!N18-'2004'!N18</f>
        <v>2.2702705272968249E-2</v>
      </c>
      <c r="O18" s="35">
        <f>'2005'!O18-'2004'!O18</f>
        <v>-5.6477721793804836E-2</v>
      </c>
      <c r="P18" s="35"/>
    </row>
    <row r="19" spans="2:16" s="34" customFormat="1" x14ac:dyDescent="0.2">
      <c r="B19" s="16" t="s">
        <v>29</v>
      </c>
      <c r="C19" s="36">
        <f>'2005'!C19-'2004'!C19</f>
        <v>0.23349177381516606</v>
      </c>
      <c r="D19" s="36">
        <f>'2005'!D19-'2004'!D19</f>
        <v>0.23064523377572543</v>
      </c>
      <c r="E19" s="36">
        <f>'2005'!E19-'2004'!E19</f>
        <v>0.29477168507395191</v>
      </c>
      <c r="F19" s="36">
        <f>'2005'!F19-'2004'!F19</f>
        <v>8.0976959041014762E-2</v>
      </c>
      <c r="G19" s="36">
        <f>'2005'!G19-'2004'!G19</f>
        <v>-0.16367351583575829</v>
      </c>
      <c r="H19" s="36">
        <f>'2005'!H19-'2004'!H19</f>
        <v>0.47588814604745933</v>
      </c>
      <c r="I19" s="36">
        <f>'2005'!I19-'2004'!I19</f>
        <v>0.25564261758036055</v>
      </c>
      <c r="J19" s="36">
        <f>'2005'!J19-'2004'!J19</f>
        <v>1.2031801061550773E-2</v>
      </c>
      <c r="K19" s="36">
        <f>'2005'!K19-'2004'!K19</f>
        <v>1.4910198449415368</v>
      </c>
      <c r="L19" s="36">
        <f>'2005'!L19-'2004'!L19</f>
        <v>-0.3707257268618922</v>
      </c>
      <c r="M19" s="36">
        <f>'2005'!M19-'2004'!M19</f>
        <v>-0.11198632991581237</v>
      </c>
      <c r="N19" s="36">
        <f>'2005'!N19-'2004'!N19</f>
        <v>-0.15913845496052659</v>
      </c>
      <c r="O19" s="36">
        <f>'2005'!O19-'2004'!O19</f>
        <v>-0.14560003026634361</v>
      </c>
      <c r="P19" s="36"/>
    </row>
    <row r="20" spans="2:16" x14ac:dyDescent="0.2">
      <c r="B20" s="1" t="s">
        <v>30</v>
      </c>
      <c r="C20" s="35">
        <f>'2005'!C20-'2004'!C20</f>
        <v>7.1436892469897373E-2</v>
      </c>
      <c r="D20" s="35">
        <f>'2005'!D20-'2004'!D20</f>
        <v>-0.12316854910640229</v>
      </c>
      <c r="E20" s="35">
        <f>'2005'!E20-'2004'!E20</f>
        <v>0.17836559270424379</v>
      </c>
      <c r="F20" s="35">
        <f>'2005'!F20-'2004'!F20</f>
        <v>7.4997196007114297E-2</v>
      </c>
      <c r="G20" s="35">
        <f>'2005'!G20-'2004'!G20</f>
        <v>-4.0556862745097844E-2</v>
      </c>
      <c r="H20" s="35">
        <f>'2005'!H20-'2004'!H20</f>
        <v>0.17855719788108892</v>
      </c>
      <c r="I20" s="35">
        <f>'2005'!I20-'2004'!I20</f>
        <v>-9.3934937881177127E-3</v>
      </c>
      <c r="J20" s="35">
        <f>'2005'!J20-'2004'!J20</f>
        <v>6.0791593942278954E-2</v>
      </c>
      <c r="K20" s="35">
        <f>'2005'!K20-'2004'!K20</f>
        <v>0.27981448741856552</v>
      </c>
      <c r="L20" s="35">
        <f>'2005'!L20-'2004'!L20</f>
        <v>3.0938560044198038E-2</v>
      </c>
      <c r="M20" s="35">
        <f>'2005'!M20-'2004'!M20</f>
        <v>9.963982658575854E-2</v>
      </c>
      <c r="N20" s="35">
        <f>'2005'!N20-'2004'!N20</f>
        <v>6.3546886992640772E-2</v>
      </c>
      <c r="O20" s="35">
        <f>'2005'!O20-'2004'!O20</f>
        <v>4.5254056154668154E-2</v>
      </c>
      <c r="P20" s="35"/>
    </row>
    <row r="21" spans="2:16" s="34" customFormat="1" x14ac:dyDescent="0.2">
      <c r="B21" s="16" t="s">
        <v>31</v>
      </c>
      <c r="C21" s="36">
        <f>'2005'!C21-'2004'!C21</f>
        <v>-4.5871798066550173E-2</v>
      </c>
      <c r="D21" s="36">
        <f>'2005'!D21-'2004'!D21</f>
        <v>-0.11910635263138647</v>
      </c>
      <c r="E21" s="36">
        <f>'2005'!E21-'2004'!E21</f>
        <v>-1.9495380174157528E-2</v>
      </c>
      <c r="F21" s="36">
        <f>'2005'!F21-'2004'!F21</f>
        <v>-5.6203156422749645E-2</v>
      </c>
      <c r="G21" s="36">
        <f>'2005'!G21-'2004'!G21</f>
        <v>2.7868212891886124E-2</v>
      </c>
      <c r="H21" s="36">
        <f>'2005'!H21-'2004'!H21</f>
        <v>6.8562125995232925E-2</v>
      </c>
      <c r="I21" s="36">
        <f>'2005'!I21-'2004'!I21</f>
        <v>-7.9563777994157592E-2</v>
      </c>
      <c r="J21" s="36">
        <f>'2005'!J21-'2004'!J21</f>
        <v>-1.6047300389996799E-2</v>
      </c>
      <c r="K21" s="36">
        <f>'2005'!K21-'2004'!K21</f>
        <v>7.4093635146534886E-2</v>
      </c>
      <c r="L21" s="36">
        <f>'2005'!L21-'2004'!L21</f>
        <v>-7.4184563893934907E-2</v>
      </c>
      <c r="M21" s="36">
        <f>'2005'!M21-'2004'!M21</f>
        <v>-0.20062154557054956</v>
      </c>
      <c r="N21" s="36">
        <f>'2005'!N21-'2004'!N21</f>
        <v>-0.10444877477202086</v>
      </c>
      <c r="O21" s="36">
        <f>'2005'!O21-'2004'!O21</f>
        <v>-0.11884698176921282</v>
      </c>
      <c r="P21" s="36"/>
    </row>
    <row r="22" spans="2:16" x14ac:dyDescent="0.2">
      <c r="B22" s="1" t="s">
        <v>32</v>
      </c>
      <c r="C22" s="35">
        <f>'2005'!C22-'2004'!C22</f>
        <v>-8.2545325827725557E-2</v>
      </c>
      <c r="D22" s="35">
        <f>'2005'!D22-'2004'!D22</f>
        <v>6.6001292761455055E-3</v>
      </c>
      <c r="E22" s="35">
        <f>'2005'!E22-'2004'!E22</f>
        <v>-0.11346885850460442</v>
      </c>
      <c r="F22" s="35">
        <f>'2005'!F22-'2004'!F22</f>
        <v>-5.7251103619579746E-2</v>
      </c>
      <c r="G22" s="35">
        <f>'2005'!G22-'2004'!G22</f>
        <v>5.3986439616012794E-2</v>
      </c>
      <c r="H22" s="35">
        <f>'2005'!H22-'2004'!H22</f>
        <v>8.6353995071255518E-3</v>
      </c>
      <c r="I22" s="35">
        <f>'2005'!I22-'2004'!I22</f>
        <v>-0.10985147064448419</v>
      </c>
      <c r="J22" s="35">
        <f>'2005'!J22-'2004'!J22</f>
        <v>-0.27047679184631224</v>
      </c>
      <c r="K22" s="35">
        <f>'2005'!K22-'2004'!K22</f>
        <v>-0.24159383794993317</v>
      </c>
      <c r="L22" s="35">
        <f>'2005'!L22-'2004'!L22</f>
        <v>4.0550853266061448E-3</v>
      </c>
      <c r="M22" s="35">
        <f>'2005'!M22-'2004'!M22</f>
        <v>6.2535993092942554E-2</v>
      </c>
      <c r="N22" s="35">
        <f>'2005'!N22-'2004'!N22</f>
        <v>-0.12372893928098594</v>
      </c>
      <c r="O22" s="35">
        <f>'2005'!O22-'2004'!O22</f>
        <v>-0.20135745858726928</v>
      </c>
      <c r="P22" s="35"/>
    </row>
    <row r="23" spans="2:16" s="34" customFormat="1" x14ac:dyDescent="0.2">
      <c r="B23" s="16" t="s">
        <v>33</v>
      </c>
      <c r="C23" s="36">
        <f>'2005'!C23-'2004'!C23</f>
        <v>1.7548006761984869E-3</v>
      </c>
      <c r="D23" s="36">
        <f>'2005'!D23-'2004'!D23</f>
        <v>-4.7778925619834656E-2</v>
      </c>
      <c r="E23" s="36">
        <f>'2005'!E23-'2004'!E23</f>
        <v>-0.18830250579783936</v>
      </c>
      <c r="F23" s="36">
        <f>'2005'!F23-'2004'!F23</f>
        <v>-0.1229482001278337</v>
      </c>
      <c r="G23" s="36">
        <f>'2005'!G23-'2004'!G23</f>
        <v>-7.1250828975708558E-2</v>
      </c>
      <c r="H23" s="36">
        <f>'2005'!H23-'2004'!H23</f>
        <v>-1.0419210419208014E-3</v>
      </c>
      <c r="I23" s="36">
        <f>'2005'!I23-'2004'!I23</f>
        <v>0.17383128079424925</v>
      </c>
      <c r="J23" s="36">
        <f>'2005'!J23-'2004'!J23</f>
        <v>-0.10887049025508522</v>
      </c>
      <c r="K23" s="36">
        <f>'2005'!K23-'2004'!K23</f>
        <v>0.11605982011010196</v>
      </c>
      <c r="L23" s="36">
        <f>'2005'!L23-'2004'!L23</f>
        <v>-0.10741286407324124</v>
      </c>
      <c r="M23" s="36">
        <f>'2005'!M23-'2004'!M23</f>
        <v>-5.7645549055612033E-2</v>
      </c>
      <c r="N23" s="36">
        <f>'2005'!N23-'2004'!N23</f>
        <v>-8.6874154909052592E-2</v>
      </c>
      <c r="O23" s="36">
        <f>'2005'!O23-'2004'!O23</f>
        <v>-8.882989328324542E-2</v>
      </c>
      <c r="P23" s="36"/>
    </row>
    <row r="24" spans="2:16" x14ac:dyDescent="0.2">
      <c r="B24" s="1" t="s">
        <v>34</v>
      </c>
      <c r="C24" s="35">
        <f>'2005'!C24-'2004'!C24</f>
        <v>0.31720033234604994</v>
      </c>
      <c r="D24" s="35">
        <f>'2005'!D24-'2004'!D24</f>
        <v>0.61877776465985601</v>
      </c>
      <c r="E24" s="35">
        <f>'2005'!E24-'2004'!E24</f>
        <v>0.73843085106382977</v>
      </c>
      <c r="F24" s="35">
        <f>'2005'!F24-'2004'!F24</f>
        <v>0.51469823888580502</v>
      </c>
      <c r="G24" s="35">
        <f>'2005'!G24-'2004'!G24</f>
        <v>0.77180315820192158</v>
      </c>
      <c r="H24" s="35">
        <f>'2005'!H24-'2004'!H24</f>
        <v>0.58611034827874509</v>
      </c>
      <c r="I24" s="35">
        <f>'2005'!I24-'2004'!I24</f>
        <v>0.81282828282828312</v>
      </c>
      <c r="J24" s="35">
        <f>'2005'!J24-'2004'!J24</f>
        <v>0.57296577454621156</v>
      </c>
      <c r="K24" s="35">
        <f>'2005'!K24-'2004'!K24</f>
        <v>0.18865468325361556</v>
      </c>
      <c r="L24" s="35">
        <f>'2005'!L24-'2004'!L24</f>
        <v>5.8210374968649337E-2</v>
      </c>
      <c r="M24" s="35">
        <f>'2005'!M24-'2004'!M24</f>
        <v>-3.0197411811343056E-2</v>
      </c>
      <c r="N24" s="35">
        <f>'2005'!N24-'2004'!N24</f>
        <v>-0.55574652634402044</v>
      </c>
      <c r="O24" s="35">
        <f>'2005'!O24-'2004'!O24</f>
        <v>0.1108821542605023</v>
      </c>
      <c r="P24" s="35"/>
    </row>
    <row r="25" spans="2:16" s="34" customFormat="1" x14ac:dyDescent="0.2">
      <c r="B25" s="16" t="s">
        <v>35</v>
      </c>
      <c r="C25" s="36">
        <f>'2005'!C25-'2004'!C25</f>
        <v>-3.9771913427842698E-2</v>
      </c>
      <c r="D25" s="36">
        <f>'2005'!D25-'2004'!D25</f>
        <v>-0.23673779377646476</v>
      </c>
      <c r="E25" s="36">
        <f>'2005'!E25-'2004'!E25</f>
        <v>-0.38131305205968613</v>
      </c>
      <c r="F25" s="36">
        <f>'2005'!F25-'2004'!F25</f>
        <v>-0.17216701624087394</v>
      </c>
      <c r="G25" s="36">
        <f>'2005'!G25-'2004'!G25</f>
        <v>0.11535978915631606</v>
      </c>
      <c r="H25" s="36">
        <f>'2005'!H25-'2004'!H25</f>
        <v>1.4195093764238997E-2</v>
      </c>
      <c r="I25" s="36">
        <f>'2005'!I25-'2004'!I25</f>
        <v>0.10451929975606244</v>
      </c>
      <c r="J25" s="36">
        <f>'2005'!J25-'2004'!J25</f>
        <v>-8.3623329825519566E-2</v>
      </c>
      <c r="K25" s="36">
        <f>'2005'!K25-'2004'!K25</f>
        <v>0.16313877168307522</v>
      </c>
      <c r="L25" s="36">
        <f>'2005'!L25-'2004'!L25</f>
        <v>-0.10022792622203536</v>
      </c>
      <c r="M25" s="36">
        <f>'2005'!M25-'2004'!M25</f>
        <v>-0.2032752234058135</v>
      </c>
      <c r="N25" s="36">
        <f>'2005'!N25-'2004'!N25</f>
        <v>-0.24093692321214077</v>
      </c>
      <c r="O25" s="36">
        <f>'2005'!O25-'2004'!O25</f>
        <v>-2.9165469004503564E-2</v>
      </c>
      <c r="P25" s="36"/>
    </row>
    <row r="26" spans="2:16" x14ac:dyDescent="0.2">
      <c r="B26" s="1" t="s">
        <v>36</v>
      </c>
      <c r="C26" s="35">
        <f>'2005'!C26-'2004'!C26</f>
        <v>9.486941013789707E-2</v>
      </c>
      <c r="D26" s="35">
        <f>'2005'!D26-'2004'!D26</f>
        <v>-0.13703797468354417</v>
      </c>
      <c r="E26" s="35">
        <f>'2005'!E26-'2004'!E26</f>
        <v>8.8492961287078842E-2</v>
      </c>
      <c r="F26" s="35">
        <f>'2005'!F26-'2004'!F26</f>
        <v>0.23104217505071611</v>
      </c>
      <c r="G26" s="35">
        <f>'2005'!G26-'2004'!G26</f>
        <v>-0.17595086529541581</v>
      </c>
      <c r="H26" s="35">
        <f>'2005'!H26-'2004'!H26</f>
        <v>-5.1371089982086282E-2</v>
      </c>
      <c r="I26" s="35">
        <f>'2005'!I26-'2004'!I26</f>
        <v>-2.4621459694988967E-2</v>
      </c>
      <c r="J26" s="35">
        <f>'2005'!J26-'2004'!J26</f>
        <v>0.33654952525669524</v>
      </c>
      <c r="K26" s="35">
        <f>'2005'!K26-'2004'!K26</f>
        <v>1.1512319456244691</v>
      </c>
      <c r="L26" s="35">
        <f>'2005'!L26-'2004'!L26</f>
        <v>-0.6571285735739294</v>
      </c>
      <c r="M26" s="35">
        <f>'2005'!M26-'2004'!M26</f>
        <v>-0.19468732103535347</v>
      </c>
      <c r="N26" s="35">
        <f>'2005'!N26-'2004'!N26</f>
        <v>0.14562497693471599</v>
      </c>
      <c r="O26" s="35">
        <f>'2005'!O26-'2004'!O26</f>
        <v>0.37474400914917938</v>
      </c>
      <c r="P26" s="35"/>
    </row>
    <row r="27" spans="2:16" s="34" customFormat="1" x14ac:dyDescent="0.2">
      <c r="B27" s="16" t="s">
        <v>37</v>
      </c>
      <c r="C27" s="36">
        <f>'2005'!C27-'2004'!C27</f>
        <v>0.1127679720177972</v>
      </c>
      <c r="D27" s="36">
        <f>'2005'!D27-'2004'!D27</f>
        <v>0.17816605755076087</v>
      </c>
      <c r="E27" s="36">
        <f>'2005'!E27-'2004'!E27</f>
        <v>-0.24568121212860849</v>
      </c>
      <c r="F27" s="36">
        <f>'2005'!F27-'2004'!F27</f>
        <v>-0.27755641346368298</v>
      </c>
      <c r="G27" s="36">
        <f>'2005'!G27-'2004'!G27</f>
        <v>0.52187382313712027</v>
      </c>
      <c r="H27" s="36">
        <f>'2005'!H27-'2004'!H27</f>
        <v>0.74216407697082776</v>
      </c>
      <c r="I27" s="36">
        <f>'2005'!I27-'2004'!I27</f>
        <v>4.3233969080765711E-2</v>
      </c>
      <c r="J27" s="36">
        <f>'2005'!J27-'2004'!J27</f>
        <v>-5.5053208512014784E-3</v>
      </c>
      <c r="K27" s="36">
        <f>'2005'!K27-'2004'!K27</f>
        <v>0.15327552691917212</v>
      </c>
      <c r="L27" s="36">
        <f>'2005'!L27-'2004'!L27</f>
        <v>0.13205032621956048</v>
      </c>
      <c r="M27" s="36">
        <f>'2005'!M27-'2004'!M27</f>
        <v>0.12120888897279358</v>
      </c>
      <c r="N27" s="36">
        <f>'2005'!N27-'2004'!N27</f>
        <v>0.12741191765082349</v>
      </c>
      <c r="O27" s="36">
        <f>'2005'!O27-'2004'!O27</f>
        <v>6.5685164212910596E-2</v>
      </c>
      <c r="P27" s="36"/>
    </row>
    <row r="28" spans="2:16" x14ac:dyDescent="0.2">
      <c r="B28" s="1" t="s">
        <v>38</v>
      </c>
      <c r="C28" s="35">
        <f>'2005'!C28-'2004'!C28</f>
        <v>-7.7586040355280161E-2</v>
      </c>
      <c r="D28" s="35">
        <f>'2005'!D28-'2004'!D28</f>
        <v>0.4945528405244044</v>
      </c>
      <c r="E28" s="35">
        <f>'2005'!E28-'2004'!E28</f>
        <v>-0.55861780979225406</v>
      </c>
      <c r="F28" s="35">
        <f>'2005'!F28-'2004'!F28</f>
        <v>0.18209354747816286</v>
      </c>
      <c r="G28" s="35">
        <f>'2005'!G28-'2004'!G28</f>
        <v>-0.34590294000969735</v>
      </c>
      <c r="H28" s="35">
        <f>'2005'!H28-'2004'!H28</f>
        <v>-0.26178889075348222</v>
      </c>
      <c r="I28" s="35">
        <f>'2005'!I28-'2004'!I28</f>
        <v>-6.3521288837744549E-3</v>
      </c>
      <c r="J28" s="35">
        <f>'2005'!J28-'2004'!J28</f>
        <v>0.10516304136499022</v>
      </c>
      <c r="K28" s="35">
        <f>'2005'!K28-'2004'!K28</f>
        <v>0.66555031836599676</v>
      </c>
      <c r="L28" s="35">
        <f>'2005'!L28-'2004'!L28</f>
        <v>-0.53138528138528107</v>
      </c>
      <c r="M28" s="35">
        <f>'2005'!M28-'2004'!M28</f>
        <v>-0.30943952802359842</v>
      </c>
      <c r="N28" s="35">
        <f>'2005'!N28-'2004'!N28</f>
        <v>-1.222052457346575</v>
      </c>
      <c r="O28" s="35">
        <f>'2005'!O28-'2004'!O28</f>
        <v>-0.44971595270996456</v>
      </c>
      <c r="P28" s="35"/>
    </row>
    <row r="29" spans="2:16" s="34" customFormat="1" x14ac:dyDescent="0.2">
      <c r="B29" s="16" t="s">
        <v>39</v>
      </c>
      <c r="C29" s="36">
        <f>'2005'!C29-'2004'!C29</f>
        <v>0.10988129216311338</v>
      </c>
      <c r="D29" s="36">
        <f>'2005'!D29-'2004'!D29</f>
        <v>-4.5652048137005323</v>
      </c>
      <c r="E29" s="36">
        <f>'2005'!E29-'2004'!E29</f>
        <v>0.33747106697528562</v>
      </c>
      <c r="F29" s="36">
        <f>'2005'!F29-'2004'!F29</f>
        <v>1.7894753844165918</v>
      </c>
      <c r="G29" s="36">
        <f>'2005'!G29-'2004'!G29</f>
        <v>0.27729053927971625</v>
      </c>
      <c r="H29" s="36">
        <f>'2005'!H29-'2004'!H29</f>
        <v>0.57787114845938392</v>
      </c>
      <c r="I29" s="36">
        <f>'2005'!I29-'2004'!I29</f>
        <v>0.35237759656364309</v>
      </c>
      <c r="J29" s="36">
        <f>'2005'!J29-'2004'!J29</f>
        <v>0.6236096450719093</v>
      </c>
      <c r="K29" s="36">
        <f>'2005'!K29-'2004'!K29</f>
        <v>0.38293036011329384</v>
      </c>
      <c r="L29" s="36">
        <f>'2005'!L29-'2004'!L29</f>
        <v>-0.18178382464096732</v>
      </c>
      <c r="M29" s="36">
        <f>'2005'!M29-'2004'!M29</f>
        <v>0.24457416554408029</v>
      </c>
      <c r="N29" s="36">
        <f>'2005'!N29-'2004'!N29</f>
        <v>-0.15831217279538556</v>
      </c>
      <c r="O29" s="36">
        <f>'2005'!O29-'2004'!O29</f>
        <v>0.13409822866344578</v>
      </c>
      <c r="P29" s="36"/>
    </row>
    <row r="30" spans="2:16" x14ac:dyDescent="0.2">
      <c r="B30" s="1" t="s">
        <v>40</v>
      </c>
      <c r="C30" s="35">
        <f>'2005'!C30-'2004'!C30</f>
        <v>0.10800464355622097</v>
      </c>
      <c r="D30" s="35">
        <f>'2005'!D30-'2004'!D30</f>
        <v>-0.48041958041958077</v>
      </c>
      <c r="E30" s="35">
        <f>'2005'!E30-'2004'!E30</f>
        <v>-0.8092929292929294</v>
      </c>
      <c r="F30" s="35">
        <f>'2005'!F30-'2004'!F30</f>
        <v>-0.54889442541264399</v>
      </c>
      <c r="G30" s="35">
        <f>'2005'!G30-'2004'!G30</f>
        <v>0.31729548085460291</v>
      </c>
      <c r="H30" s="35">
        <f>'2005'!H30-'2004'!H30</f>
        <v>1.2156014420597072</v>
      </c>
      <c r="I30" s="35">
        <f>'2005'!I30-'2004'!I30</f>
        <v>0.12404919973238626</v>
      </c>
      <c r="J30" s="35">
        <f>'2005'!J30-'2004'!J30</f>
        <v>-0.16556987923882893</v>
      </c>
      <c r="K30" s="35">
        <f>'2005'!K30-'2004'!K30</f>
        <v>0.26858314863210797</v>
      </c>
      <c r="L30" s="35">
        <f>'2005'!L30-'2004'!L30</f>
        <v>-0.11641033196948891</v>
      </c>
      <c r="M30" s="35">
        <f>'2005'!M30-'2004'!M30</f>
        <v>0.5129178222157349</v>
      </c>
      <c r="N30" s="35">
        <f>'2005'!N30-'2004'!N30</f>
        <v>-0.21648737801356654</v>
      </c>
      <c r="O30" s="35">
        <f>'2005'!O30-'2004'!O30</f>
        <v>8.3607843137254889E-2</v>
      </c>
      <c r="P30" s="35"/>
    </row>
    <row r="31" spans="2:16" s="34" customFormat="1" x14ac:dyDescent="0.2">
      <c r="B31" s="16" t="s">
        <v>2</v>
      </c>
      <c r="C31" s="36">
        <f>'2005'!C31-'2004'!C31</f>
        <v>-0.12811269965838701</v>
      </c>
      <c r="D31" s="36">
        <f>'2005'!D31-'2004'!D31</f>
        <v>-0.49300231624963287</v>
      </c>
      <c r="E31" s="36">
        <f>'2005'!E31-'2004'!E31</f>
        <v>0.40065878908292385</v>
      </c>
      <c r="F31" s="36">
        <f>'2005'!F31-'2004'!F31</f>
        <v>-0.14460947930574086</v>
      </c>
      <c r="G31" s="36">
        <f>'2005'!G31-'2004'!G31</f>
        <v>4.272363150867875E-4</v>
      </c>
      <c r="H31" s="36">
        <f>'2005'!H31-'2004'!H31</f>
        <v>-5.0279487191541516E-2</v>
      </c>
      <c r="I31" s="36">
        <f>'2005'!I31-'2004'!I31</f>
        <v>-0.14094032833358505</v>
      </c>
      <c r="J31" s="36">
        <f>'2005'!J31-'2004'!J31</f>
        <v>8.3146140397407642E-3</v>
      </c>
      <c r="K31" s="36">
        <f>'2005'!K31-'2004'!K31</f>
        <v>0.10356594306778621</v>
      </c>
      <c r="L31" s="36">
        <f>'2005'!L31-'2004'!L31</f>
        <v>-0.13388735792419881</v>
      </c>
      <c r="M31" s="36">
        <f>'2005'!M31-'2004'!M31</f>
        <v>-0.95805254978909904</v>
      </c>
      <c r="N31" s="36">
        <f>'2005'!N31-'2004'!N31</f>
        <v>-0.24882272293752949</v>
      </c>
      <c r="O31" s="36">
        <f>'2005'!O31-'2004'!O31</f>
        <v>-0.11337209302325579</v>
      </c>
      <c r="P31" s="36"/>
    </row>
    <row r="32" spans="2:16" x14ac:dyDescent="0.2">
      <c r="B32" s="1" t="s">
        <v>41</v>
      </c>
      <c r="C32" s="35">
        <f>'2005'!C32-'2004'!C32</f>
        <v>0.22765894600975889</v>
      </c>
      <c r="D32" s="35">
        <f>'2005'!D32-'2004'!D32</f>
        <v>5.7862637918817406E-2</v>
      </c>
      <c r="E32" s="35">
        <f>'2005'!E32-'2004'!E32</f>
        <v>-0.27213633823803329</v>
      </c>
      <c r="F32" s="35">
        <f>'2005'!F32-'2004'!F32</f>
        <v>0.20883613845665305</v>
      </c>
      <c r="G32" s="35">
        <f>'2005'!G32-'2004'!G32</f>
        <v>-0.13263937403940185</v>
      </c>
      <c r="H32" s="35">
        <f>'2005'!H32-'2004'!H32</f>
        <v>-0.24763786937699983</v>
      </c>
      <c r="I32" s="35">
        <f>'2005'!I32-'2004'!I32</f>
        <v>-9.3270952463466728E-2</v>
      </c>
      <c r="J32" s="35">
        <f>'2005'!J32-'2004'!J32</f>
        <v>2.633460076045635E-2</v>
      </c>
      <c r="K32" s="35">
        <f>'2005'!K32-'2004'!K32</f>
        <v>-0.25251505347022096</v>
      </c>
      <c r="L32" s="35">
        <f>'2005'!L32-'2004'!L32</f>
        <v>-6.4004096262193499E-4</v>
      </c>
      <c r="M32" s="35">
        <f>'2005'!M32-'2004'!M32</f>
        <v>0.74561612946014044</v>
      </c>
      <c r="N32" s="35">
        <f>'2005'!N32-'2004'!N32</f>
        <v>1.7182845649154737</v>
      </c>
      <c r="O32" s="35">
        <f>'2005'!O32-'2004'!O32</f>
        <v>1.6690163934426225</v>
      </c>
      <c r="P32" s="35"/>
    </row>
    <row r="33" spans="2:18" s="34" customFormat="1" x14ac:dyDescent="0.2">
      <c r="B33" s="16" t="s">
        <v>42</v>
      </c>
      <c r="C33" s="36">
        <f>'2005'!C33-'2004'!C33</f>
        <v>-4.267949809085092E-2</v>
      </c>
      <c r="D33" s="36">
        <f>'2005'!D33-'2004'!D33</f>
        <v>-0.26824312489052371</v>
      </c>
      <c r="E33" s="36">
        <f>'2005'!E33-'2004'!E33</f>
        <v>-0.19552472588946079</v>
      </c>
      <c r="F33" s="36">
        <f>'2005'!F33-'2004'!F33</f>
        <v>-0.70418918918918916</v>
      </c>
      <c r="G33" s="36">
        <f>'2005'!G33-'2004'!G33</f>
        <v>1.1623918634556931</v>
      </c>
      <c r="H33" s="36">
        <f>'2005'!H33-'2004'!H33</f>
        <v>-0.84215563878485256</v>
      </c>
      <c r="I33" s="36">
        <f>'2005'!I33-'2004'!I33</f>
        <v>0.28483470682959178</v>
      </c>
      <c r="J33" s="36">
        <f>'2005'!J33-'2004'!J33</f>
        <v>8.7308641975308632E-2</v>
      </c>
      <c r="K33" s="36">
        <f>'2005'!K33-'2004'!K33</f>
        <v>-0.49945546732443313</v>
      </c>
      <c r="L33" s="36">
        <f>'2005'!L33-'2004'!L33</f>
        <v>-0.45264182700240951</v>
      </c>
      <c r="M33" s="36">
        <f>'2005'!M33-'2004'!M33</f>
        <v>0.53862578702436359</v>
      </c>
      <c r="N33" s="36">
        <f>'2005'!N33-'2004'!N33</f>
        <v>0.13420723105454169</v>
      </c>
      <c r="O33" s="36">
        <f>'2005'!O33-'2004'!O33</f>
        <v>-2.923890684689967E-2</v>
      </c>
      <c r="P33" s="36"/>
    </row>
    <row r="34" spans="2:18" x14ac:dyDescent="0.2">
      <c r="B34" s="1" t="s">
        <v>3</v>
      </c>
      <c r="C34" s="35">
        <f>'2005'!C34-'2004'!C34</f>
        <v>-6.4975559515881631E-2</v>
      </c>
      <c r="D34" s="35">
        <f>'2005'!D34-'2004'!D34</f>
        <v>-8.6200573807623471E-2</v>
      </c>
      <c r="E34" s="35">
        <f>'2005'!E34-'2004'!E34</f>
        <v>0.38643107036889424</v>
      </c>
      <c r="F34" s="35">
        <f>'2005'!F34-'2004'!F34</f>
        <v>-4.9970931768934079E-2</v>
      </c>
      <c r="G34" s="35">
        <f>'2005'!G34-'2004'!G34</f>
        <v>-6.3798730585669094E-2</v>
      </c>
      <c r="H34" s="35">
        <f>'2005'!H34-'2004'!H34</f>
        <v>0.29766126308679497</v>
      </c>
      <c r="I34" s="35">
        <f>'2005'!I34-'2004'!I34</f>
        <v>-0.25411848606795373</v>
      </c>
      <c r="J34" s="35">
        <f>'2005'!J34-'2004'!J34</f>
        <v>-0.20014563435616073</v>
      </c>
      <c r="K34" s="35">
        <f>'2005'!K34-'2004'!K34</f>
        <v>-0.19553518038668538</v>
      </c>
      <c r="L34" s="35">
        <f>'2005'!L34-'2004'!L34</f>
        <v>-0.14930047238865685</v>
      </c>
      <c r="M34" s="35">
        <f>'2005'!M34-'2004'!M34</f>
        <v>-9.1750495127164378E-2</v>
      </c>
      <c r="N34" s="35">
        <f>'2005'!N34-'2004'!N34</f>
        <v>4.6617341264083567E-3</v>
      </c>
      <c r="O34" s="35">
        <f>'2005'!O34-'2004'!O34</f>
        <v>-0.32160053929121712</v>
      </c>
      <c r="P34" s="35"/>
    </row>
    <row r="35" spans="2:18" s="34" customFormat="1" x14ac:dyDescent="0.2">
      <c r="B35" s="16" t="s">
        <v>43</v>
      </c>
      <c r="C35" s="36">
        <f>'2005'!C35-'2004'!C35</f>
        <v>0.14100980668615293</v>
      </c>
      <c r="D35" s="36">
        <f>'2005'!D35-'2004'!D35</f>
        <v>-0.96718931475029057</v>
      </c>
      <c r="E35" s="36">
        <f>'2005'!E35-'2004'!E35</f>
        <v>0.16859243697478998</v>
      </c>
      <c r="F35" s="36">
        <f>'2005'!F35-'2004'!F35</f>
        <v>-0.40787988813110232</v>
      </c>
      <c r="G35" s="36">
        <f>'2005'!G35-'2004'!G35</f>
        <v>4.1542615800041816E-2</v>
      </c>
      <c r="H35" s="36">
        <f>'2005'!H35-'2004'!H35</f>
        <v>0.15149843315531619</v>
      </c>
      <c r="I35" s="36">
        <f>'2005'!I35-'2004'!I35</f>
        <v>-0.42138226299694193</v>
      </c>
      <c r="J35" s="36">
        <f>'2005'!J35-'2004'!J35</f>
        <v>0.20682906612635854</v>
      </c>
      <c r="K35" s="36">
        <f>'2005'!K35-'2004'!K35</f>
        <v>0.38602545443284919</v>
      </c>
      <c r="L35" s="36">
        <f>'2005'!L35-'2004'!L35</f>
        <v>-0.3780835380835379</v>
      </c>
      <c r="M35" s="36">
        <f>'2005'!M35-'2004'!M35</f>
        <v>0</v>
      </c>
      <c r="N35" s="36">
        <f>'2005'!N35-'2004'!N35</f>
        <v>0.46572659616137857</v>
      </c>
      <c r="O35" s="36">
        <f>'2005'!O35-'2004'!O35</f>
        <v>-0.73660502607871026</v>
      </c>
      <c r="P35" s="36"/>
    </row>
    <row r="36" spans="2:18" x14ac:dyDescent="0.2">
      <c r="B36" s="1" t="s">
        <v>44</v>
      </c>
      <c r="C36" s="35">
        <f>'2005'!C36-'2004'!C36</f>
        <v>0.15758053527662197</v>
      </c>
      <c r="D36" s="35">
        <f>'2005'!D36-'2004'!D36</f>
        <v>0.26924595341492319</v>
      </c>
      <c r="E36" s="35">
        <f>'2005'!E36-'2004'!E36</f>
        <v>0.13288575066558606</v>
      </c>
      <c r="F36" s="35">
        <f>'2005'!F36-'2004'!F36</f>
        <v>0.29131962935349875</v>
      </c>
      <c r="G36" s="35">
        <f>'2005'!G36-'2004'!G36</f>
        <v>0.19000949349416452</v>
      </c>
      <c r="H36" s="35">
        <f>'2005'!H36-'2004'!H36</f>
        <v>0.34088474800088031</v>
      </c>
      <c r="I36" s="35">
        <f>'2005'!I36-'2004'!I36</f>
        <v>0.40635170783514374</v>
      </c>
      <c r="J36" s="35">
        <f>'2005'!J36-'2004'!J36</f>
        <v>-1.9032538499751617E-2</v>
      </c>
      <c r="K36" s="35">
        <f>'2005'!K36-'2004'!K36</f>
        <v>0.49803173939088552</v>
      </c>
      <c r="L36" s="35">
        <f>'2005'!L36-'2004'!L36</f>
        <v>-0.35566090351366419</v>
      </c>
      <c r="M36" s="35">
        <f>'2005'!M36-'2004'!M36</f>
        <v>0.21117424242424221</v>
      </c>
      <c r="N36" s="35">
        <f>'2005'!N36-'2004'!N36</f>
        <v>-0.35835858302472623</v>
      </c>
      <c r="O36" s="35">
        <f>'2005'!O36-'2004'!O36</f>
        <v>0.20736326166870866</v>
      </c>
      <c r="P36" s="35"/>
    </row>
    <row r="37" spans="2:18" s="34" customFormat="1" x14ac:dyDescent="0.2">
      <c r="B37" s="16" t="s">
        <v>4</v>
      </c>
      <c r="C37" s="36">
        <f>'2005'!C37-'2004'!C37</f>
        <v>-0.2195172413793105</v>
      </c>
      <c r="D37" s="36">
        <f>'2005'!D37-'2004'!D37</f>
        <v>-0.3712536255236869</v>
      </c>
      <c r="E37" s="36">
        <f>'2005'!E37-'2004'!E37</f>
        <v>-0.43230282624222016</v>
      </c>
      <c r="F37" s="36">
        <f>'2005'!F37-'2004'!F37</f>
        <v>-0.31216931216931232</v>
      </c>
      <c r="G37" s="36">
        <f>'2005'!G37-'2004'!G37</f>
        <v>0.24107142857142838</v>
      </c>
      <c r="H37" s="36">
        <f>'2005'!H37-'2004'!H37</f>
        <v>0.10977011494252897</v>
      </c>
      <c r="I37" s="36">
        <f>'2005'!I37-'2004'!I37</f>
        <v>0.54750348756103229</v>
      </c>
      <c r="J37" s="36">
        <f>'2005'!J37-'2004'!J37</f>
        <v>-0.87712701375423574</v>
      </c>
      <c r="K37" s="36">
        <f>'2005'!K37-'2004'!K37</f>
        <v>8.0216757179785159E-2</v>
      </c>
      <c r="L37" s="36">
        <f>'2005'!L37-'2004'!L37</f>
        <v>-0.79968186255016116</v>
      </c>
      <c r="M37" s="36">
        <f>'2005'!M37-'2004'!M37</f>
        <v>-0.6344322344322344</v>
      </c>
      <c r="N37" s="36">
        <f>'2005'!N37-'2004'!N37</f>
        <v>-7.7892409727339462E-2</v>
      </c>
      <c r="O37" s="36">
        <f>'2005'!O37-'2004'!O37</f>
        <v>0.42367906066536198</v>
      </c>
      <c r="P37" s="36"/>
      <c r="Q37" s="36"/>
      <c r="R37" s="36"/>
    </row>
    <row r="38" spans="2:18" x14ac:dyDescent="0.2">
      <c r="B38" s="1" t="s">
        <v>45</v>
      </c>
      <c r="C38" s="35">
        <f>'2005'!C38-'2004'!C38</f>
        <v>0.40566073564048821</v>
      </c>
      <c r="D38" s="35">
        <f>'2005'!D38-'2004'!D38</f>
        <v>-3.2449829609996206E-2</v>
      </c>
      <c r="E38" s="35">
        <f>'2005'!E38-'2004'!E38</f>
        <v>-0.16190476190476222</v>
      </c>
      <c r="F38" s="35">
        <f>'2005'!F38-'2004'!F38</f>
        <v>0.31237113402061834</v>
      </c>
      <c r="G38" s="35">
        <f>'2005'!G38-'2004'!G38</f>
        <v>0.25817087155963292</v>
      </c>
      <c r="H38" s="35">
        <f>'2005'!H38-'2004'!H38</f>
        <v>2.03796158304355</v>
      </c>
      <c r="I38" s="35">
        <f>'2005'!I38-'2004'!I38</f>
        <v>0.36774031312866251</v>
      </c>
      <c r="J38" s="35">
        <f>'2005'!J38-'2004'!J38</f>
        <v>0.32455562870309418</v>
      </c>
      <c r="K38" s="35">
        <f>'2005'!K38-'2004'!K38</f>
        <v>0.1281830739958818</v>
      </c>
      <c r="L38" s="35">
        <f>'2005'!L38-'2004'!L38</f>
        <v>-0.37245608797332919</v>
      </c>
      <c r="M38" s="35">
        <f>'2005'!M38-'2004'!M38</f>
        <v>0.56216888116529717</v>
      </c>
      <c r="N38" s="35">
        <f>'2005'!N38-'2004'!N38</f>
        <v>0.1680598233663535</v>
      </c>
      <c r="O38" s="35">
        <f>'2005'!O38-'2004'!O38</f>
        <v>0.36479198767334364</v>
      </c>
      <c r="P38" s="35"/>
    </row>
    <row r="39" spans="2:18" s="34" customFormat="1" x14ac:dyDescent="0.2">
      <c r="B39" s="16" t="s">
        <v>46</v>
      </c>
      <c r="C39" s="36">
        <f>'2005'!C39-'2004'!C39</f>
        <v>-0.10878978062604849</v>
      </c>
      <c r="D39" s="36">
        <f>'2005'!D39-'2004'!D39</f>
        <v>-1.6584967320261437</v>
      </c>
      <c r="E39" s="36">
        <f>'2005'!E39-'2004'!E39</f>
        <v>0.22782566171526364</v>
      </c>
      <c r="F39" s="36">
        <f>'2005'!F39-'2004'!F39</f>
        <v>0.79239319502778849</v>
      </c>
      <c r="G39" s="36">
        <f>'2005'!G39-'2004'!G39</f>
        <v>-0.52856412876852321</v>
      </c>
      <c r="H39" s="36">
        <f>'2005'!H39-'2004'!H39</f>
        <v>-0.14073710073710055</v>
      </c>
      <c r="I39" s="36">
        <f>'2005'!I39-'2004'!I39</f>
        <v>-0.19826198261982597</v>
      </c>
      <c r="J39" s="36">
        <f>'2005'!J39-'2004'!J39</f>
        <v>5.3716669332709799E-2</v>
      </c>
      <c r="K39" s="36">
        <f>'2005'!K39-'2004'!K39</f>
        <v>0.31375252446791979</v>
      </c>
      <c r="L39" s="36">
        <f>'2005'!L39-'2004'!L39</f>
        <v>-0.41712962962962985</v>
      </c>
      <c r="M39" s="36">
        <f>'2005'!M39-'2004'!M39</f>
        <v>-0.17707309266329796</v>
      </c>
      <c r="N39" s="36">
        <f>'2005'!N39-'2004'!N39</f>
        <v>-2.8087692641632245E-2</v>
      </c>
      <c r="O39" s="36">
        <f>'2005'!O39-'2004'!O39</f>
        <v>-0.90831556503198296</v>
      </c>
      <c r="P39" s="36"/>
    </row>
    <row r="40" spans="2:18" x14ac:dyDescent="0.2">
      <c r="B40" s="1" t="s">
        <v>47</v>
      </c>
      <c r="C40" s="35">
        <f>'2005'!C40-'2004'!C40</f>
        <v>-0.29852643608372298</v>
      </c>
      <c r="D40" s="35">
        <f>'2005'!D40-'2004'!D40</f>
        <v>-0.46845042209185905</v>
      </c>
      <c r="E40" s="35">
        <f>'2005'!E40-'2004'!E40</f>
        <v>-0.12765773552290405</v>
      </c>
      <c r="F40" s="35">
        <f>'2005'!F40-'2004'!F40</f>
        <v>-0.27387051700046583</v>
      </c>
      <c r="G40" s="35">
        <f>'2005'!G40-'2004'!G40</f>
        <v>-9.6892618329618152E-2</v>
      </c>
      <c r="H40" s="35">
        <f>'2005'!H40-'2004'!H40</f>
        <v>0.41599364490930757</v>
      </c>
      <c r="I40" s="35">
        <f>'2005'!I40-'2004'!I40</f>
        <v>-8.6714841578650059E-4</v>
      </c>
      <c r="J40" s="35">
        <f>'2005'!J40-'2004'!J40</f>
        <v>-0.1319320214669053</v>
      </c>
      <c r="K40" s="35">
        <f>'2005'!K40-'2004'!K40</f>
        <v>-1.0659990684676295</v>
      </c>
      <c r="L40" s="35">
        <f>'2005'!L40-'2004'!L40</f>
        <v>-0.49720198500686319</v>
      </c>
      <c r="M40" s="35">
        <f>'2005'!M40-'2004'!M40</f>
        <v>-0.46092592592592596</v>
      </c>
      <c r="N40" s="35">
        <f>'2005'!N40-'2004'!N40</f>
        <v>-0.11883289124668428</v>
      </c>
      <c r="O40" s="35">
        <f>'2005'!O40-'2004'!O40</f>
        <v>-0.2134358851099627</v>
      </c>
      <c r="P40" s="35"/>
    </row>
    <row r="41" spans="2:18" s="34" customFormat="1" x14ac:dyDescent="0.2">
      <c r="B41" s="16" t="s">
        <v>65</v>
      </c>
      <c r="C41" s="36">
        <f>'2005'!C41-'2004'!C41</f>
        <v>3.8862976360795276E-2</v>
      </c>
      <c r="D41" s="36">
        <f>'2005'!D41-'2004'!D41</f>
        <v>0.38567479266147275</v>
      </c>
      <c r="E41" s="36">
        <f>'2005'!E41-'2004'!E41</f>
        <v>0.79376310272536665</v>
      </c>
      <c r="F41" s="36">
        <f>'2005'!F41-'2004'!F41</f>
        <v>1.292134831460674</v>
      </c>
      <c r="G41" s="36">
        <f>'2005'!G41-'2004'!G41</f>
        <v>1.14975845410628</v>
      </c>
      <c r="H41" s="36">
        <f>'2005'!H41-'2004'!H41</f>
        <v>1.0227272727272307E-2</v>
      </c>
      <c r="I41" s="36">
        <f>'2005'!I41-'2004'!I41</f>
        <v>-0.11403224061451889</v>
      </c>
      <c r="J41" s="36">
        <f>'2005'!J41-'2004'!J41</f>
        <v>-0.50482456140350873</v>
      </c>
      <c r="K41" s="36">
        <f>'2005'!K41-'2004'!K41</f>
        <v>0.1408457426498666</v>
      </c>
      <c r="L41" s="36">
        <f>'2005'!L41-'2004'!L41</f>
        <v>-1.198433919022154</v>
      </c>
      <c r="M41" s="36">
        <f>'2005'!M41-'2004'!M41</f>
        <v>-0.14981873954266556</v>
      </c>
      <c r="N41" s="36">
        <f>'2005'!N41-'2004'!N41</f>
        <v>0.56069967102623774</v>
      </c>
      <c r="O41" s="36">
        <f>'2005'!O41-'2004'!O41</f>
        <v>0.22766786570743403</v>
      </c>
      <c r="P41" s="36"/>
    </row>
    <row r="42" spans="2:18" x14ac:dyDescent="0.2">
      <c r="B42" s="1" t="s">
        <v>49</v>
      </c>
      <c r="C42" s="35">
        <f>'2005'!C42-'2004'!C42</f>
        <v>0.62506587817494186</v>
      </c>
      <c r="D42" s="35">
        <f>'2005'!D42-'2004'!D42</f>
        <v>2.1657872451306108</v>
      </c>
      <c r="E42" s="35">
        <f>'2005'!E42-'2004'!E42</f>
        <v>2.8909039186402108</v>
      </c>
      <c r="F42" s="35">
        <f>'2005'!F42-'2004'!F42</f>
        <v>2.646107456140351</v>
      </c>
      <c r="G42" s="35">
        <f>'2005'!G42-'2004'!G42</f>
        <v>-1.255262775842044</v>
      </c>
      <c r="H42" s="35">
        <f>'2005'!H42-'2004'!H42</f>
        <v>-9.5399943557589406E-2</v>
      </c>
      <c r="I42" s="35">
        <f>'2005'!I42-'2004'!I42</f>
        <v>-7.9073624814950172E-2</v>
      </c>
      <c r="J42" s="35">
        <f>'2005'!J42-'2004'!J42</f>
        <v>0.97340566606389389</v>
      </c>
      <c r="K42" s="35">
        <f>'2005'!K42-'2004'!K42</f>
        <v>-1.4911330049261089</v>
      </c>
      <c r="L42" s="35">
        <f>'2005'!L42-'2004'!L42</f>
        <v>0.82831715210355927</v>
      </c>
      <c r="M42" s="35">
        <f>'2005'!M42-'2004'!M42</f>
        <v>1.1416856908044934</v>
      </c>
      <c r="N42" s="35">
        <f>'2005'!N42-'2004'!N42</f>
        <v>0.6309182209469153</v>
      </c>
      <c r="O42" s="35">
        <f>'2005'!O42-'2004'!O42</f>
        <v>3.5041766603258626</v>
      </c>
      <c r="P42" s="35"/>
      <c r="Q42" s="35"/>
      <c r="R42" s="35"/>
    </row>
    <row r="43" spans="2:18" s="34" customFormat="1" x14ac:dyDescent="0.2">
      <c r="B43" s="16" t="s">
        <v>5</v>
      </c>
      <c r="C43" s="36">
        <f>'2005'!C43-'2004'!C43</f>
        <v>0.22167793344436815</v>
      </c>
      <c r="D43" s="36">
        <f>'2005'!D43-'2004'!D43</f>
        <v>0.80000000000000027</v>
      </c>
      <c r="E43" s="36">
        <f>'2005'!E43-'2004'!E43</f>
        <v>0.28380102040816335</v>
      </c>
      <c r="F43" s="36">
        <f>'2005'!F43-'2004'!F43</f>
        <v>0.58039215686274503</v>
      </c>
      <c r="G43" s="36">
        <f>'2005'!G43-'2004'!G43</f>
        <v>-1.5010000000000001</v>
      </c>
      <c r="H43" s="36">
        <f>'2005'!H43-'2004'!H43</f>
        <v>2.6525641025641029</v>
      </c>
      <c r="I43" s="36">
        <f>'2005'!I43-'2004'!I43</f>
        <v>-2.9069866830777613E-2</v>
      </c>
      <c r="J43" s="36">
        <f>'2005'!J43-'2004'!J43</f>
        <v>3.3496373756114028E-2</v>
      </c>
      <c r="K43" s="36">
        <f>'2005'!K43-'2004'!K43</f>
        <v>3.994829986080739E-2</v>
      </c>
      <c r="L43" s="36">
        <f>'2005'!L43-'2004'!L43</f>
        <v>-3.6322810725135657E-3</v>
      </c>
      <c r="M43" s="36">
        <f>'2005'!M43-'2004'!M43</f>
        <v>-0.52582908163265296</v>
      </c>
      <c r="N43" s="36">
        <f>'2005'!N43-'2004'!N43</f>
        <v>-1.0590909090909091</v>
      </c>
      <c r="O43" s="36">
        <f>'2005'!O43-'2004'!O43</f>
        <v>0.17712550607287447</v>
      </c>
      <c r="P43" s="36"/>
    </row>
    <row r="44" spans="2:18" x14ac:dyDescent="0.2">
      <c r="B44" s="1" t="s">
        <v>6</v>
      </c>
      <c r="C44" s="35">
        <f>'2005'!C44-'2004'!C44</f>
        <v>-5.626484096176565E-2</v>
      </c>
      <c r="D44" s="35">
        <f>'2005'!D44-'2004'!D44</f>
        <v>-0.32745199792423474</v>
      </c>
      <c r="E44" s="35">
        <f>'2005'!E44-'2004'!E44</f>
        <v>7.3529411764705621E-3</v>
      </c>
      <c r="F44" s="35">
        <f>'2005'!F44-'2004'!F44</f>
        <v>7.8754578754578475E-2</v>
      </c>
      <c r="G44" s="35">
        <f>'2005'!G44-'2004'!G44</f>
        <v>-0.27808599167822434</v>
      </c>
      <c r="H44" s="35">
        <f>'2005'!H44-'2004'!H44</f>
        <v>-5.2511921925252114E-2</v>
      </c>
      <c r="I44" s="35">
        <f>'2005'!I44-'2004'!I44</f>
        <v>-0.20985265921614005</v>
      </c>
      <c r="J44" s="35">
        <f>'2005'!J44-'2004'!J44</f>
        <v>-0.17956185893377241</v>
      </c>
      <c r="K44" s="35">
        <f>'2005'!K44-'2004'!K44</f>
        <v>-0.21634892551140128</v>
      </c>
      <c r="L44" s="35">
        <f>'2005'!L44-'2004'!L44</f>
        <v>0.67110223996451568</v>
      </c>
      <c r="M44" s="35">
        <f>'2005'!M44-'2004'!M44</f>
        <v>-0.17380368098159504</v>
      </c>
      <c r="N44" s="35">
        <f>'2005'!N44-'2004'!N44</f>
        <v>-0.2701923076923074</v>
      </c>
      <c r="O44" s="35">
        <f>'2005'!O44-'2004'!O44</f>
        <v>-4.5238095238095077E-2</v>
      </c>
      <c r="P44" s="35"/>
    </row>
    <row r="45" spans="2:18" s="34" customFormat="1" x14ac:dyDescent="0.2">
      <c r="B45" s="16" t="s">
        <v>50</v>
      </c>
      <c r="C45" s="36">
        <f>'2005'!C45-'2004'!C45</f>
        <v>0.70571994104677005</v>
      </c>
      <c r="D45" s="36">
        <f>'2005'!D45-'2004'!D45</f>
        <v>0.10821608476637135</v>
      </c>
      <c r="E45" s="36">
        <f>'2005'!E45-'2004'!E45</f>
        <v>2.1490176490176491</v>
      </c>
      <c r="F45" s="36">
        <f>'2005'!F45-'2004'!F45</f>
        <v>1.3879229323308269</v>
      </c>
      <c r="G45" s="36">
        <f>'2005'!G45-'2004'!G45</f>
        <v>0.46144191883977159</v>
      </c>
      <c r="H45" s="36">
        <f>'2005'!H45-'2004'!H45</f>
        <v>2.7039358116127805</v>
      </c>
      <c r="I45" s="36">
        <f>'2005'!I45-'2004'!I45</f>
        <v>0.64337267448451341</v>
      </c>
      <c r="J45" s="36">
        <f>'2005'!J45-'2004'!J45</f>
        <v>2.2222222222222143E-2</v>
      </c>
      <c r="K45" s="36">
        <f>'2005'!K45-'2004'!K45</f>
        <v>-0.60860655737704894</v>
      </c>
      <c r="L45" s="36">
        <f>'2005'!L45-'2004'!L45</f>
        <v>0.93089001668994165</v>
      </c>
      <c r="M45" s="36">
        <f>'2005'!M45-'2004'!M45</f>
        <v>-0.1241637150728061</v>
      </c>
      <c r="N45" s="36">
        <f>'2005'!N45-'2004'!N45</f>
        <v>0.73611111111111116</v>
      </c>
      <c r="O45" s="36">
        <f>'2005'!O45-'2004'!O45</f>
        <v>0.37333333333333352</v>
      </c>
      <c r="P45" s="36"/>
    </row>
    <row r="46" spans="2:18" hidden="1" x14ac:dyDescent="0.2">
      <c r="B46" s="37" t="s">
        <v>74</v>
      </c>
      <c r="C46" s="35">
        <f>'2005'!C46-'2004'!C46</f>
        <v>0.60903886686350162</v>
      </c>
      <c r="D46" s="35">
        <f>'2005'!D46-'2004'!D46</f>
        <v>0.64145658263305316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2:18" s="34" customFormat="1" hidden="1" x14ac:dyDescent="0.2">
      <c r="B47" s="37" t="s">
        <v>67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2:18" hidden="1" x14ac:dyDescent="0.2">
      <c r="B48" s="37" t="s">
        <v>6</v>
      </c>
      <c r="C48" s="35">
        <f>'2005'!C48-'2004'!C48</f>
        <v>0.28177325767130035</v>
      </c>
      <c r="D48" s="35">
        <f>'2005'!D48-'2004'!D48</f>
        <v>-3.7752453306113098E-2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2:16" hidden="1" x14ac:dyDescent="0.2">
      <c r="B49" s="37" t="s">
        <v>51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2:16" hidden="1" x14ac:dyDescent="0.2">
      <c r="B50" s="37" t="s">
        <v>69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2:16" hidden="1" x14ac:dyDescent="0.2">
      <c r="B51" s="37" t="s">
        <v>5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2:16" hidden="1" x14ac:dyDescent="0.2">
      <c r="B52" s="37" t="s">
        <v>76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2:16" hidden="1" x14ac:dyDescent="0.2">
      <c r="B53" s="37" t="s">
        <v>70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2:16" hidden="1" x14ac:dyDescent="0.2">
      <c r="B54" s="37" t="s">
        <v>75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2:16" hidden="1" x14ac:dyDescent="0.2">
      <c r="B55" s="37" t="s">
        <v>73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2:16" hidden="1" x14ac:dyDescent="0.2">
      <c r="B56" s="37" t="s">
        <v>78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2:16" hidden="1" x14ac:dyDescent="0.2">
      <c r="B57" s="37" t="s">
        <v>81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2:16" hidden="1" x14ac:dyDescent="0.2">
      <c r="B58" s="37" t="s">
        <v>79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2:16" hidden="1" x14ac:dyDescent="0.2">
      <c r="B59" s="37" t="s">
        <v>68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2:16" hidden="1" x14ac:dyDescent="0.2">
      <c r="B60" s="37" t="s">
        <v>80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2:16" hidden="1" x14ac:dyDescent="0.2">
      <c r="B61" s="37" t="s">
        <v>77</v>
      </c>
    </row>
    <row r="62" spans="2:16" hidden="1" x14ac:dyDescent="0.2">
      <c r="B62" s="37" t="s">
        <v>71</v>
      </c>
    </row>
    <row r="63" spans="2:16" hidden="1" x14ac:dyDescent="0.2">
      <c r="B63" s="41" t="s">
        <v>72</v>
      </c>
    </row>
    <row r="64" spans="2:16" hidden="1" x14ac:dyDescent="0.2">
      <c r="B64" s="41" t="s">
        <v>82</v>
      </c>
    </row>
    <row r="65" spans="2:2" s="42" customFormat="1" x14ac:dyDescent="0.2">
      <c r="B65" s="41"/>
    </row>
    <row r="66" spans="2:2" s="42" customFormat="1" x14ac:dyDescent="0.2">
      <c r="B66" s="37"/>
    </row>
    <row r="75" spans="2:2" x14ac:dyDescent="0.2">
      <c r="B75" s="41"/>
    </row>
  </sheetData>
  <phoneticPr fontId="0" type="noConversion"/>
  <conditionalFormatting sqref="A1:A1048576 B3:B65536 B1 Q1:IV1048576 C1:P6 C8:P65536">
    <cfRule type="cellIs" dxfId="3" priority="1" stopIfTrue="1" operator="lessThan">
      <formula>0</formula>
    </cfRule>
  </conditionalFormatting>
  <pageMargins left="0.7" right="0.38" top="1" bottom="1" header="0.4921259845" footer="0.4921259845"/>
  <pageSetup scale="75" orientation="landscape" r:id="rId1"/>
  <headerFooter alignWithMargins="0">
    <oddFooter>&amp;LTilastokeskus / Art-Travel Oy&amp;C&amp;D&amp;RHelsinki City Tourist Office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75"/>
  <sheetViews>
    <sheetView workbookViewId="0"/>
  </sheetViews>
  <sheetFormatPr defaultRowHeight="12.75" x14ac:dyDescent="0.2"/>
  <cols>
    <col min="1" max="1" width="4.140625" style="26" customWidth="1"/>
    <col min="2" max="2" width="28.7109375" style="37" customWidth="1"/>
    <col min="3" max="16" width="10.140625" style="26" customWidth="1"/>
    <col min="17" max="16384" width="9.140625" style="26"/>
  </cols>
  <sheetData>
    <row r="2" spans="2:78" x14ac:dyDescent="0.2">
      <c r="B2" s="38" t="s">
        <v>66</v>
      </c>
    </row>
    <row r="4" spans="2:78" ht="15.75" x14ac:dyDescent="0.25">
      <c r="B4" s="3" t="s">
        <v>83</v>
      </c>
      <c r="C4" s="27"/>
      <c r="D4" s="27"/>
      <c r="E4" s="27"/>
      <c r="G4" s="27"/>
      <c r="I4" s="27"/>
      <c r="K4" s="27"/>
      <c r="L4" s="27"/>
      <c r="P4" s="27"/>
    </row>
    <row r="5" spans="2:78" ht="15.75" thickBot="1" x14ac:dyDescent="0.3">
      <c r="B5" s="39" t="s">
        <v>0</v>
      </c>
    </row>
    <row r="6" spans="2:78" ht="13.5" thickBot="1" x14ac:dyDescent="0.25">
      <c r="B6" s="28" t="s">
        <v>94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2:78" ht="13.5" thickBot="1" x14ac:dyDescent="0.25">
      <c r="B7" s="31" t="s">
        <v>95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2:78" x14ac:dyDescent="0.2">
      <c r="B8" s="4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2:78" s="34" customFormat="1" x14ac:dyDescent="0.2">
      <c r="B9" s="13" t="s">
        <v>20</v>
      </c>
      <c r="C9" s="32">
        <f>'2004'!C9-'2003'!C9</f>
        <v>-4.21260212075798E-2</v>
      </c>
      <c r="D9" s="32">
        <f>'2004'!D9-'2003'!D9</f>
        <v>-8.1192383514687716E-3</v>
      </c>
      <c r="E9" s="32">
        <f>'2004'!E9-'2003'!E9</f>
        <v>-1.7697259243316665E-3</v>
      </c>
      <c r="F9" s="32">
        <f>'2004'!F9-'2003'!F9</f>
        <v>-2.895084771362022E-2</v>
      </c>
      <c r="G9" s="32">
        <f>'2004'!G9-'2003'!G9</f>
        <v>-2.5817296217237162E-2</v>
      </c>
      <c r="H9" s="32">
        <f>'2004'!H9-'2003'!H9</f>
        <v>-8.807133470982631E-2</v>
      </c>
      <c r="I9" s="32">
        <f>'2004'!I9-'2003'!I9</f>
        <v>-7.4499990202707922E-2</v>
      </c>
      <c r="J9" s="32">
        <f>'2004'!J9-'2003'!J9</f>
        <v>-5.8768499337278346E-3</v>
      </c>
      <c r="K9" s="32">
        <f>'2004'!K9-'2003'!K9</f>
        <v>-7.4223950732701383E-2</v>
      </c>
      <c r="L9" s="32">
        <f>'2004'!L9-'2003'!L9</f>
        <v>-2.0821514963402787E-3</v>
      </c>
      <c r="M9" s="32">
        <f>'2004'!M9-'2003'!M9</f>
        <v>-2.8149214750821772E-2</v>
      </c>
      <c r="N9" s="32">
        <f>'2004'!N9-'2003'!N9</f>
        <v>-4.5790550957439891E-2</v>
      </c>
      <c r="O9" s="32">
        <f>'2004'!O9-'2003'!O9</f>
        <v>-0.11370531041230225</v>
      </c>
      <c r="P9" s="32"/>
      <c r="Q9" s="32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2:78" x14ac:dyDescent="0.2">
      <c r="B10" s="10" t="s">
        <v>21</v>
      </c>
      <c r="C10" s="29">
        <f>'2004'!C10-'2003'!C10</f>
        <v>7.5273984756845103E-3</v>
      </c>
      <c r="D10" s="29">
        <f>'2004'!D10-'2003'!D10</f>
        <v>0.12214355914956498</v>
      </c>
      <c r="E10" s="29">
        <f>'2004'!E10-'2003'!E10</f>
        <v>7.5201218416689475E-2</v>
      </c>
      <c r="F10" s="29">
        <f>'2004'!F10-'2003'!F10</f>
        <v>3.184162160217352E-2</v>
      </c>
      <c r="G10" s="29">
        <f>'2004'!G10-'2003'!G10</f>
        <v>3.8835690951501523E-2</v>
      </c>
      <c r="H10" s="29">
        <f>'2004'!H10-'2003'!H10</f>
        <v>-0.11610258796205608</v>
      </c>
      <c r="I10" s="29">
        <f>'2004'!I10-'2003'!I10</f>
        <v>-6.7510161978161731E-2</v>
      </c>
      <c r="J10" s="29">
        <f>'2004'!J10-'2003'!J10</f>
        <v>4.5366441547781466E-2</v>
      </c>
      <c r="K10" s="29">
        <f>'2004'!K10-'2003'!K10</f>
        <v>9.688865391686452E-3</v>
      </c>
      <c r="L10" s="29">
        <f>'2004'!L10-'2003'!L10</f>
        <v>6.4462040410908639E-2</v>
      </c>
      <c r="M10" s="29">
        <f>'2004'!M10-'2003'!M10</f>
        <v>2.9502726991486927E-2</v>
      </c>
      <c r="N10" s="29">
        <f>'2004'!N10-'2003'!N10</f>
        <v>-3.6189032385862685E-2</v>
      </c>
      <c r="O10" s="29">
        <f>'2004'!O10-'2003'!O10</f>
        <v>-4.0562427774726073E-2</v>
      </c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2:78" s="34" customFormat="1" x14ac:dyDescent="0.2">
      <c r="B11" s="15" t="s">
        <v>22</v>
      </c>
      <c r="C11" s="32">
        <f>'2004'!C11-'2003'!C11</f>
        <v>-9.8409074083439796E-2</v>
      </c>
      <c r="D11" s="32">
        <f>'2004'!D11-'2003'!D11</f>
        <v>-9.7070605064941029E-2</v>
      </c>
      <c r="E11" s="32">
        <f>'2004'!E11-'2003'!E11</f>
        <v>-6.6836101014377869E-2</v>
      </c>
      <c r="F11" s="32">
        <f>'2004'!F11-'2003'!F11</f>
        <v>-9.4597372032483751E-2</v>
      </c>
      <c r="G11" s="32">
        <f>'2004'!G11-'2003'!G11</f>
        <v>-8.6355598649158427E-2</v>
      </c>
      <c r="H11" s="32">
        <f>'2004'!H11-'2003'!H11</f>
        <v>-0.10159807745187122</v>
      </c>
      <c r="I11" s="32">
        <f>'2004'!I11-'2003'!I11</f>
        <v>-0.12421942748664505</v>
      </c>
      <c r="J11" s="32">
        <f>'2004'!J11-'2003'!J11</f>
        <v>-7.6298002025572353E-2</v>
      </c>
      <c r="K11" s="32">
        <f>'2004'!K11-'2003'!K11</f>
        <v>-0.22398353817489958</v>
      </c>
      <c r="L11" s="32">
        <f>'2004'!L11-'2003'!L11</f>
        <v>-9.5554572885262035E-2</v>
      </c>
      <c r="M11" s="32">
        <f>'2004'!M11-'2003'!M11</f>
        <v>-6.4404396371238848E-2</v>
      </c>
      <c r="N11" s="32">
        <f>'2004'!N11-'2003'!N11</f>
        <v>-5.6627439360674714E-2</v>
      </c>
      <c r="O11" s="32">
        <f>'2004'!O11-'2003'!O11</f>
        <v>-0.15382839974115181</v>
      </c>
      <c r="P11" s="32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2:78" x14ac:dyDescent="0.2">
      <c r="B12" s="23" t="s">
        <v>23</v>
      </c>
      <c r="C12" s="35">
        <f>'2004'!C12-'2003'!C12</f>
        <v>-3.5033691982910842E-2</v>
      </c>
      <c r="D12" s="35">
        <f>'2004'!D12-'2003'!D12</f>
        <v>8.8659010791132253E-2</v>
      </c>
      <c r="E12" s="35">
        <f>'2004'!E12-'2003'!E12</f>
        <v>0.13551436273341411</v>
      </c>
      <c r="F12" s="35">
        <f>'2004'!F12-'2003'!F12</f>
        <v>-3.9800570332568785E-3</v>
      </c>
      <c r="G12" s="35">
        <f>'2004'!G12-'2003'!G12</f>
        <v>-8.0260776320399962E-3</v>
      </c>
      <c r="H12" s="35">
        <f>'2004'!H12-'2003'!H12</f>
        <v>-0.13231733856185768</v>
      </c>
      <c r="I12" s="35">
        <f>'2004'!I12-'2003'!I12</f>
        <v>-0.11440847583755565</v>
      </c>
      <c r="J12" s="35">
        <f>'2004'!J12-'2003'!J12</f>
        <v>9.32025915632817E-3</v>
      </c>
      <c r="K12" s="35">
        <f>'2004'!K12-'2003'!K12</f>
        <v>-9.8614991630335602E-2</v>
      </c>
      <c r="L12" s="35">
        <f>'2004'!L12-'2003'!L12</f>
        <v>-7.2901218717545291E-2</v>
      </c>
      <c r="M12" s="35">
        <f>'2004'!M12-'2003'!M12</f>
        <v>-6.5126564899745887E-2</v>
      </c>
      <c r="N12" s="35">
        <f>'2004'!N12-'2003'!N12</f>
        <v>-1.9528366636018646E-2</v>
      </c>
      <c r="O12" s="35">
        <f>'2004'!O12-'2003'!O12</f>
        <v>0.12489699739028204</v>
      </c>
      <c r="P12" s="35"/>
    </row>
    <row r="13" spans="2:78" s="34" customFormat="1" x14ac:dyDescent="0.2">
      <c r="B13" s="16" t="s">
        <v>24</v>
      </c>
      <c r="C13" s="36">
        <f>'2004'!C13-'2003'!C13</f>
        <v>-2.3006203671150249E-2</v>
      </c>
      <c r="D13" s="36">
        <f>'2004'!D13-'2003'!D13</f>
        <v>0.10382943974161662</v>
      </c>
      <c r="E13" s="36">
        <f>'2004'!E13-'2003'!E13</f>
        <v>-9.3886657404080864E-2</v>
      </c>
      <c r="F13" s="36">
        <f>'2004'!F13-'2003'!F13</f>
        <v>-1.007323635281554E-2</v>
      </c>
      <c r="G13" s="36">
        <f>'2004'!G13-'2003'!G13</f>
        <v>-0.10598754805761157</v>
      </c>
      <c r="H13" s="36">
        <f>'2004'!H13-'2003'!H13</f>
        <v>-0.17287949299133465</v>
      </c>
      <c r="I13" s="36">
        <f>'2004'!I13-'2003'!I13</f>
        <v>3.3265107987470177E-2</v>
      </c>
      <c r="J13" s="36">
        <f>'2004'!J13-'2003'!J13</f>
        <v>3.9333107692228753E-2</v>
      </c>
      <c r="K13" s="36">
        <f>'2004'!K13-'2003'!K13</f>
        <v>0.24120131022073554</v>
      </c>
      <c r="L13" s="36">
        <f>'2004'!L13-'2003'!L13</f>
        <v>-0.1516606117278374</v>
      </c>
      <c r="M13" s="36">
        <f>'2004'!M13-'2003'!M13</f>
        <v>-1.4712581930410806E-2</v>
      </c>
      <c r="N13" s="36">
        <f>'2004'!N13-'2003'!N13</f>
        <v>-0.17629270577515088</v>
      </c>
      <c r="O13" s="36">
        <f>'2004'!O13-'2003'!O13</f>
        <v>-7.0321294046486571E-2</v>
      </c>
      <c r="P13" s="36"/>
    </row>
    <row r="14" spans="2:78" x14ac:dyDescent="0.2">
      <c r="B14" s="1" t="s">
        <v>25</v>
      </c>
      <c r="C14" s="35">
        <f>'2004'!C14-'2003'!C14</f>
        <v>2.4925798033699431E-2</v>
      </c>
      <c r="D14" s="35">
        <f>'2004'!D14-'2003'!D14</f>
        <v>9.9521308689966448E-2</v>
      </c>
      <c r="E14" s="35">
        <f>'2004'!E14-'2003'!E14</f>
        <v>3.6714684330821257E-2</v>
      </c>
      <c r="F14" s="35">
        <f>'2004'!F14-'2003'!F14</f>
        <v>2.5277698030797158E-2</v>
      </c>
      <c r="G14" s="35">
        <f>'2004'!G14-'2003'!G14</f>
        <v>7.7690497408261505E-2</v>
      </c>
      <c r="H14" s="35">
        <f>'2004'!H14-'2003'!H14</f>
        <v>-0.10252650625679816</v>
      </c>
      <c r="I14" s="35">
        <f>'2004'!I14-'2003'!I14</f>
        <v>0.10575448050564473</v>
      </c>
      <c r="J14" s="35">
        <f>'2004'!J14-'2003'!J14</f>
        <v>0.14782654396393724</v>
      </c>
      <c r="K14" s="35">
        <f>'2004'!K14-'2003'!K14</f>
        <v>-3.2519877608496506E-2</v>
      </c>
      <c r="L14" s="35">
        <f>'2004'!L14-'2003'!L14</f>
        <v>-1.0140114193708749E-2</v>
      </c>
      <c r="M14" s="35">
        <f>'2004'!M14-'2003'!M14</f>
        <v>8.1917633563962866E-2</v>
      </c>
      <c r="N14" s="35">
        <f>'2004'!N14-'2003'!N14</f>
        <v>-4.8297803711361276E-2</v>
      </c>
      <c r="O14" s="35">
        <f>'2004'!O14-'2003'!O14</f>
        <v>-3.0586547884055015E-3</v>
      </c>
      <c r="P14" s="35"/>
    </row>
    <row r="15" spans="2:78" s="34" customFormat="1" x14ac:dyDescent="0.2">
      <c r="B15" s="16" t="s">
        <v>1</v>
      </c>
      <c r="C15" s="36">
        <f>'2004'!C15-'2003'!C15</f>
        <v>-8.3811646734698542E-2</v>
      </c>
      <c r="D15" s="36">
        <f>'2004'!D15-'2003'!D15</f>
        <v>0.16728364248680538</v>
      </c>
      <c r="E15" s="36">
        <f>'2004'!E15-'2003'!E15</f>
        <v>0.19499289694833299</v>
      </c>
      <c r="F15" s="36">
        <f>'2004'!F15-'2003'!F15</f>
        <v>-0.11888123222547931</v>
      </c>
      <c r="G15" s="36">
        <f>'2004'!G15-'2003'!G15</f>
        <v>-2.2161071868076032E-2</v>
      </c>
      <c r="H15" s="36">
        <f>'2004'!H15-'2003'!H15</f>
        <v>-0.12186373616052038</v>
      </c>
      <c r="I15" s="36">
        <f>'2004'!I15-'2003'!I15</f>
        <v>-3.342793427307944E-2</v>
      </c>
      <c r="J15" s="36">
        <f>'2004'!J15-'2003'!J15</f>
        <v>-0.2695504772690589</v>
      </c>
      <c r="K15" s="36">
        <f>'2004'!K15-'2003'!K15</f>
        <v>-7.2137688163966818E-2</v>
      </c>
      <c r="L15" s="36">
        <f>'2004'!L15-'2003'!L15</f>
        <v>3.4017384184026334E-2</v>
      </c>
      <c r="M15" s="36">
        <f>'2004'!M15-'2003'!M15</f>
        <v>-0.2598197086168903</v>
      </c>
      <c r="N15" s="36">
        <f>'2004'!N15-'2003'!N15</f>
        <v>-0.16193818028073181</v>
      </c>
      <c r="O15" s="36">
        <f>'2004'!O15-'2003'!O15</f>
        <v>5.0356944613613397E-2</v>
      </c>
      <c r="P15" s="36"/>
    </row>
    <row r="16" spans="2:78" x14ac:dyDescent="0.2">
      <c r="B16" s="18" t="s">
        <v>26</v>
      </c>
      <c r="C16" s="35">
        <f>'2004'!C16-'2003'!C16</f>
        <v>3.8561759359431846E-2</v>
      </c>
      <c r="D16" s="35">
        <f>'2004'!D16-'2003'!D16</f>
        <v>4.8996400532834716E-2</v>
      </c>
      <c r="E16" s="35">
        <f>'2004'!E16-'2003'!E16</f>
        <v>0.12184705503385751</v>
      </c>
      <c r="F16" s="35">
        <f>'2004'!F16-'2003'!F16</f>
        <v>-6.2091922403892941E-2</v>
      </c>
      <c r="G16" s="35">
        <f>'2004'!G16-'2003'!G16</f>
        <v>3.6636248172694064E-2</v>
      </c>
      <c r="H16" s="35">
        <f>'2004'!H16-'2003'!H16</f>
        <v>-0.25809052592999793</v>
      </c>
      <c r="I16" s="35">
        <f>'2004'!I16-'2003'!I16</f>
        <v>8.4350571782465522E-2</v>
      </c>
      <c r="J16" s="35">
        <f>'2004'!J16-'2003'!J16</f>
        <v>0.17511250645462439</v>
      </c>
      <c r="K16" s="35">
        <f>'2004'!K16-'2003'!K16</f>
        <v>0.15311614066580947</v>
      </c>
      <c r="L16" s="35">
        <f>'2004'!L16-'2003'!L16</f>
        <v>2.606234164547061E-2</v>
      </c>
      <c r="M16" s="35">
        <f>'2004'!M16-'2003'!M16</f>
        <v>-8.4792919213674711E-2</v>
      </c>
      <c r="N16" s="35">
        <f>'2004'!N16-'2003'!N16</f>
        <v>-0.12538964726863044</v>
      </c>
      <c r="O16" s="35">
        <f>'2004'!O16-'2003'!O16</f>
        <v>-5.8128402221186981E-3</v>
      </c>
      <c r="P16" s="35"/>
    </row>
    <row r="17" spans="2:16" s="34" customFormat="1" x14ac:dyDescent="0.2">
      <c r="B17" s="16" t="s">
        <v>27</v>
      </c>
      <c r="C17" s="36">
        <f>'2004'!C17-'2003'!C17</f>
        <v>8.8828806354428469E-3</v>
      </c>
      <c r="D17" s="36">
        <f>'2004'!D17-'2003'!D17</f>
        <v>3.1286609846981506E-2</v>
      </c>
      <c r="E17" s="36">
        <f>'2004'!E17-'2003'!E17</f>
        <v>-0.11446502496812982</v>
      </c>
      <c r="F17" s="36">
        <f>'2004'!F17-'2003'!F17</f>
        <v>-9.9660444535258019E-2</v>
      </c>
      <c r="G17" s="36">
        <f>'2004'!G17-'2003'!G17</f>
        <v>-2.0854980405452528E-2</v>
      </c>
      <c r="H17" s="36">
        <f>'2004'!H17-'2003'!H17</f>
        <v>-0.22459543083555311</v>
      </c>
      <c r="I17" s="36">
        <f>'2004'!I17-'2003'!I17</f>
        <v>8.4707293288791563E-2</v>
      </c>
      <c r="J17" s="36">
        <f>'2004'!J17-'2003'!J17</f>
        <v>6.2594165491161258E-2</v>
      </c>
      <c r="K17" s="36">
        <f>'2004'!K17-'2003'!K17</f>
        <v>0.11258038847287732</v>
      </c>
      <c r="L17" s="36">
        <f>'2004'!L17-'2003'!L17</f>
        <v>1.2023511145500043E-2</v>
      </c>
      <c r="M17" s="36">
        <f>'2004'!M17-'2003'!M17</f>
        <v>-4.5027644152052515E-2</v>
      </c>
      <c r="N17" s="36">
        <f>'2004'!N17-'2003'!N17</f>
        <v>-0.22987671732191473</v>
      </c>
      <c r="O17" s="36">
        <f>'2004'!O17-'2003'!O17</f>
        <v>0.14239852209219928</v>
      </c>
      <c r="P17" s="36"/>
    </row>
    <row r="18" spans="2:16" x14ac:dyDescent="0.2">
      <c r="B18" s="1" t="s">
        <v>28</v>
      </c>
      <c r="C18" s="35">
        <f>'2004'!C18-'2003'!C18</f>
        <v>4.2144673527177101E-2</v>
      </c>
      <c r="D18" s="35">
        <f>'2004'!D18-'2003'!D18</f>
        <v>-8.5594786996088246E-3</v>
      </c>
      <c r="E18" s="35">
        <f>'2004'!E18-'2003'!E18</f>
        <v>0.44672290375799628</v>
      </c>
      <c r="F18" s="35">
        <f>'2004'!F18-'2003'!F18</f>
        <v>0.43439886060090283</v>
      </c>
      <c r="G18" s="35">
        <f>'2004'!G18-'2003'!G18</f>
        <v>-0.36680912485542017</v>
      </c>
      <c r="H18" s="35">
        <f>'2004'!H18-'2003'!H18</f>
        <v>-0.31715902686618191</v>
      </c>
      <c r="I18" s="35">
        <f>'2004'!I18-'2003'!I18</f>
        <v>3.1586827556986385E-3</v>
      </c>
      <c r="J18" s="35">
        <f>'2004'!J18-'2003'!J18</f>
        <v>4.0443953784083941E-2</v>
      </c>
      <c r="K18" s="35">
        <f>'2004'!K18-'2003'!K18</f>
        <v>-2.376884433707982E-3</v>
      </c>
      <c r="L18" s="35">
        <f>'2004'!L18-'2003'!L18</f>
        <v>0.30743707246178298</v>
      </c>
      <c r="M18" s="35">
        <f>'2004'!M18-'2003'!M18</f>
        <v>0.31351786573770069</v>
      </c>
      <c r="N18" s="35">
        <f>'2004'!N18-'2003'!N18</f>
        <v>7.0401281802351168E-2</v>
      </c>
      <c r="O18" s="35">
        <f>'2004'!O18-'2003'!O18</f>
        <v>0.17627974358929688</v>
      </c>
      <c r="P18" s="35"/>
    </row>
    <row r="19" spans="2:16" s="34" customFormat="1" x14ac:dyDescent="0.2">
      <c r="B19" s="16" t="s">
        <v>29</v>
      </c>
      <c r="C19" s="36">
        <f>'2004'!C19-'2003'!C19</f>
        <v>7.6492756468062861E-2</v>
      </c>
      <c r="D19" s="36">
        <f>'2004'!D19-'2003'!D19</f>
        <v>-6.2689468298051665E-3</v>
      </c>
      <c r="E19" s="36">
        <f>'2004'!E19-'2003'!E19</f>
        <v>2.3222657475550523E-2</v>
      </c>
      <c r="F19" s="36">
        <f>'2004'!F19-'2003'!F19</f>
        <v>1.1554558839568241E-2</v>
      </c>
      <c r="G19" s="36">
        <f>'2004'!G19-'2003'!G19</f>
        <v>0.30116695475259059</v>
      </c>
      <c r="H19" s="36">
        <f>'2004'!H19-'2003'!H19</f>
        <v>-7.6264189062502652E-3</v>
      </c>
      <c r="I19" s="36">
        <f>'2004'!I19-'2003'!I19</f>
        <v>9.3111793265188147E-2</v>
      </c>
      <c r="J19" s="36">
        <f>'2004'!J19-'2003'!J19</f>
        <v>0.23906936559851455</v>
      </c>
      <c r="K19" s="36">
        <f>'2004'!K19-'2003'!K19</f>
        <v>2.5272044112623515E-2</v>
      </c>
      <c r="L19" s="36">
        <f>'2004'!L19-'2003'!L19</f>
        <v>0.1347336075261194</v>
      </c>
      <c r="M19" s="36">
        <f>'2004'!M19-'2003'!M19</f>
        <v>6.0852250099562077E-2</v>
      </c>
      <c r="N19" s="36">
        <f>'2004'!N19-'2003'!N19</f>
        <v>-0.19184683941244396</v>
      </c>
      <c r="O19" s="36">
        <f>'2004'!O19-'2003'!O19</f>
        <v>5.7383622127745504E-2</v>
      </c>
      <c r="P19" s="36"/>
    </row>
    <row r="20" spans="2:16" x14ac:dyDescent="0.2">
      <c r="B20" s="1" t="s">
        <v>30</v>
      </c>
      <c r="C20" s="35">
        <f>'2004'!C20-'2003'!C20</f>
        <v>0.20754023071983085</v>
      </c>
      <c r="D20" s="35">
        <f>'2004'!D20-'2003'!D20</f>
        <v>0.1859367894497499</v>
      </c>
      <c r="E20" s="35">
        <f>'2004'!E20-'2003'!E20</f>
        <v>-1.3542921147360332E-2</v>
      </c>
      <c r="F20" s="35">
        <f>'2004'!F20-'2003'!F20</f>
        <v>5.2535532549569997E-2</v>
      </c>
      <c r="G20" s="35">
        <f>'2004'!G20-'2003'!G20</f>
        <v>3.8688651543994368E-4</v>
      </c>
      <c r="H20" s="35">
        <f>'2004'!H20-'2003'!H20</f>
        <v>0.3438341824198059</v>
      </c>
      <c r="I20" s="35">
        <f>'2004'!I20-'2003'!I20</f>
        <v>0.46953534237378225</v>
      </c>
      <c r="J20" s="35">
        <f>'2004'!J20-'2003'!J20</f>
        <v>0.47974256407964422</v>
      </c>
      <c r="K20" s="35">
        <f>'2004'!K20-'2003'!K20</f>
        <v>0.16513125611863821</v>
      </c>
      <c r="L20" s="35">
        <f>'2004'!L20-'2003'!L20</f>
        <v>0.38884167794157931</v>
      </c>
      <c r="M20" s="35">
        <f>'2004'!M20-'2003'!M20</f>
        <v>-1.035992972097155E-2</v>
      </c>
      <c r="N20" s="35">
        <f>'2004'!N20-'2003'!N20</f>
        <v>-0.26316230063523638</v>
      </c>
      <c r="O20" s="35">
        <f>'2004'!O20-'2003'!O20</f>
        <v>-0.15835994468817471</v>
      </c>
      <c r="P20" s="35"/>
    </row>
    <row r="21" spans="2:16" s="34" customFormat="1" x14ac:dyDescent="0.2">
      <c r="B21" s="16" t="s">
        <v>31</v>
      </c>
      <c r="C21" s="36">
        <f>'2004'!C21-'2003'!C21</f>
        <v>-1.8952637988219667E-2</v>
      </c>
      <c r="D21" s="36">
        <f>'2004'!D21-'2003'!D21</f>
        <v>-1.6678603779149981E-3</v>
      </c>
      <c r="E21" s="36">
        <f>'2004'!E21-'2003'!E21</f>
        <v>0.18094687870293402</v>
      </c>
      <c r="F21" s="36">
        <f>'2004'!F21-'2003'!F21</f>
        <v>-8.6580614083772156E-2</v>
      </c>
      <c r="G21" s="36">
        <f>'2004'!G21-'2003'!G21</f>
        <v>0.11282509004151198</v>
      </c>
      <c r="H21" s="36">
        <f>'2004'!H21-'2003'!H21</f>
        <v>-6.438549680917971E-2</v>
      </c>
      <c r="I21" s="36">
        <f>'2004'!I21-'2003'!I21</f>
        <v>3.1350826998010728E-2</v>
      </c>
      <c r="J21" s="36">
        <f>'2004'!J21-'2003'!J21</f>
        <v>5.7326958158070873E-2</v>
      </c>
      <c r="K21" s="36">
        <f>'2004'!K21-'2003'!K21</f>
        <v>-0.31151313698944083</v>
      </c>
      <c r="L21" s="36">
        <f>'2004'!L21-'2003'!L21</f>
        <v>-6.061059483368969E-2</v>
      </c>
      <c r="M21" s="36">
        <f>'2004'!M21-'2003'!M21</f>
        <v>0.18731129244785372</v>
      </c>
      <c r="N21" s="36">
        <f>'2004'!N21-'2003'!N21</f>
        <v>-0.10698563589336652</v>
      </c>
      <c r="O21" s="36">
        <f>'2004'!O21-'2003'!O21</f>
        <v>6.142415196743567E-2</v>
      </c>
      <c r="P21" s="36"/>
    </row>
    <row r="22" spans="2:16" x14ac:dyDescent="0.2">
      <c r="B22" s="1" t="s">
        <v>32</v>
      </c>
      <c r="C22" s="35">
        <f>'2004'!C22-'2003'!C22</f>
        <v>6.0331003437315678E-2</v>
      </c>
      <c r="D22" s="35">
        <f>'2004'!D22-'2003'!D22</f>
        <v>3.5179095332420918E-2</v>
      </c>
      <c r="E22" s="35">
        <f>'2004'!E22-'2003'!E22</f>
        <v>0.2319351655025812</v>
      </c>
      <c r="F22" s="35">
        <f>'2004'!F22-'2003'!F22</f>
        <v>0.10225356384592055</v>
      </c>
      <c r="G22" s="35">
        <f>'2004'!G22-'2003'!G22</f>
        <v>6.171474250985165E-2</v>
      </c>
      <c r="H22" s="35">
        <f>'2004'!H22-'2003'!H22</f>
        <v>-6.1640400342740653E-2</v>
      </c>
      <c r="I22" s="35">
        <f>'2004'!I22-'2003'!I22</f>
        <v>4.7679173473610614E-2</v>
      </c>
      <c r="J22" s="35">
        <f>'2004'!J22-'2003'!J22</f>
        <v>0.29439340375661027</v>
      </c>
      <c r="K22" s="35">
        <f>'2004'!K22-'2003'!K22</f>
        <v>7.6929481131068345E-2</v>
      </c>
      <c r="L22" s="35">
        <f>'2004'!L22-'2003'!L22</f>
        <v>4.0149044939775225E-2</v>
      </c>
      <c r="M22" s="35">
        <f>'2004'!M22-'2003'!M22</f>
        <v>-4.4190756121395891E-2</v>
      </c>
      <c r="N22" s="35">
        <f>'2004'!N22-'2003'!N22</f>
        <v>-6.1380231947692376E-2</v>
      </c>
      <c r="O22" s="35">
        <f>'2004'!O22-'2003'!O22</f>
        <v>0.10047758860505329</v>
      </c>
      <c r="P22" s="35"/>
    </row>
    <row r="23" spans="2:16" s="34" customFormat="1" x14ac:dyDescent="0.2">
      <c r="B23" s="16" t="s">
        <v>33</v>
      </c>
      <c r="C23" s="36">
        <f>'2004'!C23-'2003'!C23</f>
        <v>-4.6162229734403981E-2</v>
      </c>
      <c r="D23" s="36">
        <f>'2004'!D23-'2003'!D23</f>
        <v>-4.9965737779844588E-4</v>
      </c>
      <c r="E23" s="36">
        <f>'2004'!E23-'2003'!E23</f>
        <v>0.30030594183407966</v>
      </c>
      <c r="F23" s="36">
        <f>'2004'!F23-'2003'!F23</f>
        <v>0.1532086221205391</v>
      </c>
      <c r="G23" s="36">
        <f>'2004'!G23-'2003'!G23</f>
        <v>-4.7277161484941654E-2</v>
      </c>
      <c r="H23" s="36">
        <f>'2004'!H23-'2003'!H23</f>
        <v>-7.8195875560078676E-2</v>
      </c>
      <c r="I23" s="36">
        <f>'2004'!I23-'2003'!I23</f>
        <v>-0.36171377581114794</v>
      </c>
      <c r="J23" s="36">
        <f>'2004'!J23-'2003'!J23</f>
        <v>-8.6518352456421699E-3</v>
      </c>
      <c r="K23" s="36">
        <f>'2004'!K23-'2003'!K23</f>
        <v>-1.7205141125373746E-3</v>
      </c>
      <c r="L23" s="36">
        <f>'2004'!L23-'2003'!L23</f>
        <v>2.176346272210461E-2</v>
      </c>
      <c r="M23" s="36">
        <f>'2004'!M23-'2003'!M23</f>
        <v>3.3350539537399193E-2</v>
      </c>
      <c r="N23" s="36">
        <f>'2004'!N23-'2003'!N23</f>
        <v>0.16042830698164146</v>
      </c>
      <c r="O23" s="36">
        <f>'2004'!O23-'2003'!O23</f>
        <v>-0.64847078508906941</v>
      </c>
      <c r="P23" s="36"/>
    </row>
    <row r="24" spans="2:16" x14ac:dyDescent="0.2">
      <c r="B24" s="1" t="s">
        <v>34</v>
      </c>
      <c r="C24" s="35">
        <f>'2004'!C24-'2003'!C24</f>
        <v>0.25805658905133022</v>
      </c>
      <c r="D24" s="35">
        <f>'2004'!D24-'2003'!D24</f>
        <v>-6.2615731482221992E-2</v>
      </c>
      <c r="E24" s="35">
        <f>'2004'!E24-'2003'!E24</f>
        <v>-0.32640354013946005</v>
      </c>
      <c r="F24" s="35">
        <f>'2004'!F24-'2003'!F24</f>
        <v>-4.6736381008650074E-2</v>
      </c>
      <c r="G24" s="35">
        <f>'2004'!G24-'2003'!G24</f>
        <v>0.40047051407175061</v>
      </c>
      <c r="H24" s="35">
        <f>'2004'!H24-'2003'!H24</f>
        <v>0.24081742197684242</v>
      </c>
      <c r="I24" s="35">
        <f>'2004'!I24-'2003'!I24</f>
        <v>0.15548488768073332</v>
      </c>
      <c r="J24" s="35">
        <f>'2004'!J24-'2003'!J24</f>
        <v>0.8908966305732271</v>
      </c>
      <c r="K24" s="35">
        <f>'2004'!K24-'2003'!K24</f>
        <v>0.33631233638896019</v>
      </c>
      <c r="L24" s="35">
        <f>'2004'!L24-'2003'!L24</f>
        <v>0.23986529736164375</v>
      </c>
      <c r="M24" s="35">
        <f>'2004'!M24-'2003'!M24</f>
        <v>0.2315878082602234</v>
      </c>
      <c r="N24" s="35">
        <f>'2004'!N24-'2003'!N24</f>
        <v>0.59234729408986508</v>
      </c>
      <c r="O24" s="35">
        <f>'2004'!O24-'2003'!O24</f>
        <v>0.21662078592540013</v>
      </c>
      <c r="P24" s="35"/>
    </row>
    <row r="25" spans="2:16" s="34" customFormat="1" x14ac:dyDescent="0.2">
      <c r="B25" s="16" t="s">
        <v>35</v>
      </c>
      <c r="C25" s="36">
        <f>'2004'!C25-'2003'!C25</f>
        <v>-3.0344738753363742E-2</v>
      </c>
      <c r="D25" s="36">
        <f>'2004'!D25-'2003'!D25</f>
        <v>5.4536721683696054E-2</v>
      </c>
      <c r="E25" s="36">
        <f>'2004'!E25-'2003'!E25</f>
        <v>0.30890081695225957</v>
      </c>
      <c r="F25" s="36">
        <f>'2004'!F25-'2003'!F25</f>
        <v>0.25275723783258064</v>
      </c>
      <c r="G25" s="36">
        <f>'2004'!G25-'2003'!G25</f>
        <v>0.26428778044773305</v>
      </c>
      <c r="H25" s="36">
        <f>'2004'!H25-'2003'!H25</f>
        <v>-0.15579581708613954</v>
      </c>
      <c r="I25" s="36">
        <f>'2004'!I25-'2003'!I25</f>
        <v>-0.20223685011170112</v>
      </c>
      <c r="J25" s="36">
        <f>'2004'!J25-'2003'!J25</f>
        <v>0.19122725810539887</v>
      </c>
      <c r="K25" s="36">
        <f>'2004'!K25-'2003'!K25</f>
        <v>-0.41113715295564424</v>
      </c>
      <c r="L25" s="36">
        <f>'2004'!L25-'2003'!L25</f>
        <v>2.4899341616409387E-2</v>
      </c>
      <c r="M25" s="36">
        <f>'2004'!M25-'2003'!M25</f>
        <v>0.12946169003165542</v>
      </c>
      <c r="N25" s="36">
        <f>'2004'!N25-'2003'!N25</f>
        <v>7.4855226191158586E-2</v>
      </c>
      <c r="O25" s="36">
        <f>'2004'!O25-'2003'!O25</f>
        <v>-0.25538759750511941</v>
      </c>
      <c r="P25" s="36"/>
    </row>
    <row r="26" spans="2:16" x14ac:dyDescent="0.2">
      <c r="B26" s="1" t="s">
        <v>36</v>
      </c>
      <c r="C26" s="35">
        <f>'2004'!C26-'2003'!C26</f>
        <v>0.21210059293357708</v>
      </c>
      <c r="D26" s="35">
        <f>'2004'!D26-'2003'!D26</f>
        <v>9.7714233676349904E-2</v>
      </c>
      <c r="E26" s="35">
        <f>'2004'!E26-'2003'!E26</f>
        <v>0.10526406035665303</v>
      </c>
      <c r="F26" s="35">
        <f>'2004'!F26-'2003'!F26</f>
        <v>5.1706631801490932E-2</v>
      </c>
      <c r="G26" s="35">
        <f>'2004'!G26-'2003'!G26</f>
        <v>0.21340672158635265</v>
      </c>
      <c r="H26" s="35">
        <f>'2004'!H26-'2003'!H26</f>
        <v>0.10514957858664431</v>
      </c>
      <c r="I26" s="35">
        <f>'2004'!I26-'2003'!I26</f>
        <v>-8.2199656750572281E-2</v>
      </c>
      <c r="J26" s="35">
        <f>'2004'!J26-'2003'!J26</f>
        <v>-0.12400197777156752</v>
      </c>
      <c r="K26" s="35">
        <f>'2004'!K26-'2003'!K26</f>
        <v>-5.4306120673824676E-2</v>
      </c>
      <c r="L26" s="35">
        <f>'2004'!L26-'2003'!L26</f>
        <v>1.4018031931091484</v>
      </c>
      <c r="M26" s="35">
        <f>'2004'!M26-'2003'!M26</f>
        <v>0.67452280418357868</v>
      </c>
      <c r="N26" s="35">
        <f>'2004'!N26-'2003'!N26</f>
        <v>0.18200997314921352</v>
      </c>
      <c r="O26" s="35">
        <f>'2004'!O26-'2003'!O26</f>
        <v>0.15370687303122743</v>
      </c>
      <c r="P26" s="35"/>
    </row>
    <row r="27" spans="2:16" s="34" customFormat="1" x14ac:dyDescent="0.2">
      <c r="B27" s="16" t="s">
        <v>37</v>
      </c>
      <c r="C27" s="36">
        <f>'2004'!C27-'2003'!C27</f>
        <v>-0.18098362321349271</v>
      </c>
      <c r="D27" s="36">
        <f>'2004'!D27-'2003'!D27</f>
        <v>-0.19675823248893876</v>
      </c>
      <c r="E27" s="36">
        <f>'2004'!E27-'2003'!E27</f>
        <v>4.344969838489976E-2</v>
      </c>
      <c r="F27" s="36">
        <f>'2004'!F27-'2003'!F27</f>
        <v>0.27233071656954677</v>
      </c>
      <c r="G27" s="36">
        <f>'2004'!G27-'2003'!G27</f>
        <v>-0.51513206366396225</v>
      </c>
      <c r="H27" s="36">
        <f>'2004'!H27-'2003'!H27</f>
        <v>-0.46089432898390559</v>
      </c>
      <c r="I27" s="36">
        <f>'2004'!I27-'2003'!I27</f>
        <v>-4.6733076133565365E-2</v>
      </c>
      <c r="J27" s="36">
        <f>'2004'!J27-'2003'!J27</f>
        <v>-0.11868376624051868</v>
      </c>
      <c r="K27" s="36">
        <f>'2004'!K27-'2003'!K27</f>
        <v>-0.20552561564691785</v>
      </c>
      <c r="L27" s="36">
        <f>'2004'!L27-'2003'!L27</f>
        <v>-0.30198744176048287</v>
      </c>
      <c r="M27" s="36">
        <f>'2004'!M27-'2003'!M27</f>
        <v>-0.15493600282743136</v>
      </c>
      <c r="N27" s="36">
        <f>'2004'!N27-'2003'!N27</f>
        <v>-0.1648662683072053</v>
      </c>
      <c r="O27" s="36">
        <f>'2004'!O27-'2003'!O27</f>
        <v>-0.23486703358176619</v>
      </c>
      <c r="P27" s="36"/>
    </row>
    <row r="28" spans="2:16" x14ac:dyDescent="0.2">
      <c r="B28" s="1" t="s">
        <v>38</v>
      </c>
      <c r="C28" s="35">
        <f>'2004'!C28-'2003'!C28</f>
        <v>-4.5827671419405913E-2</v>
      </c>
      <c r="D28" s="35">
        <f>'2004'!D28-'2003'!D28</f>
        <v>-0.86663076260232685</v>
      </c>
      <c r="E28" s="35">
        <f>'2004'!E28-'2003'!E28</f>
        <v>7.891881227187536E-3</v>
      </c>
      <c r="F28" s="35">
        <f>'2004'!F28-'2003'!F28</f>
        <v>-0.25746965452847803</v>
      </c>
      <c r="G28" s="35">
        <f>'2004'!G28-'2003'!G28</f>
        <v>0.5029823520854082</v>
      </c>
      <c r="H28" s="35">
        <f>'2004'!H28-'2003'!H28</f>
        <v>0.56422172829527861</v>
      </c>
      <c r="I28" s="35">
        <f>'2004'!I28-'2003'!I28</f>
        <v>-0.98193284855013907</v>
      </c>
      <c r="J28" s="35">
        <f>'2004'!J28-'2003'!J28</f>
        <v>-0.29683989193286142</v>
      </c>
      <c r="K28" s="35">
        <f>'2004'!K28-'2003'!K28</f>
        <v>0.4669255570337878</v>
      </c>
      <c r="L28" s="35">
        <f>'2004'!L28-'2003'!L28</f>
        <v>-0.89896214896214932</v>
      </c>
      <c r="M28" s="35">
        <f>'2004'!M28-'2003'!M28</f>
        <v>0.14656862745098032</v>
      </c>
      <c r="N28" s="35">
        <f>'2004'!N28-'2003'!N28</f>
        <v>-0.11301247771836032</v>
      </c>
      <c r="O28" s="35">
        <f>'2004'!O28-'2003'!O28</f>
        <v>0.37470664928292052</v>
      </c>
      <c r="P28" s="35"/>
    </row>
    <row r="29" spans="2:16" s="34" customFormat="1" x14ac:dyDescent="0.2">
      <c r="B29" s="16" t="s">
        <v>39</v>
      </c>
      <c r="C29" s="36">
        <f>'2004'!C29-'2003'!C29</f>
        <v>0.24428578570273674</v>
      </c>
      <c r="D29" s="36">
        <f>'2004'!D29-'2003'!D29</f>
        <v>4.7489524069090043</v>
      </c>
      <c r="E29" s="36">
        <f>'2004'!E29-'2003'!E29</f>
        <v>-0.55972733971997046</v>
      </c>
      <c r="F29" s="36">
        <f>'2004'!F29-'2003'!F29</f>
        <v>-0.36538905564534785</v>
      </c>
      <c r="G29" s="36">
        <f>'2004'!G29-'2003'!G29</f>
        <v>0.23623752640880147</v>
      </c>
      <c r="H29" s="36">
        <f>'2004'!H29-'2003'!H29</f>
        <v>0.29664884135472347</v>
      </c>
      <c r="I29" s="36">
        <f>'2004'!I29-'2003'!I29</f>
        <v>0.13185154695753587</v>
      </c>
      <c r="J29" s="36">
        <f>'2004'!J29-'2003'!J29</f>
        <v>-0.25135205191879351</v>
      </c>
      <c r="K29" s="36">
        <f>'2004'!K29-'2003'!K29</f>
        <v>0.45646657818885528</v>
      </c>
      <c r="L29" s="36">
        <f>'2004'!L29-'2003'!L29</f>
        <v>0.13475006521782751</v>
      </c>
      <c r="M29" s="36">
        <f>'2004'!M29-'2003'!M29</f>
        <v>-0.2742621259029927</v>
      </c>
      <c r="N29" s="36">
        <f>'2004'!N29-'2003'!N29</f>
        <v>0.25898512299307708</v>
      </c>
      <c r="O29" s="36">
        <f>'2004'!O29-'2003'!O29</f>
        <v>-0.79710992456987873</v>
      </c>
      <c r="P29" s="36"/>
    </row>
    <row r="30" spans="2:16" x14ac:dyDescent="0.2">
      <c r="B30" s="1" t="s">
        <v>40</v>
      </c>
      <c r="C30" s="35">
        <f>'2004'!C30-'2003'!C30</f>
        <v>-0.1020304834584258</v>
      </c>
      <c r="D30" s="35">
        <f>'2004'!D30-'2003'!D30</f>
        <v>-8.645899554990466E-2</v>
      </c>
      <c r="E30" s="35">
        <f>'2004'!E30-'2003'!E30</f>
        <v>0.51602568435282192</v>
      </c>
      <c r="F30" s="35">
        <f>'2004'!F30-'2003'!F30</f>
        <v>0.67290823211875805</v>
      </c>
      <c r="G30" s="35">
        <f>'2004'!G30-'2003'!G30</f>
        <v>0.28790128589671271</v>
      </c>
      <c r="H30" s="35">
        <f>'2004'!H30-'2003'!H30</f>
        <v>-0.4577194232648798</v>
      </c>
      <c r="I30" s="35">
        <f>'2004'!I30-'2003'!I30</f>
        <v>-0.43836317135549874</v>
      </c>
      <c r="J30" s="35">
        <f>'2004'!J30-'2003'!J30</f>
        <v>-0.14978017806189303</v>
      </c>
      <c r="K30" s="35">
        <f>'2004'!K30-'2003'!K30</f>
        <v>-0.12577452321557914</v>
      </c>
      <c r="L30" s="35">
        <f>'2004'!L30-'2003'!L30</f>
        <v>0.30288672202894107</v>
      </c>
      <c r="M30" s="35">
        <f>'2004'!M30-'2003'!M30</f>
        <v>-0.34726476115327509</v>
      </c>
      <c r="N30" s="35">
        <f>'2004'!N30-'2003'!N30</f>
        <v>4.1647374192762321E-2</v>
      </c>
      <c r="O30" s="35">
        <f>'2004'!O30-'2003'!O30</f>
        <v>-0.40580327868852484</v>
      </c>
      <c r="P30" s="35"/>
    </row>
    <row r="31" spans="2:16" s="34" customFormat="1" x14ac:dyDescent="0.2">
      <c r="B31" s="16" t="s">
        <v>2</v>
      </c>
      <c r="C31" s="36">
        <f>'2004'!C31-'2003'!C31</f>
        <v>2.2946150993175873E-2</v>
      </c>
      <c r="D31" s="36">
        <f>'2004'!D31-'2003'!D31</f>
        <v>0.29968211920529786</v>
      </c>
      <c r="E31" s="36">
        <f>'2004'!E31-'2003'!E31</f>
        <v>-0.15148795465281051</v>
      </c>
      <c r="F31" s="36">
        <f>'2004'!F31-'2003'!F31</f>
        <v>-0.28340690208667763</v>
      </c>
      <c r="G31" s="36">
        <f>'2004'!G31-'2003'!G31</f>
        <v>0.20363292336802252</v>
      </c>
      <c r="H31" s="36">
        <f>'2004'!H31-'2003'!H31</f>
        <v>-7.7769452449568011E-2</v>
      </c>
      <c r="I31" s="36">
        <f>'2004'!I31-'2003'!I31</f>
        <v>3.1884503706171685E-2</v>
      </c>
      <c r="J31" s="36">
        <f>'2004'!J31-'2003'!J31</f>
        <v>-2.195679120816485E-2</v>
      </c>
      <c r="K31" s="36">
        <f>'2004'!K31-'2003'!K31</f>
        <v>-0.18174068851450942</v>
      </c>
      <c r="L31" s="36">
        <f>'2004'!L31-'2003'!L31</f>
        <v>-0.1050142853218321</v>
      </c>
      <c r="M31" s="36">
        <f>'2004'!M31-'2003'!M31</f>
        <v>0.96279877665412772</v>
      </c>
      <c r="N31" s="36">
        <f>'2004'!N31-'2003'!N31</f>
        <v>6.1786752635430542E-2</v>
      </c>
      <c r="O31" s="36">
        <f>'2004'!O31-'2003'!O31</f>
        <v>-2.3328488372093226E-2</v>
      </c>
      <c r="P31" s="36"/>
    </row>
    <row r="32" spans="2:16" x14ac:dyDescent="0.2">
      <c r="B32" s="1" t="s">
        <v>41</v>
      </c>
      <c r="C32" s="35">
        <f>'2004'!C32-'2003'!C32</f>
        <v>0.14898408080632874</v>
      </c>
      <c r="D32" s="35">
        <f>'2004'!D32-'2003'!D32</f>
        <v>3.1739336068822066E-2</v>
      </c>
      <c r="E32" s="35">
        <f>'2004'!E32-'2003'!E32</f>
        <v>0.64617560657164619</v>
      </c>
      <c r="F32" s="35">
        <f>'2004'!F32-'2003'!F32</f>
        <v>-0.25732681132154367</v>
      </c>
      <c r="G32" s="35">
        <f>'2004'!G32-'2003'!G32</f>
        <v>0.54243513999486259</v>
      </c>
      <c r="H32" s="35">
        <f>'2004'!H32-'2003'!H32</f>
        <v>0.52090909090909054</v>
      </c>
      <c r="I32" s="35">
        <f>'2004'!I32-'2003'!I32</f>
        <v>-0.60689655172413781</v>
      </c>
      <c r="J32" s="35">
        <f>'2004'!J32-'2003'!J32</f>
        <v>0.14828897338403024</v>
      </c>
      <c r="K32" s="35">
        <f>'2004'!K32-'2003'!K32</f>
        <v>0.37701677133293465</v>
      </c>
      <c r="L32" s="35">
        <f>'2004'!L32-'2003'!L32</f>
        <v>4.3638230512535348E-2</v>
      </c>
      <c r="M32" s="35">
        <f>'2004'!M32-'2003'!M32</f>
        <v>0.74876326164056195</v>
      </c>
      <c r="N32" s="35">
        <f>'2004'!N32-'2003'!N32</f>
        <v>0.20905202473383211</v>
      </c>
      <c r="O32" s="35">
        <f>'2004'!O32-'2003'!O32</f>
        <v>-0.36717299578059048</v>
      </c>
      <c r="P32" s="35"/>
    </row>
    <row r="33" spans="2:18" s="34" customFormat="1" x14ac:dyDescent="0.2">
      <c r="B33" s="16" t="s">
        <v>42</v>
      </c>
      <c r="C33" s="36">
        <f>'2004'!C33-'2003'!C33</f>
        <v>-6.8078783397887754E-2</v>
      </c>
      <c r="D33" s="36">
        <f>'2004'!D33-'2003'!D33</f>
        <v>0.64944178628389171</v>
      </c>
      <c r="E33" s="36">
        <f>'2004'!E33-'2003'!E33</f>
        <v>-0.70473201352003878</v>
      </c>
      <c r="F33" s="36">
        <f>'2004'!F33-'2003'!F33</f>
        <v>0.45421568627451014</v>
      </c>
      <c r="G33" s="36">
        <f>'2004'!G33-'2003'!G33</f>
        <v>-0.24805959805959787</v>
      </c>
      <c r="H33" s="36">
        <f>'2004'!H33-'2003'!H33</f>
        <v>0.39328089151098</v>
      </c>
      <c r="I33" s="36">
        <f>'2004'!I33-'2003'!I33</f>
        <v>-1.0655682739691845</v>
      </c>
      <c r="J33" s="36">
        <f>'2004'!J33-'2003'!J33</f>
        <v>-0.19293525179856141</v>
      </c>
      <c r="K33" s="36">
        <f>'2004'!K33-'2003'!K33</f>
        <v>-0.17645486671352106</v>
      </c>
      <c r="L33" s="36">
        <f>'2004'!L33-'2003'!L33</f>
        <v>1.1770263728777097</v>
      </c>
      <c r="M33" s="36">
        <f>'2004'!M33-'2003'!M33</f>
        <v>-0.33571804184857701</v>
      </c>
      <c r="N33" s="36">
        <f>'2004'!N33-'2003'!N33</f>
        <v>-0.1715744354613884</v>
      </c>
      <c r="O33" s="36">
        <f>'2004'!O33-'2003'!O33</f>
        <v>0.16925351071692507</v>
      </c>
      <c r="P33" s="36"/>
    </row>
    <row r="34" spans="2:18" x14ac:dyDescent="0.2">
      <c r="B34" s="1" t="s">
        <v>3</v>
      </c>
      <c r="C34" s="35">
        <f>'2004'!C34-'2003'!C34</f>
        <v>0.19530751592831641</v>
      </c>
      <c r="D34" s="35">
        <f>'2004'!D34-'2003'!D34</f>
        <v>0.17963252816673014</v>
      </c>
      <c r="E34" s="35">
        <f>'2004'!E34-'2003'!E34</f>
        <v>0.13778545384762997</v>
      </c>
      <c r="F34" s="35">
        <f>'2004'!F34-'2003'!F34</f>
        <v>-2.3428387748542168E-2</v>
      </c>
      <c r="G34" s="35">
        <f>'2004'!G34-'2003'!G34</f>
        <v>0.51137018903135845</v>
      </c>
      <c r="H34" s="35">
        <f>'2004'!H34-'2003'!H34</f>
        <v>-0.17292429792429798</v>
      </c>
      <c r="I34" s="35">
        <f>'2004'!I34-'2003'!I34</f>
        <v>0.44356411506582161</v>
      </c>
      <c r="J34" s="35">
        <f>'2004'!J34-'2003'!J34</f>
        <v>0.5353898652653839</v>
      </c>
      <c r="K34" s="35">
        <f>'2004'!K34-'2003'!K34</f>
        <v>0.43336996840225317</v>
      </c>
      <c r="L34" s="35">
        <f>'2004'!L34-'2003'!L34</f>
        <v>3.5699956907440322E-2</v>
      </c>
      <c r="M34" s="35">
        <f>'2004'!M34-'2003'!M34</f>
        <v>0.17270599250936325</v>
      </c>
      <c r="N34" s="35">
        <f>'2004'!N34-'2003'!N34</f>
        <v>-0.24213547195030838</v>
      </c>
      <c r="O34" s="35">
        <f>'2004'!O34-'2003'!O34</f>
        <v>0.28999445804276536</v>
      </c>
      <c r="P34" s="35"/>
    </row>
    <row r="35" spans="2:18" s="34" customFormat="1" x14ac:dyDescent="0.2">
      <c r="B35" s="16" t="s">
        <v>43</v>
      </c>
      <c r="C35" s="36">
        <f>'2004'!C35-'2003'!C35</f>
        <v>-0.18295098316260239</v>
      </c>
      <c r="D35" s="36">
        <f>'2004'!D35-'2003'!D35</f>
        <v>0.34028760018859039</v>
      </c>
      <c r="E35" s="36">
        <f>'2004'!E35-'2003'!E35</f>
        <v>0.20880771663504105</v>
      </c>
      <c r="F35" s="36">
        <f>'2004'!F35-'2003'!F35</f>
        <v>0.65021067415730327</v>
      </c>
      <c r="G35" s="36">
        <f>'2004'!G35-'2003'!G35</f>
        <v>0.17138797213054602</v>
      </c>
      <c r="H35" s="36">
        <f>'2004'!H35-'2003'!H35</f>
        <v>0.19152185943552835</v>
      </c>
      <c r="I35" s="36">
        <f>'2004'!I35-'2003'!I35</f>
        <v>-8.7216162199908798E-2</v>
      </c>
      <c r="J35" s="36">
        <f>'2004'!J35-'2003'!J35</f>
        <v>-0.29899699791602918</v>
      </c>
      <c r="K35" s="36">
        <f>'2004'!K35-'2003'!K35</f>
        <v>-0.52408667448761292</v>
      </c>
      <c r="L35" s="36">
        <f>'2004'!L35-'2003'!L35</f>
        <v>0.21727272727272728</v>
      </c>
      <c r="M35" s="36">
        <f>'2004'!M35-'2003'!M35</f>
        <v>-7.0488721804511378E-2</v>
      </c>
      <c r="N35" s="36">
        <f>'2004'!N35-'2003'!N35</f>
        <v>-0.19916344916344908</v>
      </c>
      <c r="O35" s="36">
        <f>'2004'!O35-'2003'!O35</f>
        <v>0.11740890688259098</v>
      </c>
      <c r="P35" s="36"/>
    </row>
    <row r="36" spans="2:18" x14ac:dyDescent="0.2">
      <c r="B36" s="1" t="s">
        <v>44</v>
      </c>
      <c r="C36" s="35">
        <f>'2004'!C36-'2003'!C36</f>
        <v>-6.1993630791357113E-2</v>
      </c>
      <c r="D36" s="35">
        <f>'2004'!D36-'2003'!D36</f>
        <v>-0.28702981114406123</v>
      </c>
      <c r="E36" s="35">
        <f>'2004'!E36-'2003'!E36</f>
        <v>-9.8073101183789646E-2</v>
      </c>
      <c r="F36" s="35">
        <f>'2004'!F36-'2003'!F36</f>
        <v>-0.17058388765705823</v>
      </c>
      <c r="G36" s="35">
        <f>'2004'!G36-'2003'!G36</f>
        <v>-7.0985309017224107E-2</v>
      </c>
      <c r="H36" s="35">
        <f>'2004'!H36-'2003'!H36</f>
        <v>-0.25921535785608452</v>
      </c>
      <c r="I36" s="35">
        <f>'2004'!I36-'2003'!I36</f>
        <v>-9.6501650165016883E-2</v>
      </c>
      <c r="J36" s="35">
        <f>'2004'!J36-'2003'!J36</f>
        <v>7.0152749134887671E-2</v>
      </c>
      <c r="K36" s="35">
        <f>'2004'!K36-'2003'!K36</f>
        <v>1.3868401825224641E-2</v>
      </c>
      <c r="L36" s="35">
        <f>'2004'!L36-'2003'!L36</f>
        <v>0.13232304733998701</v>
      </c>
      <c r="M36" s="35">
        <f>'2004'!M36-'2003'!M36</f>
        <v>-0.30446428571428541</v>
      </c>
      <c r="N36" s="35">
        <f>'2004'!N36-'2003'!N36</f>
        <v>0.22924552761213413</v>
      </c>
      <c r="O36" s="35">
        <f>'2004'!O36-'2003'!O36</f>
        <v>-0.11844314926405208</v>
      </c>
      <c r="P36" s="35"/>
    </row>
    <row r="37" spans="2:18" s="34" customFormat="1" x14ac:dyDescent="0.2">
      <c r="B37" s="16" t="s">
        <v>4</v>
      </c>
      <c r="C37" s="36">
        <f>'2004'!C37-'2003'!C37</f>
        <v>0.27229064039408879</v>
      </c>
      <c r="D37" s="36">
        <f>'2004'!D37-'2003'!D37</f>
        <v>0.31446776611694149</v>
      </c>
      <c r="E37" s="36">
        <f>'2004'!E37-'2003'!E37</f>
        <v>0.7305421363392377</v>
      </c>
      <c r="F37" s="36">
        <f>'2004'!F37-'2003'!F37</f>
        <v>-2.7777777777777679E-2</v>
      </c>
      <c r="G37" s="36">
        <f>'2004'!G37-'2003'!G37</f>
        <v>0.58897243107769448</v>
      </c>
      <c r="H37" s="36">
        <f>'2004'!H37-'2003'!H37</f>
        <v>8.9798850574713818E-3</v>
      </c>
      <c r="I37" s="36">
        <f>'2004'!I37-'2003'!I37</f>
        <v>-5.5335968379446765E-2</v>
      </c>
      <c r="J37" s="36">
        <f>'2004'!J37-'2003'!J37</f>
        <v>0.44104027123129041</v>
      </c>
      <c r="K37" s="36">
        <f>'2004'!K37-'2003'!K37</f>
        <v>6.1125999003960541E-2</v>
      </c>
      <c r="L37" s="36">
        <f>'2004'!L37-'2003'!L37</f>
        <v>2.1539654503941907E-2</v>
      </c>
      <c r="M37" s="36">
        <f>'2004'!M37-'2003'!M37</f>
        <v>1.0887791107974594</v>
      </c>
      <c r="N37" s="36">
        <f>'2004'!N37-'2003'!N37</f>
        <v>0.51204397801099422</v>
      </c>
      <c r="O37" s="36">
        <f>'2004'!O37-'2003'!O37</f>
        <v>0.20221327967806868</v>
      </c>
      <c r="P37" s="36"/>
      <c r="Q37" s="36"/>
      <c r="R37" s="36"/>
    </row>
    <row r="38" spans="2:18" x14ac:dyDescent="0.2">
      <c r="B38" s="1" t="s">
        <v>45</v>
      </c>
      <c r="C38" s="35">
        <f>'2004'!C38-'2003'!C38</f>
        <v>-0.32396478504908233</v>
      </c>
      <c r="D38" s="35">
        <f>'2004'!D38-'2003'!D38</f>
        <v>0.31630150425114456</v>
      </c>
      <c r="E38" s="35">
        <f>'2004'!E38-'2003'!E38</f>
        <v>4.9603174603176647E-3</v>
      </c>
      <c r="F38" s="35">
        <f>'2004'!F38-'2003'!F38</f>
        <v>-0.13308270676691736</v>
      </c>
      <c r="G38" s="35">
        <f>'2004'!G38-'2003'!G38</f>
        <v>-0.67573552673204662</v>
      </c>
      <c r="H38" s="35">
        <f>'2004'!H38-'2003'!H38</f>
        <v>-1.3953614604114786</v>
      </c>
      <c r="I38" s="35">
        <f>'2004'!I38-'2003'!I38</f>
        <v>9.3453843453843444E-3</v>
      </c>
      <c r="J38" s="35">
        <f>'2004'!J38-'2003'!J38</f>
        <v>-9.7514812376563675E-2</v>
      </c>
      <c r="K38" s="35">
        <f>'2004'!K38-'2003'!K38</f>
        <v>-0.58360401217544089</v>
      </c>
      <c r="L38" s="35">
        <f>'2004'!L38-'2003'!L38</f>
        <v>0.40873015873015861</v>
      </c>
      <c r="M38" s="35">
        <f>'2004'!M38-'2003'!M38</f>
        <v>-0.11221158634427053</v>
      </c>
      <c r="N38" s="35">
        <f>'2004'!N38-'2003'!N38</f>
        <v>-0.5453494482396215</v>
      </c>
      <c r="O38" s="35">
        <f>'2004'!O38-'2003'!O38</f>
        <v>-0.33690320978456567</v>
      </c>
      <c r="P38" s="35"/>
    </row>
    <row r="39" spans="2:18" s="34" customFormat="1" x14ac:dyDescent="0.2">
      <c r="B39" s="16" t="s">
        <v>46</v>
      </c>
      <c r="C39" s="36">
        <f>'2004'!C39-'2003'!C39</f>
        <v>-0.10295478904803623</v>
      </c>
      <c r="D39" s="36">
        <f>'2004'!D39-'2003'!D39</f>
        <v>1.6767676767676765</v>
      </c>
      <c r="E39" s="36">
        <f>'2004'!E39-'2003'!E39</f>
        <v>-0.2875253828000659</v>
      </c>
      <c r="F39" s="36">
        <f>'2004'!F39-'2003'!F39</f>
        <v>-0.77612675882802296</v>
      </c>
      <c r="G39" s="36">
        <f>'2004'!G39-'2003'!G39</f>
        <v>0.32669172932330826</v>
      </c>
      <c r="H39" s="36">
        <f>'2004'!H39-'2003'!H39</f>
        <v>-0.42637454730478019</v>
      </c>
      <c r="I39" s="36">
        <f>'2004'!I39-'2003'!I39</f>
        <v>-0.19531673702904184</v>
      </c>
      <c r="J39" s="36">
        <f>'2004'!J39-'2003'!J39</f>
        <v>0.26309694997351096</v>
      </c>
      <c r="K39" s="36">
        <f>'2004'!K39-'2003'!K39</f>
        <v>0.30002592308732678</v>
      </c>
      <c r="L39" s="36">
        <f>'2004'!L39-'2003'!L39</f>
        <v>-0.29622093023255802</v>
      </c>
      <c r="M39" s="36">
        <f>'2004'!M39-'2003'!M39</f>
        <v>-0.45861476359857756</v>
      </c>
      <c r="N39" s="36">
        <f>'2004'!N39-'2003'!N39</f>
        <v>6.0130718954245488E-3</v>
      </c>
      <c r="O39" s="36">
        <f>'2004'!O39-'2003'!O39</f>
        <v>-0.55939480678797793</v>
      </c>
      <c r="P39" s="36"/>
    </row>
    <row r="40" spans="2:18" x14ac:dyDescent="0.2">
      <c r="B40" s="1" t="s">
        <v>47</v>
      </c>
      <c r="C40" s="35">
        <f>'2004'!C40-'2003'!C40</f>
        <v>0.24573492064762448</v>
      </c>
      <c r="D40" s="35">
        <f>'2004'!D40-'2003'!D40</f>
        <v>-0.26418242491657384</v>
      </c>
      <c r="E40" s="35">
        <f>'2004'!E40-'2003'!E40</f>
        <v>0.5665096807953951</v>
      </c>
      <c r="F40" s="35">
        <f>'2004'!F40-'2003'!F40</f>
        <v>-0.14858793324775332</v>
      </c>
      <c r="G40" s="35">
        <f>'2004'!G40-'2003'!G40</f>
        <v>0.46718576195773065</v>
      </c>
      <c r="H40" s="35">
        <f>'2004'!H40-'2003'!H40</f>
        <v>0.23260073260073288</v>
      </c>
      <c r="I40" s="35">
        <f>'2004'!I40-'2003'!I40</f>
        <v>-0.24535262206148301</v>
      </c>
      <c r="J40" s="35">
        <f>'2004'!J40-'2003'!J40</f>
        <v>8.2367404285212498E-2</v>
      </c>
      <c r="K40" s="35">
        <f>'2004'!K40-'2003'!K40</f>
        <v>0.9955919185172819</v>
      </c>
      <c r="L40" s="35">
        <f>'2004'!L40-'2003'!L40</f>
        <v>0.21334427654130295</v>
      </c>
      <c r="M40" s="35">
        <f>'2004'!M40-'2003'!M40</f>
        <v>0.14119469026548681</v>
      </c>
      <c r="N40" s="35">
        <f>'2004'!N40-'2003'!N40</f>
        <v>0.1031894934333959</v>
      </c>
      <c r="O40" s="35">
        <f>'2004'!O40-'2003'!O40</f>
        <v>0.2564964245242467</v>
      </c>
      <c r="P40" s="35"/>
    </row>
    <row r="41" spans="2:18" s="34" customFormat="1" x14ac:dyDescent="0.2">
      <c r="B41" s="16" t="s">
        <v>65</v>
      </c>
      <c r="C41" s="36">
        <f>'2004'!C41-'2003'!C41</f>
        <v>0.15083044940869028</v>
      </c>
      <c r="D41" s="36">
        <f>'2004'!D41-'2003'!D41</f>
        <v>2.7728280238167535E-2</v>
      </c>
      <c r="E41" s="36">
        <f>'2004'!E41-'2003'!E41</f>
        <v>-0.42055555555555557</v>
      </c>
      <c r="F41" s="36">
        <f>'2004'!F41-'2003'!F41</f>
        <v>0.6579959981529937</v>
      </c>
      <c r="G41" s="36">
        <f>'2004'!G41-'2003'!G41</f>
        <v>-0.50653594771241828</v>
      </c>
      <c r="H41" s="36">
        <f>'2004'!H41-'2003'!H41</f>
        <v>-0.24512987012986986</v>
      </c>
      <c r="I41" s="36">
        <f>'2004'!I41-'2003'!I41</f>
        <v>0.45867824214280883</v>
      </c>
      <c r="J41" s="36">
        <f>'2004'!J41-'2003'!J41</f>
        <v>0.24051987767584104</v>
      </c>
      <c r="K41" s="36">
        <f>'2004'!K41-'2003'!K41</f>
        <v>0.22787749287749293</v>
      </c>
      <c r="L41" s="36">
        <f>'2004'!L41-'2003'!L41</f>
        <v>-0.33680470472923307</v>
      </c>
      <c r="M41" s="36">
        <f>'2004'!M41-'2003'!M41</f>
        <v>-0.16856060606060641</v>
      </c>
      <c r="N41" s="36">
        <f>'2004'!N41-'2003'!N41</f>
        <v>0.20985458729992645</v>
      </c>
      <c r="O41" s="36">
        <f>'2004'!O41-'2003'!O41</f>
        <v>0.57043650793650791</v>
      </c>
      <c r="P41" s="36"/>
    </row>
    <row r="42" spans="2:18" x14ac:dyDescent="0.2">
      <c r="B42" s="1" t="s">
        <v>49</v>
      </c>
      <c r="C42" s="35">
        <f>'2004'!C42-'2003'!C42</f>
        <v>0.89804216542616144</v>
      </c>
      <c r="D42" s="35">
        <f>'2004'!D42-'2003'!D42</f>
        <v>-8.6554621848744517E-3</v>
      </c>
      <c r="E42" s="35">
        <f>'2004'!E42-'2003'!E42</f>
        <v>2.7370030581039759</v>
      </c>
      <c r="F42" s="35">
        <f>'2004'!F42-'2003'!F42</f>
        <v>1.4098212821774059</v>
      </c>
      <c r="G42" s="35">
        <f>'2004'!G42-'2003'!G42</f>
        <v>2.9570873100035353</v>
      </c>
      <c r="H42" s="35">
        <f>'2004'!H42-'2003'!H42</f>
        <v>0.39524671114629273</v>
      </c>
      <c r="I42" s="35">
        <f>'2004'!I42-'2003'!I42</f>
        <v>9.4340640081965077E-2</v>
      </c>
      <c r="J42" s="35">
        <f>'2004'!J42-'2003'!J42</f>
        <v>-0.31143347895896367</v>
      </c>
      <c r="K42" s="35">
        <f>'2004'!K42-'2003'!K42</f>
        <v>2.1664225802156838</v>
      </c>
      <c r="L42" s="35">
        <f>'2004'!L42-'2003'!L42</f>
        <v>1.4032374100719425</v>
      </c>
      <c r="M42" s="35">
        <f>'2004'!M42-'2003'!M42</f>
        <v>0.79309626543669065</v>
      </c>
      <c r="N42" s="35">
        <f>'2004'!N42-'2003'!N42</f>
        <v>0.68458980044345896</v>
      </c>
      <c r="O42" s="35">
        <f>'2004'!O42-'2003'!O42</f>
        <v>-1.4271452846219201</v>
      </c>
      <c r="P42" s="35"/>
      <c r="Q42" s="35"/>
      <c r="R42" s="35"/>
    </row>
    <row r="43" spans="2:18" s="34" customFormat="1" x14ac:dyDescent="0.2">
      <c r="B43" s="16" t="s">
        <v>5</v>
      </c>
      <c r="C43" s="36">
        <f>'2004'!C43-'2003'!C43</f>
        <v>-0.32578478691959445</v>
      </c>
      <c r="D43" s="36">
        <f>'2004'!D43-'2003'!D43</f>
        <v>-0.85636363636363644</v>
      </c>
      <c r="E43" s="36">
        <f>'2004'!E43-'2003'!E43</f>
        <v>-0.10466269841269837</v>
      </c>
      <c r="F43" s="36">
        <f>'2004'!F43-'2003'!F43</f>
        <v>-1.9537254901960786</v>
      </c>
      <c r="G43" s="36">
        <f>'2004'!G43-'2003'!G43</f>
        <v>-4.5749999999999993</v>
      </c>
      <c r="H43" s="36">
        <f>'2004'!H43-'2003'!H43</f>
        <v>-0.42582417582417609</v>
      </c>
      <c r="I43" s="36">
        <f>'2004'!I43-'2003'!I43</f>
        <v>-1.0930956423316356</v>
      </c>
      <c r="J43" s="36">
        <f>'2004'!J43-'2003'!J43</f>
        <v>4.5839328135978796E-2</v>
      </c>
      <c r="K43" s="36">
        <f>'2004'!K43-'2003'!K43</f>
        <v>-0.21342062193126021</v>
      </c>
      <c r="L43" s="36">
        <f>'2004'!L43-'2003'!L43</f>
        <v>-0.39097370291400169</v>
      </c>
      <c r="M43" s="36">
        <f>'2004'!M43-'2003'!M43</f>
        <v>0.39255702280912352</v>
      </c>
      <c r="N43" s="36">
        <f>'2004'!N43-'2003'!N43</f>
        <v>0.38636363636363624</v>
      </c>
      <c r="O43" s="36">
        <f>'2004'!O43-'2003'!O43</f>
        <v>-0.31174089068825905</v>
      </c>
      <c r="P43" s="36"/>
    </row>
    <row r="44" spans="2:18" x14ac:dyDescent="0.2">
      <c r="B44" s="1" t="s">
        <v>6</v>
      </c>
      <c r="C44" s="35">
        <f>'2004'!C44-'2003'!C44</f>
        <v>2.5852098436934146E-2</v>
      </c>
      <c r="D44" s="35">
        <f>'2004'!D44-'2003'!D44</f>
        <v>-1.4245426829268291</v>
      </c>
      <c r="E44" s="35">
        <f>'2004'!E44-'2003'!E44</f>
        <v>-0.94117647058823506</v>
      </c>
      <c r="F44" s="35">
        <f>'2004'!F44-'2003'!F44</f>
        <v>-4.4988344988344586E-2</v>
      </c>
      <c r="G44" s="35">
        <f>'2004'!G44-'2003'!G44</f>
        <v>0.7822299651567941</v>
      </c>
      <c r="H44" s="35">
        <f>'2004'!H44-'2003'!H44</f>
        <v>0.86672070402964341</v>
      </c>
      <c r="I44" s="35">
        <f>'2004'!I44-'2003'!I44</f>
        <v>7.2770524153218386E-2</v>
      </c>
      <c r="J44" s="35">
        <f>'2004'!J44-'2003'!J44</f>
        <v>-0.72361984626135589</v>
      </c>
      <c r="K44" s="35">
        <f>'2004'!K44-'2003'!K44</f>
        <v>0.3318542117040244</v>
      </c>
      <c r="L44" s="35">
        <f>'2004'!L44-'2003'!L44</f>
        <v>-0.50846133819317885</v>
      </c>
      <c r="M44" s="35">
        <f>'2004'!M44-'2003'!M44</f>
        <v>0.44424657534246581</v>
      </c>
      <c r="N44" s="35">
        <f>'2004'!N44-'2003'!N44</f>
        <v>0.86701434159061241</v>
      </c>
      <c r="O44" s="35">
        <f>'2004'!O44-'2003'!O44</f>
        <v>0.37222222222222223</v>
      </c>
      <c r="P44" s="35"/>
    </row>
    <row r="45" spans="2:18" s="34" customFormat="1" x14ac:dyDescent="0.2">
      <c r="B45" s="16" t="s">
        <v>50</v>
      </c>
      <c r="C45" s="36">
        <f>'2004'!C45-'2003'!C45</f>
        <v>-0.11556214536824072</v>
      </c>
      <c r="D45" s="36">
        <f>'2004'!D45-'2003'!D45</f>
        <v>-0.12847503373819169</v>
      </c>
      <c r="E45" s="36">
        <f>'2004'!E45-'2003'!E45</f>
        <v>1.1937459703417153</v>
      </c>
      <c r="F45" s="36">
        <f>'2004'!F45-'2003'!F45</f>
        <v>0.70729765590446725</v>
      </c>
      <c r="G45" s="36">
        <f>'2004'!G45-'2003'!G45</f>
        <v>-0.17918515989530004</v>
      </c>
      <c r="H45" s="36">
        <f>'2004'!H45-'2003'!H45</f>
        <v>0.49064742708810538</v>
      </c>
      <c r="I45" s="36">
        <f>'2004'!I45-'2003'!I45</f>
        <v>-0.34972554327393057</v>
      </c>
      <c r="J45" s="36">
        <f>'2004'!J45-'2003'!J45</f>
        <v>-0.76570048309178773</v>
      </c>
      <c r="K45" s="36">
        <f>'2004'!K45-'2003'!K45</f>
        <v>0.40984848484848468</v>
      </c>
      <c r="L45" s="36">
        <f>'2004'!L45-'2003'!L45</f>
        <v>-0.82542358769410074</v>
      </c>
      <c r="M45" s="36">
        <f>'2004'!M45-'2003'!M45</f>
        <v>-0.58925619834710741</v>
      </c>
      <c r="N45" s="36">
        <f>'2004'!N45-'2003'!N45</f>
        <v>-0.38405797101449268</v>
      </c>
      <c r="O45" s="36">
        <f>'2004'!O45-'2003'!O45</f>
        <v>-0.22518518518518515</v>
      </c>
      <c r="P45" s="36"/>
    </row>
    <row r="46" spans="2:18" hidden="1" x14ac:dyDescent="0.2">
      <c r="B46" s="37" t="s">
        <v>74</v>
      </c>
      <c r="C46" s="35">
        <f>'2004'!C46-'2003'!C46</f>
        <v>-6.7613709041844272E-2</v>
      </c>
      <c r="D46" s="35">
        <f>'2004'!D46-'2003'!D46</f>
        <v>-0.39037433155080237</v>
      </c>
      <c r="E46" s="35">
        <f>'2004'!E46-'2003'!E46</f>
        <v>0.32857142857142851</v>
      </c>
      <c r="F46" s="35">
        <f>'2004'!F46-'2003'!F46</f>
        <v>0.5</v>
      </c>
      <c r="G46" s="35">
        <f>'2004'!G46-'2003'!G46</f>
        <v>0.325096899224806</v>
      </c>
      <c r="H46" s="35">
        <f>'2004'!H46-'2003'!H46</f>
        <v>-1.8767123287671232</v>
      </c>
      <c r="I46" s="35">
        <f>'2004'!I46-'2003'!I46</f>
        <v>-1.5723270440251573</v>
      </c>
      <c r="J46" s="35">
        <f>'2004'!J46-'2003'!J46</f>
        <v>-1.7610062893081762</v>
      </c>
      <c r="K46" s="35">
        <f>'2004'!K46-'2003'!K46</f>
        <v>-2.4603174603174605</v>
      </c>
      <c r="L46" s="35">
        <f>'2004'!L46-'2003'!L46</f>
        <v>-2.0238095238095237</v>
      </c>
      <c r="M46" s="35">
        <f>'2004'!M46-'2003'!M46</f>
        <v>-2.3725490196078431</v>
      </c>
      <c r="N46" s="35">
        <f>'2004'!N46-'2003'!N46</f>
        <v>-1.8235294117647058</v>
      </c>
      <c r="O46" s="35"/>
      <c r="P46" s="35"/>
    </row>
    <row r="47" spans="2:18" s="34" customFormat="1" hidden="1" x14ac:dyDescent="0.2">
      <c r="B47" s="37" t="s">
        <v>67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2:18" hidden="1" x14ac:dyDescent="0.2">
      <c r="B48" s="37" t="s">
        <v>6</v>
      </c>
      <c r="C48" s="35">
        <f>'2004'!C48-'2003'!C48</f>
        <v>-4.7980176044070788E-2</v>
      </c>
      <c r="D48" s="35">
        <f>'2004'!D48-'2003'!D48</f>
        <v>0.18306991455563493</v>
      </c>
      <c r="E48" s="35">
        <f>'2004'!E48-'2003'!E48</f>
        <v>2.6381844500424245E-2</v>
      </c>
      <c r="F48" s="35">
        <f>'2004'!F48-'2003'!F48</f>
        <v>5.8576364948215609E-2</v>
      </c>
      <c r="G48" s="35">
        <f>'2004'!G48-'2003'!G48</f>
        <v>5.5594190012838274E-2</v>
      </c>
      <c r="H48" s="35"/>
      <c r="I48" s="35"/>
      <c r="J48" s="35"/>
      <c r="K48" s="35"/>
      <c r="L48" s="35"/>
      <c r="M48" s="35"/>
      <c r="N48" s="35"/>
      <c r="O48" s="35"/>
      <c r="P48" s="35"/>
    </row>
    <row r="49" spans="2:16" hidden="1" x14ac:dyDescent="0.2">
      <c r="B49" s="37" t="s">
        <v>51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2:16" hidden="1" x14ac:dyDescent="0.2">
      <c r="B50" s="37" t="s">
        <v>69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2:16" hidden="1" x14ac:dyDescent="0.2">
      <c r="B51" s="37" t="s">
        <v>5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2:16" hidden="1" x14ac:dyDescent="0.2">
      <c r="B52" s="37" t="s">
        <v>76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2:16" hidden="1" x14ac:dyDescent="0.2">
      <c r="B53" s="37" t="s">
        <v>70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2:16" hidden="1" x14ac:dyDescent="0.2">
      <c r="B54" s="37" t="s">
        <v>75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2:16" hidden="1" x14ac:dyDescent="0.2">
      <c r="B55" s="37" t="s">
        <v>73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2:16" hidden="1" x14ac:dyDescent="0.2">
      <c r="B56" s="37" t="s">
        <v>78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2:16" hidden="1" x14ac:dyDescent="0.2">
      <c r="B57" s="37" t="s">
        <v>81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2:16" hidden="1" x14ac:dyDescent="0.2">
      <c r="B58" s="37" t="s">
        <v>79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2:16" hidden="1" x14ac:dyDescent="0.2">
      <c r="B59" s="37" t="s">
        <v>68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2:16" hidden="1" x14ac:dyDescent="0.2">
      <c r="B60" s="37" t="s">
        <v>80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2:16" hidden="1" x14ac:dyDescent="0.2">
      <c r="B61" s="37" t="s">
        <v>77</v>
      </c>
    </row>
    <row r="62" spans="2:16" hidden="1" x14ac:dyDescent="0.2">
      <c r="B62" s="37" t="s">
        <v>71</v>
      </c>
    </row>
    <row r="63" spans="2:16" hidden="1" x14ac:dyDescent="0.2">
      <c r="B63" s="41" t="s">
        <v>72</v>
      </c>
    </row>
    <row r="64" spans="2:16" hidden="1" x14ac:dyDescent="0.2">
      <c r="B64" s="41" t="s">
        <v>82</v>
      </c>
    </row>
    <row r="65" spans="2:2" s="42" customFormat="1" x14ac:dyDescent="0.2">
      <c r="B65" s="41"/>
    </row>
    <row r="66" spans="2:2" s="42" customFormat="1" x14ac:dyDescent="0.2">
      <c r="B66" s="37"/>
    </row>
    <row r="75" spans="2:2" x14ac:dyDescent="0.2">
      <c r="B75" s="41"/>
    </row>
  </sheetData>
  <phoneticPr fontId="0" type="noConversion"/>
  <conditionalFormatting sqref="A1:A1048576 B3:B65536 B1 Q1:IV1048576 C1:P6 C8:P65536">
    <cfRule type="cellIs" dxfId="2" priority="1" stopIfTrue="1" operator="lessThan">
      <formula>0</formula>
    </cfRule>
  </conditionalFormatting>
  <pageMargins left="0.4" right="0.46" top="1" bottom="0.73" header="0.4921259845" footer="0.4921259845"/>
  <pageSetup paperSize="9" scale="80" orientation="landscape" horizontalDpi="1200" verticalDpi="1200" r:id="rId1"/>
  <headerFooter alignWithMargins="0">
    <oddFooter>&amp;LStatistics Finland&amp;RHelsinki City Tourist Office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75"/>
  <sheetViews>
    <sheetView topLeftCell="A5" workbookViewId="0">
      <selection activeCell="B5" sqref="B5"/>
    </sheetView>
  </sheetViews>
  <sheetFormatPr defaultRowHeight="12.75" x14ac:dyDescent="0.2"/>
  <cols>
    <col min="1" max="1" width="4.140625" style="26" customWidth="1"/>
    <col min="2" max="2" width="28.7109375" style="37" customWidth="1"/>
    <col min="3" max="16" width="10.140625" style="26" customWidth="1"/>
    <col min="17" max="16384" width="9.140625" style="26"/>
  </cols>
  <sheetData>
    <row r="2" spans="2:78" x14ac:dyDescent="0.2">
      <c r="B2" s="38" t="s">
        <v>66</v>
      </c>
    </row>
    <row r="4" spans="2:78" ht="15.75" x14ac:dyDescent="0.25">
      <c r="B4" s="3" t="s">
        <v>83</v>
      </c>
      <c r="C4" s="27"/>
      <c r="D4" s="27"/>
      <c r="E4" s="27"/>
      <c r="G4" s="27"/>
      <c r="I4" s="27"/>
      <c r="K4" s="27"/>
      <c r="L4" s="27"/>
      <c r="P4" s="27"/>
    </row>
    <row r="5" spans="2:78" ht="15.75" thickBot="1" x14ac:dyDescent="0.3">
      <c r="B5" s="39" t="s">
        <v>0</v>
      </c>
    </row>
    <row r="6" spans="2:78" ht="13.5" thickBot="1" x14ac:dyDescent="0.25">
      <c r="B6" s="28" t="s">
        <v>88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2:78" ht="13.5" thickBot="1" x14ac:dyDescent="0.25">
      <c r="B7" s="31" t="s">
        <v>89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2:78" x14ac:dyDescent="0.2">
      <c r="B8" s="4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2:78" s="34" customFormat="1" x14ac:dyDescent="0.2">
      <c r="B9" s="13" t="s">
        <v>20</v>
      </c>
      <c r="C9" s="32">
        <f>'2003'!C9-'2002'!C9</f>
        <v>4.4213217189170706E-5</v>
      </c>
      <c r="D9" s="32">
        <f>'2003'!D9-'2002'!D9</f>
        <v>-3.5690357359370539E-2</v>
      </c>
      <c r="E9" s="32">
        <f>'2003'!E9-'2002'!E9</f>
        <v>-3.9759951791172643E-2</v>
      </c>
      <c r="F9" s="32">
        <f>'2003'!F9-'2002'!F9</f>
        <v>-4.7416672782921498E-2</v>
      </c>
      <c r="G9" s="32">
        <f>'2003'!G9-'2002'!G9</f>
        <v>-7.4578630459403383E-2</v>
      </c>
      <c r="H9" s="32">
        <f>'2003'!H9-'2002'!H9</f>
        <v>-4.05032477227385E-3</v>
      </c>
      <c r="I9" s="32">
        <f>'2003'!I9-'2002'!I9</f>
        <v>1.5251373580996486E-2</v>
      </c>
      <c r="J9" s="32">
        <f>'2003'!J9-'2002'!J9</f>
        <v>-4.3006734718519235E-2</v>
      </c>
      <c r="K9" s="32">
        <f>'2003'!K9-'2002'!K9</f>
        <v>0.13323429962616795</v>
      </c>
      <c r="L9" s="32">
        <f>'2003'!L9-'2002'!L9</f>
        <v>1.7216171371079447E-2</v>
      </c>
      <c r="M9" s="32">
        <f>'2003'!M9-'2002'!M9</f>
        <v>-4.2680289110292646E-2</v>
      </c>
      <c r="N9" s="32">
        <f>'2003'!N9-'2002'!N9</f>
        <v>1.5749638124592957E-2</v>
      </c>
      <c r="O9" s="32">
        <f>'2003'!O9-'2002'!O9</f>
        <v>3.1090099790575421E-2</v>
      </c>
      <c r="P9" s="32"/>
      <c r="Q9" s="32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2:78" x14ac:dyDescent="0.2">
      <c r="B10" s="10" t="s">
        <v>21</v>
      </c>
      <c r="C10" s="29">
        <f>'2003'!C10-'2002'!C10</f>
        <v>1.9824634311377043E-2</v>
      </c>
      <c r="D10" s="29">
        <f>'2003'!D10-'2002'!D10</f>
        <v>-2.5283342835958456E-2</v>
      </c>
      <c r="E10" s="29">
        <f>'2003'!E10-'2002'!E10</f>
        <v>-6.7244798368614633E-2</v>
      </c>
      <c r="F10" s="29">
        <f>'2003'!F10-'2002'!F10</f>
        <v>-5.7382843013172424E-2</v>
      </c>
      <c r="G10" s="29">
        <f>'2003'!G10-'2002'!G10</f>
        <v>-8.0018473677649915E-2</v>
      </c>
      <c r="H10" s="29">
        <f>'2003'!H10-'2002'!H10</f>
        <v>4.6059837145183025E-2</v>
      </c>
      <c r="I10" s="29">
        <f>'2003'!I10-'2002'!I10</f>
        <v>5.7063370607343344E-2</v>
      </c>
      <c r="J10" s="29">
        <f>'2003'!J10-'2002'!J10</f>
        <v>-2.882544049105995E-2</v>
      </c>
      <c r="K10" s="29">
        <f>'2003'!K10-'2002'!K10</f>
        <v>0.11170833849917772</v>
      </c>
      <c r="L10" s="29">
        <f>'2003'!L10-'2002'!L10</f>
        <v>3.8557795285876439E-2</v>
      </c>
      <c r="M10" s="29">
        <f>'2003'!M10-'2002'!M10</f>
        <v>-5.5138027202438877E-2</v>
      </c>
      <c r="N10" s="29">
        <f>'2003'!N10-'2002'!N10</f>
        <v>5.0075222950552778E-2</v>
      </c>
      <c r="O10" s="29">
        <f>'2003'!O10-'2002'!O10</f>
        <v>0.11688973522495028</v>
      </c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2:78" s="34" customFormat="1" x14ac:dyDescent="0.2">
      <c r="B11" s="15" t="s">
        <v>22</v>
      </c>
      <c r="C11" s="32">
        <f>'2003'!C11-'2002'!C11</f>
        <v>-1.2078493541028745E-2</v>
      </c>
      <c r="D11" s="32">
        <f>'2003'!D11-'2002'!D11</f>
        <v>-4.2830201425684278E-2</v>
      </c>
      <c r="E11" s="32">
        <f>'2003'!E11-'2002'!E11</f>
        <v>-1.500269810695154E-2</v>
      </c>
      <c r="F11" s="32">
        <f>'2003'!F11-'2002'!F11</f>
        <v>-2.3684927020675373E-2</v>
      </c>
      <c r="G11" s="32">
        <f>'2003'!G11-'2002'!G11</f>
        <v>-7.4934133714008366E-2</v>
      </c>
      <c r="H11" s="32">
        <f>'2003'!H11-'2002'!H11</f>
        <v>2.6094408666628155E-3</v>
      </c>
      <c r="I11" s="32">
        <f>'2003'!I11-'2002'!I11</f>
        <v>-3.2970933702933136E-2</v>
      </c>
      <c r="J11" s="32">
        <f>'2003'!J11-'2002'!J11</f>
        <v>-5.9664078949694277E-2</v>
      </c>
      <c r="K11" s="32">
        <f>'2003'!K11-'2002'!K11</f>
        <v>0.14342582828899419</v>
      </c>
      <c r="L11" s="32">
        <f>'2003'!L11-'2002'!L11</f>
        <v>2.1494313872488569E-2</v>
      </c>
      <c r="M11" s="32">
        <f>'2003'!M11-'2002'!M11</f>
        <v>-1.7953708542669311E-2</v>
      </c>
      <c r="N11" s="32">
        <f>'2003'!N11-'2002'!N11</f>
        <v>-2.9973370929889942E-3</v>
      </c>
      <c r="O11" s="32">
        <f>'2003'!O11-'2002'!O11</f>
        <v>-3.8761078698308138E-2</v>
      </c>
      <c r="P11" s="32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2:78" x14ac:dyDescent="0.2">
      <c r="B12" s="23" t="s">
        <v>23</v>
      </c>
      <c r="C12" s="35">
        <f>'2003'!C12-'2002'!C12</f>
        <v>-1.837401107006098E-2</v>
      </c>
      <c r="D12" s="35">
        <f>'2003'!D12-'2002'!D12</f>
        <v>-4.5202471780402487E-2</v>
      </c>
      <c r="E12" s="35">
        <f>'2003'!E12-'2002'!E12</f>
        <v>-0.13699397485677167</v>
      </c>
      <c r="F12" s="35">
        <f>'2003'!F12-'2002'!F12</f>
        <v>-0.20766152086906797</v>
      </c>
      <c r="G12" s="35">
        <f>'2003'!G12-'2002'!G12</f>
        <v>-2.035004205873614E-2</v>
      </c>
      <c r="H12" s="35">
        <f>'2003'!H12-'2002'!H12</f>
        <v>-4.1447440712869987E-2</v>
      </c>
      <c r="I12" s="35">
        <f>'2003'!I12-'2002'!I12</f>
        <v>6.5808106530191424E-2</v>
      </c>
      <c r="J12" s="35">
        <f>'2003'!J12-'2002'!J12</f>
        <v>-0.14097384354215992</v>
      </c>
      <c r="K12" s="35">
        <f>'2003'!K12-'2002'!K12</f>
        <v>0.10375489489690937</v>
      </c>
      <c r="L12" s="35">
        <f>'2003'!L12-'2002'!L12</f>
        <v>8.043230706372162E-2</v>
      </c>
      <c r="M12" s="35">
        <f>'2003'!M12-'2002'!M12</f>
        <v>-0.13940011192621071</v>
      </c>
      <c r="N12" s="35">
        <f>'2003'!N12-'2002'!N12</f>
        <v>-1.7197337372905075E-2</v>
      </c>
      <c r="O12" s="35">
        <f>'2003'!O12-'2002'!O12</f>
        <v>2.224759005580923E-2</v>
      </c>
      <c r="P12" s="35"/>
    </row>
    <row r="13" spans="2:78" s="34" customFormat="1" x14ac:dyDescent="0.2">
      <c r="B13" s="16" t="s">
        <v>24</v>
      </c>
      <c r="C13" s="36">
        <f>'2003'!C13-'2002'!C13</f>
        <v>-3.4311182170445598E-2</v>
      </c>
      <c r="D13" s="36">
        <f>'2003'!D13-'2002'!D13</f>
        <v>-0.13378153311049257</v>
      </c>
      <c r="E13" s="36">
        <f>'2003'!E13-'2002'!E13</f>
        <v>3.7712099527843934E-2</v>
      </c>
      <c r="F13" s="36">
        <f>'2003'!F13-'2002'!F13</f>
        <v>-0.16439149836946987</v>
      </c>
      <c r="G13" s="36">
        <f>'2003'!G13-'2002'!G13</f>
        <v>-0.10059341205504801</v>
      </c>
      <c r="H13" s="36">
        <f>'2003'!H13-'2002'!H13</f>
        <v>0.13736928377092772</v>
      </c>
      <c r="I13" s="36">
        <f>'2003'!I13-'2002'!I13</f>
        <v>-1.5913865494922907E-2</v>
      </c>
      <c r="J13" s="36">
        <f>'2003'!J13-'2002'!J13</f>
        <v>-0.13673709345320151</v>
      </c>
      <c r="K13" s="36">
        <f>'2003'!K13-'2002'!K13</f>
        <v>-2.257084721045266E-2</v>
      </c>
      <c r="L13" s="36">
        <f>'2003'!L13-'2002'!L13</f>
        <v>6.9856651995145125E-2</v>
      </c>
      <c r="M13" s="36">
        <f>'2003'!M13-'2002'!M13</f>
        <v>-8.2818332746832368E-2</v>
      </c>
      <c r="N13" s="36">
        <f>'2003'!N13-'2002'!N13</f>
        <v>4.3405886190161835E-2</v>
      </c>
      <c r="O13" s="36">
        <f>'2003'!O13-'2002'!O13</f>
        <v>2.6500740774996867E-2</v>
      </c>
      <c r="P13" s="36"/>
    </row>
    <row r="14" spans="2:78" x14ac:dyDescent="0.2">
      <c r="B14" s="1" t="s">
        <v>25</v>
      </c>
      <c r="C14" s="35">
        <f>'2003'!C14-'2002'!C14</f>
        <v>-1.408430640590419E-2</v>
      </c>
      <c r="D14" s="35">
        <f>'2003'!D14-'2002'!D14</f>
        <v>2.7711457639039372E-2</v>
      </c>
      <c r="E14" s="35">
        <f>'2003'!E14-'2002'!E14</f>
        <v>-2.7694553937374966E-2</v>
      </c>
      <c r="F14" s="35">
        <f>'2003'!F14-'2002'!F14</f>
        <v>4.7685813220195161E-3</v>
      </c>
      <c r="G14" s="35">
        <f>'2003'!G14-'2002'!G14</f>
        <v>-0.10914895502775002</v>
      </c>
      <c r="H14" s="35">
        <f>'2003'!H14-'2002'!H14</f>
        <v>4.2101835802457188E-3</v>
      </c>
      <c r="I14" s="35">
        <f>'2003'!I14-'2002'!I14</f>
        <v>-4.7654147088935339E-2</v>
      </c>
      <c r="J14" s="35">
        <f>'2003'!J14-'2002'!J14</f>
        <v>-5.2774514507495152E-2</v>
      </c>
      <c r="K14" s="35">
        <f>'2003'!K14-'2002'!K14</f>
        <v>-5.2520987188916068E-2</v>
      </c>
      <c r="L14" s="35">
        <f>'2003'!L14-'2002'!L14</f>
        <v>7.4497602455826817E-2</v>
      </c>
      <c r="M14" s="35">
        <f>'2003'!M14-'2002'!M14</f>
        <v>-7.6176065389787828E-2</v>
      </c>
      <c r="N14" s="35">
        <f>'2003'!N14-'2002'!N14</f>
        <v>9.2021982307905148E-2</v>
      </c>
      <c r="O14" s="35">
        <f>'2003'!O14-'2002'!O14</f>
        <v>-1.4680935474982171E-2</v>
      </c>
      <c r="P14" s="35"/>
    </row>
    <row r="15" spans="2:78" s="34" customFormat="1" x14ac:dyDescent="0.2">
      <c r="B15" s="16" t="s">
        <v>1</v>
      </c>
      <c r="C15" s="36">
        <f>'2003'!C15-'2002'!C15</f>
        <v>8.5445486441923624E-2</v>
      </c>
      <c r="D15" s="36">
        <f>'2003'!D15-'2002'!D15</f>
        <v>0.22108565583659523</v>
      </c>
      <c r="E15" s="36">
        <f>'2003'!E15-'2002'!E15</f>
        <v>-0.30048372124235279</v>
      </c>
      <c r="F15" s="36">
        <f>'2003'!F15-'2002'!F15</f>
        <v>-6.3894817663757486E-2</v>
      </c>
      <c r="G15" s="36">
        <f>'2003'!G15-'2002'!G15</f>
        <v>8.2047405167431364E-3</v>
      </c>
      <c r="H15" s="36">
        <f>'2003'!H15-'2002'!H15</f>
        <v>0.14125175496891806</v>
      </c>
      <c r="I15" s="36">
        <f>'2003'!I15-'2002'!I15</f>
        <v>4.117002792497404E-2</v>
      </c>
      <c r="J15" s="36">
        <f>'2003'!J15-'2002'!J15</f>
        <v>0.11896204005556976</v>
      </c>
      <c r="K15" s="36">
        <f>'2003'!K15-'2002'!K15</f>
        <v>0.24250699181743052</v>
      </c>
      <c r="L15" s="36">
        <f>'2003'!L15-'2002'!L15</f>
        <v>4.0087730680015365E-2</v>
      </c>
      <c r="M15" s="36">
        <f>'2003'!M15-'2002'!M15</f>
        <v>-4.9426303293468976E-2</v>
      </c>
      <c r="N15" s="36">
        <f>'2003'!N15-'2002'!N15</f>
        <v>0.15850923851099896</v>
      </c>
      <c r="O15" s="36">
        <f>'2003'!O15-'2002'!O15</f>
        <v>-0.10439482612666051</v>
      </c>
      <c r="P15" s="36"/>
    </row>
    <row r="16" spans="2:78" x14ac:dyDescent="0.2">
      <c r="B16" s="18" t="s">
        <v>26</v>
      </c>
      <c r="C16" s="35">
        <f>'2003'!C16-'2002'!C16</f>
        <v>1.1215112787759551E-2</v>
      </c>
      <c r="D16" s="35">
        <f>'2003'!D16-'2002'!D16</f>
        <v>0.12487329434697836</v>
      </c>
      <c r="E16" s="35">
        <f>'2003'!E16-'2002'!E16</f>
        <v>-0.12658381374995753</v>
      </c>
      <c r="F16" s="35">
        <f>'2003'!F16-'2002'!F16</f>
        <v>-0.12388491386196065</v>
      </c>
      <c r="G16" s="35">
        <f>'2003'!G16-'2002'!G16</f>
        <v>8.6801949214677432E-2</v>
      </c>
      <c r="H16" s="35">
        <f>'2003'!H16-'2002'!H16</f>
        <v>3.8770796060950907E-2</v>
      </c>
      <c r="I16" s="35">
        <f>'2003'!I16-'2002'!I16</f>
        <v>-0.13624405598102474</v>
      </c>
      <c r="J16" s="35">
        <f>'2003'!J16-'2002'!J16</f>
        <v>-3.938901655484317E-2</v>
      </c>
      <c r="K16" s="35">
        <f>'2003'!K16-'2002'!K16</f>
        <v>6.0829679291721561E-2</v>
      </c>
      <c r="L16" s="35">
        <f>'2003'!L16-'2002'!L16</f>
        <v>2.8546997135364016E-2</v>
      </c>
      <c r="M16" s="35">
        <f>'2003'!M16-'2002'!M16</f>
        <v>8.792041061478173E-2</v>
      </c>
      <c r="N16" s="35">
        <f>'2003'!N16-'2002'!N16</f>
        <v>0.22064140716185232</v>
      </c>
      <c r="O16" s="35">
        <f>'2003'!O16-'2002'!O16</f>
        <v>4.1565815789876392E-2</v>
      </c>
      <c r="P16" s="35"/>
    </row>
    <row r="17" spans="2:16" s="34" customFormat="1" x14ac:dyDescent="0.2">
      <c r="B17" s="16" t="s">
        <v>27</v>
      </c>
      <c r="C17" s="36">
        <f>'2003'!C17-'2002'!C17</f>
        <v>2.3789499600040953E-2</v>
      </c>
      <c r="D17" s="36">
        <f>'2003'!D17-'2002'!D17</f>
        <v>-0.18646101947809735</v>
      </c>
      <c r="E17" s="36">
        <f>'2003'!E17-'2002'!E17</f>
        <v>9.5093753975445283E-2</v>
      </c>
      <c r="F17" s="36">
        <f>'2003'!F17-'2002'!F17</f>
        <v>0.16248147368036325</v>
      </c>
      <c r="G17" s="36">
        <f>'2003'!G17-'2002'!G17</f>
        <v>1.7086655634120707E-2</v>
      </c>
      <c r="H17" s="36">
        <f>'2003'!H17-'2002'!H17</f>
        <v>0.21893560520505062</v>
      </c>
      <c r="I17" s="36">
        <f>'2003'!I17-'2002'!I17</f>
        <v>-0.12253297420040576</v>
      </c>
      <c r="J17" s="36">
        <f>'2003'!J17-'2002'!J17</f>
        <v>-3.4514900542633065E-2</v>
      </c>
      <c r="K17" s="36">
        <f>'2003'!K17-'2002'!K17</f>
        <v>0.10326777646315111</v>
      </c>
      <c r="L17" s="36">
        <f>'2003'!L17-'2002'!L17</f>
        <v>8.6114408306466661E-2</v>
      </c>
      <c r="M17" s="36">
        <f>'2003'!M17-'2002'!M17</f>
        <v>-1.8926291318673627E-2</v>
      </c>
      <c r="N17" s="36">
        <f>'2003'!N17-'2002'!N17</f>
        <v>-6.7841801859451767E-2</v>
      </c>
      <c r="O17" s="36">
        <f>'2003'!O17-'2002'!O17</f>
        <v>-0.16760988816438149</v>
      </c>
      <c r="P17" s="36"/>
    </row>
    <row r="18" spans="2:16" x14ac:dyDescent="0.2">
      <c r="B18" s="1" t="s">
        <v>28</v>
      </c>
      <c r="C18" s="35">
        <f>'2003'!C18-'2002'!C18</f>
        <v>-1.4255647646805869E-3</v>
      </c>
      <c r="D18" s="35">
        <f>'2003'!D18-'2002'!D18</f>
        <v>-0.12669920557561865</v>
      </c>
      <c r="E18" s="35">
        <f>'2003'!E18-'2002'!E18</f>
        <v>-0.32979034082697511</v>
      </c>
      <c r="F18" s="35">
        <f>'2003'!F18-'2002'!F18</f>
        <v>9.6523743754316271E-2</v>
      </c>
      <c r="G18" s="35">
        <f>'2003'!G18-'2002'!G18</f>
        <v>0.10960635394394069</v>
      </c>
      <c r="H18" s="35">
        <f>'2003'!H18-'2002'!H18</f>
        <v>-4.7049122993136905E-4</v>
      </c>
      <c r="I18" s="35">
        <f>'2003'!I18-'2002'!I18</f>
        <v>0.15781431589447292</v>
      </c>
      <c r="J18" s="35">
        <f>'2003'!J18-'2002'!J18</f>
        <v>-0.28732843878122671</v>
      </c>
      <c r="K18" s="35">
        <f>'2003'!K18-'2002'!K18</f>
        <v>9.544931776526111E-2</v>
      </c>
      <c r="L18" s="35">
        <f>'2003'!L18-'2002'!L18</f>
        <v>0.28764829676879256</v>
      </c>
      <c r="M18" s="35">
        <f>'2003'!M18-'2002'!M18</f>
        <v>-0.15000602348450309</v>
      </c>
      <c r="N18" s="35">
        <f>'2003'!N18-'2002'!N18</f>
        <v>-4.03190109252205E-2</v>
      </c>
      <c r="O18" s="35">
        <f>'2003'!O18-'2002'!O18</f>
        <v>-4.1310560303640553E-2</v>
      </c>
      <c r="P18" s="35"/>
    </row>
    <row r="19" spans="2:16" s="34" customFormat="1" x14ac:dyDescent="0.2">
      <c r="B19" s="16" t="s">
        <v>29</v>
      </c>
      <c r="C19" s="36">
        <f>'2003'!C19-'2002'!C19</f>
        <v>-3.7842327709897372E-2</v>
      </c>
      <c r="D19" s="36">
        <f>'2003'!D19-'2002'!D19</f>
        <v>-0.10998054146324376</v>
      </c>
      <c r="E19" s="36">
        <f>'2003'!E19-'2002'!E19</f>
        <v>-8.7858913240519643E-2</v>
      </c>
      <c r="F19" s="36">
        <f>'2003'!F19-'2002'!F19</f>
        <v>-5.341085502746612E-2</v>
      </c>
      <c r="G19" s="36">
        <f>'2003'!G19-'2002'!G19</f>
        <v>-1.6209908376562776E-2</v>
      </c>
      <c r="H19" s="36">
        <f>'2003'!H19-'2002'!H19</f>
        <v>-0.16440757392062322</v>
      </c>
      <c r="I19" s="36">
        <f>'2003'!I19-'2002'!I19</f>
        <v>-9.6283705864187663E-2</v>
      </c>
      <c r="J19" s="36">
        <f>'2003'!J19-'2002'!J19</f>
        <v>-0.18367682473192848</v>
      </c>
      <c r="K19" s="36">
        <f>'2003'!K19-'2002'!K19</f>
        <v>-6.6376775323781168E-2</v>
      </c>
      <c r="L19" s="36">
        <f>'2003'!L19-'2002'!L19</f>
        <v>0.1568810716842215</v>
      </c>
      <c r="M19" s="36">
        <f>'2003'!M19-'2002'!M19</f>
        <v>2.5220458553791847E-2</v>
      </c>
      <c r="N19" s="36">
        <f>'2003'!N19-'2002'!N19</f>
        <v>0.36488658071824198</v>
      </c>
      <c r="O19" s="36">
        <f>'2003'!O19-'2002'!O19</f>
        <v>-1.9824554977656561E-3</v>
      </c>
      <c r="P19" s="36"/>
    </row>
    <row r="20" spans="2:16" x14ac:dyDescent="0.2">
      <c r="B20" s="1" t="s">
        <v>30</v>
      </c>
      <c r="C20" s="35">
        <f>'2003'!C20-'2002'!C20</f>
        <v>-7.6049821711162258E-2</v>
      </c>
      <c r="D20" s="35">
        <f>'2003'!D20-'2002'!D20</f>
        <v>-7.1737841043890915E-2</v>
      </c>
      <c r="E20" s="35">
        <f>'2003'!E20-'2002'!E20</f>
        <v>-0.14919400365027635</v>
      </c>
      <c r="F20" s="35">
        <f>'2003'!F20-'2002'!F20</f>
        <v>-0.10888394334004992</v>
      </c>
      <c r="G20" s="35">
        <f>'2003'!G20-'2002'!G20</f>
        <v>-0.29875436833963054</v>
      </c>
      <c r="H20" s="35">
        <f>'2003'!H20-'2002'!H20</f>
        <v>1.0537483803618741E-2</v>
      </c>
      <c r="I20" s="35">
        <f>'2003'!I20-'2002'!I20</f>
        <v>-0.17245955783585032</v>
      </c>
      <c r="J20" s="35">
        <f>'2003'!J20-'2002'!J20</f>
        <v>-0.11364629829518891</v>
      </c>
      <c r="K20" s="35">
        <f>'2003'!K20-'2002'!K20</f>
        <v>-1.0495186532736733E-2</v>
      </c>
      <c r="L20" s="35">
        <f>'2003'!L20-'2002'!L20</f>
        <v>-0.17115078178157694</v>
      </c>
      <c r="M20" s="35">
        <f>'2003'!M20-'2002'!M20</f>
        <v>-8.9845837566140174E-2</v>
      </c>
      <c r="N20" s="35">
        <f>'2003'!N20-'2002'!N20</f>
        <v>0.22328345396933047</v>
      </c>
      <c r="O20" s="35">
        <f>'2003'!O20-'2002'!O20</f>
        <v>0.30120097495640552</v>
      </c>
      <c r="P20" s="35"/>
    </row>
    <row r="21" spans="2:16" s="34" customFormat="1" x14ac:dyDescent="0.2">
      <c r="B21" s="16" t="s">
        <v>31</v>
      </c>
      <c r="C21" s="36">
        <f>'2003'!C21-'2002'!C21</f>
        <v>-1.4224439348673901E-2</v>
      </c>
      <c r="D21" s="36">
        <f>'2003'!D21-'2002'!D21</f>
        <v>1.4494015062859411E-2</v>
      </c>
      <c r="E21" s="36">
        <f>'2003'!E21-'2002'!E21</f>
        <v>-0.18818315982290357</v>
      </c>
      <c r="F21" s="36">
        <f>'2003'!F21-'2002'!F21</f>
        <v>-6.8559345224048496E-3</v>
      </c>
      <c r="G21" s="36">
        <f>'2003'!G21-'2002'!G21</f>
        <v>-0.14979733341376322</v>
      </c>
      <c r="H21" s="36">
        <f>'2003'!H21-'2002'!H21</f>
        <v>0.13051276981337079</v>
      </c>
      <c r="I21" s="36">
        <f>'2003'!I21-'2002'!I21</f>
        <v>-0.10564465135273338</v>
      </c>
      <c r="J21" s="36">
        <f>'2003'!J21-'2002'!J21</f>
        <v>8.587710696111639E-3</v>
      </c>
      <c r="K21" s="36">
        <f>'2003'!K21-'2002'!K21</f>
        <v>6.4955454150369629E-2</v>
      </c>
      <c r="L21" s="36">
        <f>'2003'!L21-'2002'!L21</f>
        <v>7.4716758382555204E-2</v>
      </c>
      <c r="M21" s="36">
        <f>'2003'!M21-'2002'!M21</f>
        <v>-6.212942185248016E-2</v>
      </c>
      <c r="N21" s="36">
        <f>'2003'!N21-'2002'!N21</f>
        <v>-3.1225202708538013E-3</v>
      </c>
      <c r="O21" s="36">
        <f>'2003'!O21-'2002'!O21</f>
        <v>-7.4736651583710456E-2</v>
      </c>
      <c r="P21" s="36"/>
    </row>
    <row r="22" spans="2:16" x14ac:dyDescent="0.2">
      <c r="B22" s="1" t="s">
        <v>32</v>
      </c>
      <c r="C22" s="35">
        <f>'2003'!C22-'2002'!C22</f>
        <v>-4.1784526310524095E-2</v>
      </c>
      <c r="D22" s="35">
        <f>'2003'!D22-'2002'!D22</f>
        <v>-1.1126297657084061E-2</v>
      </c>
      <c r="E22" s="35">
        <f>'2003'!E22-'2002'!E22</f>
        <v>-0.24495449057304719</v>
      </c>
      <c r="F22" s="35">
        <f>'2003'!F22-'2002'!F22</f>
        <v>-0.11717157214644636</v>
      </c>
      <c r="G22" s="35">
        <f>'2003'!G22-'2002'!G22</f>
        <v>2.6519418332283884E-2</v>
      </c>
      <c r="H22" s="35">
        <f>'2003'!H22-'2002'!H22</f>
        <v>-0.1154112466167676</v>
      </c>
      <c r="I22" s="35">
        <f>'2003'!I22-'2002'!I22</f>
        <v>-0.1917717423503964</v>
      </c>
      <c r="J22" s="35">
        <f>'2003'!J22-'2002'!J22</f>
        <v>5.915637159731757E-3</v>
      </c>
      <c r="K22" s="35">
        <f>'2003'!K22-'2002'!K22</f>
        <v>-1.5470225770688684E-2</v>
      </c>
      <c r="L22" s="35">
        <f>'2003'!L22-'2002'!L22</f>
        <v>5.6609191705521367E-2</v>
      </c>
      <c r="M22" s="35">
        <f>'2003'!M22-'2002'!M22</f>
        <v>5.6368048562016604E-4</v>
      </c>
      <c r="N22" s="35">
        <f>'2003'!N22-'2002'!N22</f>
        <v>9.1331136649789535E-2</v>
      </c>
      <c r="O22" s="35">
        <f>'2003'!O22-'2002'!O22</f>
        <v>5.6333451778437293E-2</v>
      </c>
      <c r="P22" s="35"/>
    </row>
    <row r="23" spans="2:16" s="34" customFormat="1" x14ac:dyDescent="0.2">
      <c r="B23" s="16" t="s">
        <v>33</v>
      </c>
      <c r="C23" s="36">
        <f>'2003'!C23-'2002'!C23</f>
        <v>7.8124998573283921E-2</v>
      </c>
      <c r="D23" s="36">
        <f>'2003'!D23-'2002'!D23</f>
        <v>0.1442130004863027</v>
      </c>
      <c r="E23" s="36">
        <f>'2003'!E23-'2002'!E23</f>
        <v>-9.2122801823513401E-2</v>
      </c>
      <c r="F23" s="36">
        <f>'2003'!F23-'2002'!F23</f>
        <v>1.6102697763598073E-3</v>
      </c>
      <c r="G23" s="36">
        <f>'2003'!G23-'2002'!G23</f>
        <v>-9.9570864101567569E-2</v>
      </c>
      <c r="H23" s="36">
        <f>'2003'!H23-'2002'!H23</f>
        <v>-6.4621751630971502E-2</v>
      </c>
      <c r="I23" s="36">
        <f>'2003'!I23-'2002'!I23</f>
        <v>0.42248529461355222</v>
      </c>
      <c r="J23" s="36">
        <f>'2003'!J23-'2002'!J23</f>
        <v>-1.7674774263095827E-2</v>
      </c>
      <c r="K23" s="36">
        <f>'2003'!K23-'2002'!K23</f>
        <v>0.13844085468741496</v>
      </c>
      <c r="L23" s="36">
        <f>'2003'!L23-'2002'!L23</f>
        <v>-0.2151110088154915</v>
      </c>
      <c r="M23" s="36">
        <f>'2003'!M23-'2002'!M23</f>
        <v>0.10575640680601639</v>
      </c>
      <c r="N23" s="36">
        <f>'2003'!N23-'2002'!N23</f>
        <v>-0.28653465346534635</v>
      </c>
      <c r="O23" s="36">
        <f>'2003'!O23-'2002'!O23</f>
        <v>0.49768446314827797</v>
      </c>
      <c r="P23" s="36"/>
    </row>
    <row r="24" spans="2:16" x14ac:dyDescent="0.2">
      <c r="B24" s="1" t="s">
        <v>34</v>
      </c>
      <c r="C24" s="35">
        <f>'2003'!C24-'2002'!C24</f>
        <v>2.5541442530592207E-2</v>
      </c>
      <c r="D24" s="35">
        <f>'2003'!D24-'2002'!D24</f>
        <v>0.19137528502257473</v>
      </c>
      <c r="E24" s="35">
        <f>'2003'!E24-'2002'!E24</f>
        <v>0.17229389408345486</v>
      </c>
      <c r="F24" s="35">
        <f>'2003'!F24-'2002'!F24</f>
        <v>-2.8761523905782571E-2</v>
      </c>
      <c r="G24" s="35">
        <f>'2003'!G24-'2002'!G24</f>
        <v>-0.60821508934716495</v>
      </c>
      <c r="H24" s="35">
        <f>'2003'!H24-'2002'!H24</f>
        <v>-0.29744870341432539</v>
      </c>
      <c r="I24" s="35">
        <f>'2003'!I24-'2002'!I24</f>
        <v>-2.5424500975067321E-2</v>
      </c>
      <c r="J24" s="35">
        <f>'2003'!J24-'2002'!J24</f>
        <v>-6.4640439471054911E-2</v>
      </c>
      <c r="K24" s="35">
        <f>'2003'!K24-'2002'!K24</f>
        <v>-2.6192745173478471E-2</v>
      </c>
      <c r="L24" s="35">
        <f>'2003'!L24-'2002'!L24</f>
        <v>0.1032848738185832</v>
      </c>
      <c r="M24" s="35">
        <f>'2003'!M24-'2002'!M24</f>
        <v>-3.0120648338063827E-2</v>
      </c>
      <c r="N24" s="35">
        <f>'2003'!N24-'2002'!N24</f>
        <v>0.15115301512472978</v>
      </c>
      <c r="O24" s="35">
        <f>'2003'!O24-'2002'!O24</f>
        <v>0.72981244808578127</v>
      </c>
      <c r="P24" s="35"/>
    </row>
    <row r="25" spans="2:16" s="34" customFormat="1" x14ac:dyDescent="0.2">
      <c r="B25" s="16" t="s">
        <v>35</v>
      </c>
      <c r="C25" s="36">
        <f>'2003'!C25-'2002'!C25</f>
        <v>-7.2933129335099878E-3</v>
      </c>
      <c r="D25" s="36">
        <f>'2003'!D25-'2002'!D25</f>
        <v>-2.6930078166827354E-2</v>
      </c>
      <c r="E25" s="36">
        <f>'2003'!E25-'2002'!E25</f>
        <v>-0.19728790127472706</v>
      </c>
      <c r="F25" s="36">
        <f>'2003'!F25-'2002'!F25</f>
        <v>9.5084925461364156E-2</v>
      </c>
      <c r="G25" s="36">
        <f>'2003'!G25-'2002'!G25</f>
        <v>-0.42188335518348286</v>
      </c>
      <c r="H25" s="36">
        <f>'2003'!H25-'2002'!H25</f>
        <v>-3.4462216662198841E-2</v>
      </c>
      <c r="I25" s="36">
        <f>'2003'!I25-'2002'!I25</f>
        <v>0.14246440964634832</v>
      </c>
      <c r="J25" s="36">
        <f>'2003'!J25-'2002'!J25</f>
        <v>-0.29391169476366752</v>
      </c>
      <c r="K25" s="36">
        <f>'2003'!K25-'2002'!K25</f>
        <v>0.37723901243627678</v>
      </c>
      <c r="L25" s="36">
        <f>'2003'!L25-'2002'!L25</f>
        <v>-5.4198050241024198E-2</v>
      </c>
      <c r="M25" s="36">
        <f>'2003'!M25-'2002'!M25</f>
        <v>5.6630434782608763E-2</v>
      </c>
      <c r="N25" s="36">
        <f>'2003'!N25-'2002'!N25</f>
        <v>8.0449789549994044E-2</v>
      </c>
      <c r="O25" s="36">
        <f>'2003'!O25-'2002'!O25</f>
        <v>0.10060482923425651</v>
      </c>
      <c r="P25" s="36"/>
    </row>
    <row r="26" spans="2:16" x14ac:dyDescent="0.2">
      <c r="B26" s="1" t="s">
        <v>36</v>
      </c>
      <c r="C26" s="35">
        <f>'2003'!C26-'2002'!C26</f>
        <v>-3.718349975449553E-2</v>
      </c>
      <c r="D26" s="35">
        <f>'2003'!D26-'2002'!D26</f>
        <v>-0.11023181454836117</v>
      </c>
      <c r="E26" s="35">
        <f>'2003'!E26-'2002'!E26</f>
        <v>-0.24279835390946514</v>
      </c>
      <c r="F26" s="35">
        <f>'2003'!F26-'2002'!F26</f>
        <v>2.4483827278050097E-2</v>
      </c>
      <c r="G26" s="35">
        <f>'2003'!G26-'2002'!G26</f>
        <v>-0.18100107919214747</v>
      </c>
      <c r="H26" s="35">
        <f>'2003'!H26-'2002'!H26</f>
        <v>-0.16169287387086007</v>
      </c>
      <c r="I26" s="35">
        <f>'2003'!I26-'2002'!I26</f>
        <v>5.2988975314831599E-3</v>
      </c>
      <c r="J26" s="35">
        <f>'2003'!J26-'2002'!J26</f>
        <v>7.6169345766355701E-2</v>
      </c>
      <c r="K26" s="35">
        <f>'2003'!K26-'2002'!K26</f>
        <v>-0.14562712365194308</v>
      </c>
      <c r="L26" s="35">
        <f>'2003'!L26-'2002'!L26</f>
        <v>7.7314322196212037E-2</v>
      </c>
      <c r="M26" s="35">
        <f>'2003'!M26-'2002'!M26</f>
        <v>1.9605592853988441E-4</v>
      </c>
      <c r="N26" s="35">
        <f>'2003'!N26-'2002'!N26</f>
        <v>3.6796536796536827E-2</v>
      </c>
      <c r="O26" s="35">
        <f>'2003'!O26-'2002'!O26</f>
        <v>0.13679546907828621</v>
      </c>
      <c r="P26" s="35"/>
    </row>
    <row r="27" spans="2:16" s="34" customFormat="1" x14ac:dyDescent="0.2">
      <c r="B27" s="16" t="s">
        <v>37</v>
      </c>
      <c r="C27" s="36">
        <f>'2003'!C27-'2002'!C27</f>
        <v>0.11087282587646263</v>
      </c>
      <c r="D27" s="36">
        <f>'2003'!D27-'2002'!D27</f>
        <v>0.33751007305441427</v>
      </c>
      <c r="E27" s="36">
        <f>'2003'!E27-'2002'!E27</f>
        <v>0.45269582704876821</v>
      </c>
      <c r="F27" s="36">
        <f>'2003'!F27-'2002'!F27</f>
        <v>3.668184573352784E-2</v>
      </c>
      <c r="G27" s="36">
        <f>'2003'!G27-'2002'!G27</f>
        <v>0.2478249206941594</v>
      </c>
      <c r="H27" s="36">
        <f>'2003'!H27-'2002'!H27</f>
        <v>0.29356141921749623</v>
      </c>
      <c r="I27" s="36">
        <f>'2003'!I27-'2002'!I27</f>
        <v>4.8172321676173135E-2</v>
      </c>
      <c r="J27" s="36">
        <f>'2003'!J27-'2002'!J27</f>
        <v>0.12917766722114532</v>
      </c>
      <c r="K27" s="36">
        <f>'2003'!K27-'2002'!K27</f>
        <v>0.16206358057658687</v>
      </c>
      <c r="L27" s="36">
        <f>'2003'!L27-'2002'!L27</f>
        <v>0.14677400882686853</v>
      </c>
      <c r="M27" s="36">
        <f>'2003'!M27-'2002'!M27</f>
        <v>-5.6032738358424927E-2</v>
      </c>
      <c r="N27" s="36">
        <f>'2003'!N27-'2002'!N27</f>
        <v>-0.16206966540251555</v>
      </c>
      <c r="O27" s="36">
        <f>'2003'!O27-'2002'!O27</f>
        <v>8.0548653412825244E-2</v>
      </c>
      <c r="P27" s="36"/>
    </row>
    <row r="28" spans="2:16" x14ac:dyDescent="0.2">
      <c r="B28" s="1" t="s">
        <v>38</v>
      </c>
      <c r="C28" s="35">
        <f>'2003'!C28-'2002'!C28</f>
        <v>0.2681467505986812</v>
      </c>
      <c r="D28" s="35">
        <f>'2003'!D28-'2002'!D28</f>
        <v>-0.22798466593647282</v>
      </c>
      <c r="E28" s="35">
        <f>'2003'!E28-'2002'!E28</f>
        <v>0.55938507314654107</v>
      </c>
      <c r="F28" s="35">
        <f>'2003'!F28-'2002'!F28</f>
        <v>0.24023907808737555</v>
      </c>
      <c r="G28" s="35">
        <f>'2003'!G28-'2002'!G28</f>
        <v>-0.15014063656550691</v>
      </c>
      <c r="H28" s="35">
        <f>'2003'!H28-'2002'!H28</f>
        <v>-0.24416120238709205</v>
      </c>
      <c r="I28" s="35">
        <f>'2003'!I28-'2002'!I28</f>
        <v>1.1817594481686582</v>
      </c>
      <c r="J28" s="35">
        <f>'2003'!J28-'2002'!J28</f>
        <v>-0.16373516652263631</v>
      </c>
      <c r="K28" s="35">
        <f>'2003'!K28-'2002'!K28</f>
        <v>-0.17535760055401228</v>
      </c>
      <c r="L28" s="35">
        <f>'2003'!L28-'2002'!L28</f>
        <v>1.5755766303711511</v>
      </c>
      <c r="M28" s="35">
        <f>'2003'!M28-'2002'!M28</f>
        <v>0.15261836441893806</v>
      </c>
      <c r="N28" s="35">
        <f>'2003'!N28-'2002'!N28</f>
        <v>0.67919191919191935</v>
      </c>
      <c r="O28" s="35">
        <f>'2003'!O28-'2002'!O28</f>
        <v>0.44740065517732508</v>
      </c>
      <c r="P28" s="35"/>
    </row>
    <row r="29" spans="2:16" s="34" customFormat="1" x14ac:dyDescent="0.2">
      <c r="B29" s="16" t="s">
        <v>39</v>
      </c>
      <c r="C29" s="36">
        <f>'2003'!C29-'2002'!C29</f>
        <v>2.9354173046119758E-2</v>
      </c>
      <c r="D29" s="36">
        <f>'2003'!D29-'2002'!D29</f>
        <v>0.93939823611150519</v>
      </c>
      <c r="E29" s="36">
        <f>'2003'!E29-'2002'!E29</f>
        <v>0.84597503228583726</v>
      </c>
      <c r="F29" s="36">
        <f>'2003'!F29-'2002'!F29</f>
        <v>0.54097075903181047</v>
      </c>
      <c r="G29" s="36">
        <f>'2003'!G29-'2002'!G29</f>
        <v>-0.45694986128422643</v>
      </c>
      <c r="H29" s="36">
        <f>'2003'!H29-'2002'!H29</f>
        <v>-0.23647727272727259</v>
      </c>
      <c r="I29" s="36">
        <f>'2003'!I29-'2002'!I29</f>
        <v>-0.29697425917085862</v>
      </c>
      <c r="J29" s="36">
        <f>'2003'!J29-'2002'!J29</f>
        <v>-2.1263489217835385E-2</v>
      </c>
      <c r="K29" s="36">
        <f>'2003'!K29-'2002'!K29</f>
        <v>-0.11598594109804861</v>
      </c>
      <c r="L29" s="36">
        <f>'2003'!L29-'2002'!L29</f>
        <v>-0.27561739953091413</v>
      </c>
      <c r="M29" s="36">
        <f>'2003'!M29-'2002'!M29</f>
        <v>5.3157894736842071E-2</v>
      </c>
      <c r="N29" s="36">
        <f>'2003'!N29-'2002'!N29</f>
        <v>-0.23879574729094255</v>
      </c>
      <c r="O29" s="36">
        <f>'2003'!O29-'2002'!O29</f>
        <v>0.69994106713812965</v>
      </c>
      <c r="P29" s="36"/>
    </row>
    <row r="30" spans="2:16" x14ac:dyDescent="0.2">
      <c r="B30" s="1" t="s">
        <v>40</v>
      </c>
      <c r="C30" s="35">
        <f>'2003'!C30-'2002'!C30</f>
        <v>8.431113718588179E-3</v>
      </c>
      <c r="D30" s="35">
        <f>'2003'!D30-'2002'!D30</f>
        <v>0.74860934520025446</v>
      </c>
      <c r="E30" s="35">
        <f>'2003'!E30-'2002'!E30</f>
        <v>-0.22986103355297782</v>
      </c>
      <c r="F30" s="35">
        <f>'2003'!F30-'2002'!F30</f>
        <v>-9.5898222431964442E-2</v>
      </c>
      <c r="G30" s="35">
        <f>'2003'!G30-'2002'!G30</f>
        <v>-0.40836092715231809</v>
      </c>
      <c r="H30" s="35">
        <f>'2003'!H30-'2002'!H30</f>
        <v>-0.67103051475267383</v>
      </c>
      <c r="I30" s="35">
        <f>'2003'!I30-'2002'!I30</f>
        <v>1.5733571570379024E-2</v>
      </c>
      <c r="J30" s="35">
        <f>'2003'!J30-'2002'!J30</f>
        <v>0.18128597635637123</v>
      </c>
      <c r="K30" s="35">
        <f>'2003'!K30-'2002'!K30</f>
        <v>3.4473920287069415E-2</v>
      </c>
      <c r="L30" s="35">
        <f>'2003'!L30-'2002'!L30</f>
        <v>-4.0199576030195416E-3</v>
      </c>
      <c r="M30" s="35">
        <f>'2003'!M30-'2002'!M30</f>
        <v>0.42571877252046342</v>
      </c>
      <c r="N30" s="35">
        <f>'2003'!N30-'2002'!N30</f>
        <v>-0.15084262380088154</v>
      </c>
      <c r="O30" s="35">
        <f>'2003'!O30-'2002'!O30</f>
        <v>0.2867470989132439</v>
      </c>
      <c r="P30" s="35"/>
    </row>
    <row r="31" spans="2:16" s="34" customFormat="1" x14ac:dyDescent="0.2">
      <c r="B31" s="16" t="s">
        <v>2</v>
      </c>
      <c r="C31" s="36">
        <f>'2003'!C31-'2002'!C31</f>
        <v>3.9494770114926858E-2</v>
      </c>
      <c r="D31" s="36">
        <f>'2003'!D31-'2002'!D31</f>
        <v>-0.35286206896551731</v>
      </c>
      <c r="E31" s="36">
        <f>'2003'!E31-'2002'!E31</f>
        <v>-0.30119833700171172</v>
      </c>
      <c r="F31" s="36">
        <f>'2003'!F31-'2002'!F31</f>
        <v>0.29191365124303292</v>
      </c>
      <c r="G31" s="36">
        <f>'2003'!G31-'2002'!G31</f>
        <v>-5.5370932651158222E-2</v>
      </c>
      <c r="H31" s="36">
        <f>'2003'!H31-'2002'!H31</f>
        <v>0.10018487394957987</v>
      </c>
      <c r="I31" s="36">
        <f>'2003'!I31-'2002'!I31</f>
        <v>4.0848512620766275E-2</v>
      </c>
      <c r="J31" s="36">
        <f>'2003'!J31-'2002'!J31</f>
        <v>-6.649819030690729E-4</v>
      </c>
      <c r="K31" s="36">
        <f>'2003'!K31-'2002'!K31</f>
        <v>0.33083820475578873</v>
      </c>
      <c r="L31" s="36">
        <f>'2003'!L31-'2002'!L31</f>
        <v>0.13792729776130841</v>
      </c>
      <c r="M31" s="36">
        <f>'2003'!M31-'2002'!M31</f>
        <v>-0.38166240124624484</v>
      </c>
      <c r="N31" s="36">
        <f>'2003'!N31-'2002'!N31</f>
        <v>-0.24489153647296868</v>
      </c>
      <c r="O31" s="36">
        <f>'2003'!O31-'2002'!O31</f>
        <v>-0.13859797297297272</v>
      </c>
      <c r="P31" s="36"/>
    </row>
    <row r="32" spans="2:16" x14ac:dyDescent="0.2">
      <c r="B32" s="1" t="s">
        <v>41</v>
      </c>
      <c r="C32" s="35">
        <f>'2003'!C32-'2002'!C32</f>
        <v>-0.11577899878109532</v>
      </c>
      <c r="D32" s="35">
        <f>'2003'!D32-'2002'!D32</f>
        <v>-0.58887624826191409</v>
      </c>
      <c r="E32" s="35">
        <f>'2003'!E32-'2002'!E32</f>
        <v>-1.6081553938526385</v>
      </c>
      <c r="F32" s="35">
        <f>'2003'!F32-'2002'!F32</f>
        <v>-3.8002760912977607E-2</v>
      </c>
      <c r="G32" s="35">
        <f>'2003'!G32-'2002'!G32</f>
        <v>-1.1407565529272814</v>
      </c>
      <c r="H32" s="35">
        <f>'2003'!H32-'2002'!H32</f>
        <v>-0.95979942693409726</v>
      </c>
      <c r="I32" s="35">
        <f>'2003'!I32-'2002'!I32</f>
        <v>1.0077120822622108</v>
      </c>
      <c r="J32" s="35">
        <f>'2003'!J32-'2002'!J32</f>
        <v>0.27900790378257678</v>
      </c>
      <c r="K32" s="35">
        <f>'2003'!K32-'2002'!K32</f>
        <v>-0.10666192947252018</v>
      </c>
      <c r="L32" s="35">
        <f>'2003'!L32-'2002'!L32</f>
        <v>0.56926499529391661</v>
      </c>
      <c r="M32" s="35">
        <f>'2003'!M32-'2002'!M32</f>
        <v>-0.29389099061230217</v>
      </c>
      <c r="N32" s="35">
        <f>'2003'!N32-'2002'!N32</f>
        <v>6.6421390205992914E-2</v>
      </c>
      <c r="O32" s="35">
        <f>'2003'!O32-'2002'!O32</f>
        <v>-0.49811334783174432</v>
      </c>
      <c r="P32" s="35"/>
    </row>
    <row r="33" spans="2:18" s="34" customFormat="1" x14ac:dyDescent="0.2">
      <c r="B33" s="16" t="s">
        <v>42</v>
      </c>
      <c r="C33" s="36">
        <f>'2003'!C33-'2002'!C33</f>
        <v>-0.22711322216069219</v>
      </c>
      <c r="D33" s="36">
        <f>'2003'!D33-'2002'!D33</f>
        <v>-0.61988304093567281</v>
      </c>
      <c r="E33" s="36">
        <f>'2003'!E33-'2002'!E33</f>
        <v>0.11033608116677263</v>
      </c>
      <c r="F33" s="36">
        <f>'2003'!F33-'2002'!F33</f>
        <v>-0.22299947005829379</v>
      </c>
      <c r="G33" s="36">
        <f>'2003'!G33-'2002'!G33</f>
        <v>-1.0061711711711712</v>
      </c>
      <c r="H33" s="36">
        <f>'2003'!H33-'2002'!H33</f>
        <v>-0.35126771268798507</v>
      </c>
      <c r="I33" s="36">
        <f>'2003'!I33-'2002'!I33</f>
        <v>0.42311424598806546</v>
      </c>
      <c r="J33" s="36">
        <f>'2003'!J33-'2002'!J33</f>
        <v>-0.63595216541998179</v>
      </c>
      <c r="K33" s="36">
        <f>'2003'!K33-'2002'!K33</f>
        <v>3.8931913249450112E-2</v>
      </c>
      <c r="L33" s="36">
        <f>'2003'!L33-'2002'!L33</f>
        <v>-0.25689058584894431</v>
      </c>
      <c r="M33" s="36">
        <f>'2003'!M33-'2002'!M33</f>
        <v>-0.13620405175729156</v>
      </c>
      <c r="N33" s="36">
        <f>'2003'!N33-'2002'!N33</f>
        <v>-0.56086177994513831</v>
      </c>
      <c r="O33" s="36">
        <f>'2003'!O33-'2002'!O33</f>
        <v>-8.3954297069050998E-2</v>
      </c>
      <c r="P33" s="36"/>
    </row>
    <row r="34" spans="2:18" x14ac:dyDescent="0.2">
      <c r="B34" s="1" t="s">
        <v>3</v>
      </c>
      <c r="C34" s="35">
        <f>'2003'!C34-'2002'!C34</f>
        <v>-6.5346990093306356E-2</v>
      </c>
      <c r="D34" s="35">
        <f>'2003'!D34-'2002'!D34</f>
        <v>0.10091163738222564</v>
      </c>
      <c r="E34" s="35">
        <f>'2003'!E34-'2002'!E34</f>
        <v>6.7698846387370892E-2</v>
      </c>
      <c r="F34" s="35">
        <f>'2003'!F34-'2002'!F34</f>
        <v>0.15774878257313873</v>
      </c>
      <c r="G34" s="35">
        <f>'2003'!G34-'2002'!G34</f>
        <v>-0.74696243689569619</v>
      </c>
      <c r="H34" s="35">
        <f>'2003'!H34-'2002'!H34</f>
        <v>-0.5436015597305921</v>
      </c>
      <c r="I34" s="35">
        <f>'2003'!I34-'2002'!I34</f>
        <v>-0.30042016806722693</v>
      </c>
      <c r="J34" s="35">
        <f>'2003'!J34-'2002'!J34</f>
        <v>-0.25431887831204403</v>
      </c>
      <c r="K34" s="35">
        <f>'2003'!K34-'2002'!K34</f>
        <v>0.20109002932165732</v>
      </c>
      <c r="L34" s="35">
        <f>'2003'!L34-'2002'!L34</f>
        <v>-0.1725880069251351</v>
      </c>
      <c r="M34" s="35">
        <f>'2003'!M34-'2002'!M34</f>
        <v>-0.26874999999999982</v>
      </c>
      <c r="N34" s="35">
        <f>'2003'!N34-'2002'!N34</f>
        <v>0.41014209908668797</v>
      </c>
      <c r="O34" s="35">
        <f>'2003'!O34-'2002'!O34</f>
        <v>0.49545965478075105</v>
      </c>
      <c r="P34" s="35"/>
    </row>
    <row r="35" spans="2:18" s="34" customFormat="1" x14ac:dyDescent="0.2">
      <c r="B35" s="16" t="s">
        <v>43</v>
      </c>
      <c r="C35" s="36">
        <f>'2003'!C35-'2002'!C35</f>
        <v>4.7358345901748589E-2</v>
      </c>
      <c r="D35" s="36">
        <f>'2003'!D35-'2002'!D35</f>
        <v>0.15495049504950487</v>
      </c>
      <c r="E35" s="36">
        <f>'2003'!E35-'2002'!E35</f>
        <v>-0.15494899365867121</v>
      </c>
      <c r="F35" s="36">
        <f>'2003'!F35-'2002'!F35</f>
        <v>-0.28578296703296724</v>
      </c>
      <c r="G35" s="36">
        <f>'2003'!G35-'2002'!G35</f>
        <v>0.26902541227358756</v>
      </c>
      <c r="H35" s="36">
        <f>'2003'!H35-'2002'!H35</f>
        <v>-2.9615384615384599E-2</v>
      </c>
      <c r="I35" s="36">
        <f>'2003'!I35-'2002'!I35</f>
        <v>0.56946117029488974</v>
      </c>
      <c r="J35" s="36">
        <f>'2003'!J35-'2002'!J35</f>
        <v>-0.33658877529241527</v>
      </c>
      <c r="K35" s="36">
        <f>'2003'!K35-'2002'!K35</f>
        <v>0.27266029657263902</v>
      </c>
      <c r="L35" s="36">
        <f>'2003'!L35-'2002'!L35</f>
        <v>0.46703056768558948</v>
      </c>
      <c r="M35" s="36">
        <f>'2003'!M35-'2002'!M35</f>
        <v>-0.37176274018379285</v>
      </c>
      <c r="N35" s="36">
        <f>'2003'!N35-'2002'!N35</f>
        <v>-0.42245817245817241</v>
      </c>
      <c r="O35" s="36">
        <f>'2003'!O35-'2002'!O35</f>
        <v>0.52575864502470027</v>
      </c>
      <c r="P35" s="36"/>
    </row>
    <row r="36" spans="2:18" x14ac:dyDescent="0.2">
      <c r="B36" s="1" t="s">
        <v>44</v>
      </c>
      <c r="C36" s="35">
        <f>'2003'!C36-'2002'!C36</f>
        <v>0.14823636795578743</v>
      </c>
      <c r="D36" s="35">
        <f>'2003'!D36-'2002'!D36</f>
        <v>-9.7120134956018678E-2</v>
      </c>
      <c r="E36" s="35">
        <f>'2003'!E36-'2002'!E36</f>
        <v>0.2516052195526095</v>
      </c>
      <c r="F36" s="35">
        <f>'2003'!F36-'2002'!F36</f>
        <v>-0.36112342941611253</v>
      </c>
      <c r="G36" s="35">
        <f>'2003'!G36-'2002'!G36</f>
        <v>7.2206579727327025E-2</v>
      </c>
      <c r="H36" s="35">
        <f>'2003'!H36-'2002'!H36</f>
        <v>0.3659176545482703</v>
      </c>
      <c r="I36" s="35">
        <f>'2003'!I36-'2002'!I36</f>
        <v>-2.0877192982455828E-2</v>
      </c>
      <c r="J36" s="35">
        <f>'2003'!J36-'2002'!J36</f>
        <v>5.1152206002953449E-3</v>
      </c>
      <c r="K36" s="35">
        <f>'2003'!K36-'2002'!K36</f>
        <v>0.26409605819464854</v>
      </c>
      <c r="L36" s="35">
        <f>'2003'!L36-'2002'!L36</f>
        <v>0.43481813328381413</v>
      </c>
      <c r="M36" s="35">
        <f>'2003'!M36-'2002'!M36</f>
        <v>0.17766830870279149</v>
      </c>
      <c r="N36" s="35">
        <f>'2003'!N36-'2002'!N36</f>
        <v>-6.288496972887625E-2</v>
      </c>
      <c r="O36" s="35">
        <f>'2003'!O36-'2002'!O36</f>
        <v>-0.31782693558880926</v>
      </c>
      <c r="P36" s="35"/>
    </row>
    <row r="37" spans="2:18" s="34" customFormat="1" x14ac:dyDescent="0.2">
      <c r="B37" s="16" t="s">
        <v>4</v>
      </c>
      <c r="C37" s="36">
        <f>'2003'!C37-'2002'!C37</f>
        <v>4.5277883036503486E-2</v>
      </c>
      <c r="D37" s="36">
        <f>'2003'!D37-'2002'!D37</f>
        <v>-0.33500244259892531</v>
      </c>
      <c r="E37" s="36">
        <f>'2003'!E37-'2002'!E37</f>
        <v>-0.51828063241106714</v>
      </c>
      <c r="F37" s="36">
        <f>'2003'!F37-'2002'!F37</f>
        <v>-0.23062015503875966</v>
      </c>
      <c r="G37" s="36">
        <f>'2003'!G37-'2002'!G37</f>
        <v>0.27384686882769826</v>
      </c>
      <c r="H37" s="36">
        <f>'2003'!H37-'2002'!H37</f>
        <v>8.4953703703703365E-2</v>
      </c>
      <c r="I37" s="36">
        <f>'2003'!I37-'2002'!I37</f>
        <v>-0.16111336854936997</v>
      </c>
      <c r="J37" s="36">
        <f>'2003'!J37-'2002'!J37</f>
        <v>0.1093194409989251</v>
      </c>
      <c r="K37" s="36">
        <f>'2003'!K37-'2002'!K37</f>
        <v>0.23501286917070185</v>
      </c>
      <c r="L37" s="36">
        <f>'2003'!L37-'2002'!L37</f>
        <v>0.30763013849601384</v>
      </c>
      <c r="M37" s="36">
        <f>'2003'!M37-'2002'!M37</f>
        <v>-4.2144495412844041E-2</v>
      </c>
      <c r="N37" s="36">
        <f>'2003'!N37-'2002'!N37</f>
        <v>0.29903596588802372</v>
      </c>
      <c r="O37" s="36">
        <f>'2003'!O37-'2002'!O37</f>
        <v>1.3903936439147557E-2</v>
      </c>
      <c r="P37" s="36"/>
      <c r="Q37" s="36"/>
      <c r="R37" s="36"/>
    </row>
    <row r="38" spans="2:18" x14ac:dyDescent="0.2">
      <c r="B38" s="1" t="s">
        <v>45</v>
      </c>
      <c r="C38" s="35">
        <f>'2003'!C38-'2002'!C38</f>
        <v>0.25706275379482646</v>
      </c>
      <c r="D38" s="35">
        <f>'2003'!D38-'2002'!D38</f>
        <v>-0.91227272727272735</v>
      </c>
      <c r="E38" s="35">
        <f>'2003'!E38-'2002'!E38</f>
        <v>0.39204545454545459</v>
      </c>
      <c r="F38" s="35">
        <f>'2003'!F38-'2002'!F38</f>
        <v>-0.69400062656641603</v>
      </c>
      <c r="G38" s="35">
        <f>'2003'!G38-'2002'!G38</f>
        <v>0.33026061226812331</v>
      </c>
      <c r="H38" s="35">
        <f>'2003'!H38-'2002'!H38</f>
        <v>1.4063897763578272</v>
      </c>
      <c r="I38" s="35">
        <f>'2003'!I38-'2002'!I38</f>
        <v>-0.36071274696867106</v>
      </c>
      <c r="J38" s="35">
        <f>'2003'!J38-'2002'!J38</f>
        <v>-0.27188838498362289</v>
      </c>
      <c r="K38" s="35">
        <f>'2003'!K38-'2002'!K38</f>
        <v>0.95791573647461181</v>
      </c>
      <c r="L38" s="35">
        <f>'2003'!L38-'2002'!L38</f>
        <v>0.14699792960662528</v>
      </c>
      <c r="M38" s="35">
        <f>'2003'!M38-'2002'!M38</f>
        <v>0.48956895229329644</v>
      </c>
      <c r="N38" s="35">
        <f>'2003'!N38-'2002'!N38</f>
        <v>0.63305785123966918</v>
      </c>
      <c r="O38" s="35">
        <f>'2003'!O38-'2002'!O38</f>
        <v>-0.31576756576756582</v>
      </c>
      <c r="P38" s="35"/>
    </row>
    <row r="39" spans="2:18" s="34" customFormat="1" x14ac:dyDescent="0.2">
      <c r="B39" s="16" t="s">
        <v>46</v>
      </c>
      <c r="C39" s="36">
        <f>'2003'!C39-'2002'!C39</f>
        <v>0.20365231259968075</v>
      </c>
      <c r="D39" s="36">
        <f>'2003'!D39-'2002'!D39</f>
        <v>0.4271749755620724</v>
      </c>
      <c r="E39" s="36">
        <f>'2003'!E39-'2002'!E39</f>
        <v>-0.41832708621029768</v>
      </c>
      <c r="F39" s="36">
        <f>'2003'!F39-'2002'!F39</f>
        <v>0.2386120615911036</v>
      </c>
      <c r="G39" s="36">
        <f>'2003'!G39-'2002'!G39</f>
        <v>4.760908547519449E-2</v>
      </c>
      <c r="H39" s="36">
        <f>'2003'!H39-'2002'!H39</f>
        <v>-7.8424482494249936E-2</v>
      </c>
      <c r="I39" s="36">
        <f>'2003'!I39-'2002'!I39</f>
        <v>0.3681151976869157</v>
      </c>
      <c r="J39" s="36">
        <f>'2003'!J39-'2002'!J39</f>
        <v>-0.11407914764079141</v>
      </c>
      <c r="K39" s="36">
        <f>'2003'!K39-'2002'!K39</f>
        <v>-0.3593336249429715</v>
      </c>
      <c r="L39" s="36">
        <f>'2003'!L39-'2002'!L39</f>
        <v>-3.9273722173859049E-2</v>
      </c>
      <c r="M39" s="36">
        <f>'2003'!M39-'2002'!M39</f>
        <v>0.2263171067450882</v>
      </c>
      <c r="N39" s="36">
        <f>'2003'!N39-'2002'!N39</f>
        <v>0.59264876250658238</v>
      </c>
      <c r="O39" s="36">
        <f>'2003'!O39-'2002'!O39</f>
        <v>1.4734246575342467</v>
      </c>
      <c r="P39" s="36"/>
    </row>
    <row r="40" spans="2:18" x14ac:dyDescent="0.2">
      <c r="B40" s="1" t="s">
        <v>47</v>
      </c>
      <c r="C40" s="35">
        <f>'2003'!C40-'2002'!C40</f>
        <v>-0.51534996450818893</v>
      </c>
      <c r="D40" s="35">
        <f>'2003'!D40-'2002'!D40</f>
        <v>9.7926267281105872E-2</v>
      </c>
      <c r="E40" s="35">
        <f>'2003'!E40-'2002'!E40</f>
        <v>-0.84394557823129235</v>
      </c>
      <c r="F40" s="35">
        <f>'2003'!F40-'2002'!F40</f>
        <v>0.18965881855350331</v>
      </c>
      <c r="G40" s="35">
        <f>'2003'!G40-'2002'!G40</f>
        <v>-0.45569150908416778</v>
      </c>
      <c r="H40" s="35">
        <f>'2003'!H40-'2002'!H40</f>
        <v>6.1181434599156148E-2</v>
      </c>
      <c r="I40" s="35">
        <f>'2003'!I40-'2002'!I40</f>
        <v>0.43163238396624481</v>
      </c>
      <c r="J40" s="35">
        <f>'2003'!J40-'2002'!J40</f>
        <v>-7.4086211793493728E-2</v>
      </c>
      <c r="K40" s="35">
        <f>'2003'!K40-'2002'!K40</f>
        <v>-0.76410317649868631</v>
      </c>
      <c r="L40" s="35">
        <f>'2003'!L40-'2002'!L40</f>
        <v>-1.3500311191104983</v>
      </c>
      <c r="M40" s="35">
        <f>'2003'!M40-'2002'!M40</f>
        <v>-2.4202972543680508</v>
      </c>
      <c r="N40" s="35">
        <f>'2003'!N40-'2002'!N40</f>
        <v>-1.1034911525585844</v>
      </c>
      <c r="O40" s="35">
        <f>'2003'!O40-'2002'!O40</f>
        <v>-0.1298069729163549</v>
      </c>
      <c r="P40" s="35"/>
    </row>
    <row r="41" spans="2:18" s="34" customFormat="1" x14ac:dyDescent="0.2">
      <c r="B41" s="16" t="s">
        <v>65</v>
      </c>
      <c r="C41" s="36">
        <f>'2003'!C41-'2002'!C41</f>
        <v>-0.36292215197074063</v>
      </c>
      <c r="D41" s="36">
        <f>'2003'!D41-'2002'!D41</f>
        <v>-0.54135338345864659</v>
      </c>
      <c r="E41" s="36">
        <f>'2003'!E41-'2002'!E41</f>
        <v>0.43230769230769273</v>
      </c>
      <c r="F41" s="36">
        <f>'2003'!F41-'2002'!F41</f>
        <v>-4.348771472058921E-3</v>
      </c>
      <c r="G41" s="36">
        <f>'2003'!G41-'2002'!G41</f>
        <v>0.67347230154197613</v>
      </c>
      <c r="H41" s="36">
        <f>'2003'!H41-'2002'!H41</f>
        <v>-1.5244047619047616</v>
      </c>
      <c r="I41" s="36">
        <f>'2003'!I41-'2002'!I41</f>
        <v>-1.3347466182111849</v>
      </c>
      <c r="J41" s="36">
        <f>'2003'!J41-'2002'!J41</f>
        <v>-0.64624127071066684</v>
      </c>
      <c r="K41" s="36">
        <f>'2003'!K41-'2002'!K41</f>
        <v>-0.37940401940401935</v>
      </c>
      <c r="L41" s="36">
        <f>'2003'!L41-'2002'!L41</f>
        <v>1.3590681555641124</v>
      </c>
      <c r="M41" s="36">
        <f>'2003'!M41-'2002'!M41</f>
        <v>0.23005319148936199</v>
      </c>
      <c r="N41" s="36">
        <f>'2003'!N41-'2002'!N41</f>
        <v>0.35520013684570673</v>
      </c>
      <c r="O41" s="36">
        <f>'2003'!O41-'2002'!O41</f>
        <v>-0.84126984126984139</v>
      </c>
      <c r="P41" s="36"/>
    </row>
    <row r="42" spans="2:18" x14ac:dyDescent="0.2">
      <c r="B42" s="1" t="s">
        <v>49</v>
      </c>
      <c r="C42" s="35">
        <f>'2003'!C42-'2002'!C42</f>
        <v>-2.5358207515361109E-2</v>
      </c>
      <c r="D42" s="35">
        <f>'2003'!D42-'2002'!D42</f>
        <v>1.4003030303030304</v>
      </c>
      <c r="E42" s="35">
        <f>'2003'!E42-'2002'!E42</f>
        <v>-0.9635854341736696</v>
      </c>
      <c r="F42" s="35">
        <f>'2003'!F42-'2002'!F42</f>
        <v>1.7643837616822431</v>
      </c>
      <c r="G42" s="35">
        <f>'2003'!G42-'2002'!G42</f>
        <v>0.65878260869565208</v>
      </c>
      <c r="H42" s="35">
        <f>'2003'!H42-'2002'!H42</f>
        <v>-0.50376258611552727</v>
      </c>
      <c r="I42" s="35">
        <f>'2003'!I42-'2002'!I42</f>
        <v>-0.75794628463667602</v>
      </c>
      <c r="J42" s="35">
        <f>'2003'!J42-'2002'!J42</f>
        <v>1.0093955940500847</v>
      </c>
      <c r="K42" s="35">
        <f>'2003'!K42-'2002'!K42</f>
        <v>-0.83592787316191552</v>
      </c>
      <c r="L42" s="35">
        <f>'2003'!L42-'2002'!L42</f>
        <v>-1.5064288994336446</v>
      </c>
      <c r="M42" s="35">
        <f>'2003'!M42-'2002'!M42</f>
        <v>-4.4109736417428547E-2</v>
      </c>
      <c r="N42" s="35">
        <f>'2003'!N42-'2002'!N42</f>
        <v>0.40909090909090917</v>
      </c>
      <c r="O42" s="35">
        <f>'2003'!O42-'2002'!O42</f>
        <v>2.6165028665028665</v>
      </c>
      <c r="P42" s="35"/>
      <c r="Q42" s="35"/>
      <c r="R42" s="35"/>
    </row>
    <row r="43" spans="2:18" s="34" customFormat="1" x14ac:dyDescent="0.2">
      <c r="B43" s="16" t="s">
        <v>5</v>
      </c>
      <c r="C43" s="36">
        <f>'2003'!C43-'2002'!C43</f>
        <v>2.2363527765304037E-2</v>
      </c>
      <c r="D43" s="36">
        <f>'2003'!D43-'2002'!D43</f>
        <v>0.55303030303030276</v>
      </c>
      <c r="E43" s="36">
        <f>'2003'!E43-'2002'!E43</f>
        <v>-3.8470418470418473</v>
      </c>
      <c r="F43" s="36">
        <f>'2003'!F43-'2002'!F43</f>
        <v>1.0454054054054054</v>
      </c>
      <c r="G43" s="36">
        <f>'2003'!G43-'2002'!G43</f>
        <v>5.9608695652173909</v>
      </c>
      <c r="H43" s="36">
        <f>'2003'!H43-'2002'!H43</f>
        <v>1.7571428571428573</v>
      </c>
      <c r="I43" s="36">
        <f>'2003'!I43-'2002'!I43</f>
        <v>1.0565041365956698</v>
      </c>
      <c r="J43" s="36">
        <f>'2003'!J43-'2002'!J43</f>
        <v>-0.2850529888068587</v>
      </c>
      <c r="K43" s="36">
        <f>'2003'!K43-'2002'!K43</f>
        <v>2.1642764015645355E-2</v>
      </c>
      <c r="L43" s="36">
        <f>'2003'!L43-'2002'!L43</f>
        <v>-1.1539682539682539</v>
      </c>
      <c r="M43" s="36">
        <f>'2003'!M43-'2002'!M43</f>
        <v>-0.3631221719457014</v>
      </c>
      <c r="N43" s="36">
        <f>'2003'!N43-'2002'!N43</f>
        <v>0.99147727272727293</v>
      </c>
      <c r="O43" s="36">
        <f>'2003'!O43-'2002'!O43</f>
        <v>-0.31043956043956067</v>
      </c>
      <c r="P43" s="36"/>
    </row>
    <row r="44" spans="2:18" x14ac:dyDescent="0.2">
      <c r="B44" s="1" t="s">
        <v>6</v>
      </c>
      <c r="C44" s="35">
        <f>'2003'!C44-'2002'!C44</f>
        <v>0.39005863073086022</v>
      </c>
      <c r="D44" s="35">
        <f>'2003'!D44-'2002'!D44</f>
        <v>2.546875</v>
      </c>
      <c r="E44" s="35">
        <f>'2003'!E44-'2002'!E44</f>
        <v>0.61437908496731986</v>
      </c>
      <c r="F44" s="35">
        <f>'2003'!F44-'2002'!F44</f>
        <v>0.34285714285714253</v>
      </c>
      <c r="G44" s="35">
        <f>'2003'!G44-'2002'!G44</f>
        <v>-0.15978098556495768</v>
      </c>
      <c r="H44" s="35">
        <f>'2003'!H44-'2002'!H44</f>
        <v>0.12411196362602994</v>
      </c>
      <c r="I44" s="35">
        <f>'2003'!I44-'2002'!I44</f>
        <v>0.52636949650314824</v>
      </c>
      <c r="J44" s="35">
        <f>'2003'!J44-'2002'!J44</f>
        <v>0.70697167755991308</v>
      </c>
      <c r="K44" s="35">
        <f>'2003'!K44-'2002'!K44</f>
        <v>2.0352612126660397E-2</v>
      </c>
      <c r="L44" s="35">
        <f>'2003'!L44-'2002'!L44</f>
        <v>0.36137272609985782</v>
      </c>
      <c r="M44" s="35">
        <f>'2003'!M44-'2002'!M44</f>
        <v>0.66044369014426008</v>
      </c>
      <c r="N44" s="35">
        <f>'2003'!N44-'2002'!N44</f>
        <v>-2.5988700564971712E-2</v>
      </c>
      <c r="O44" s="35">
        <f>'2003'!O44-'2002'!O44</f>
        <v>-0.96388888888888902</v>
      </c>
      <c r="P44" s="35"/>
    </row>
    <row r="45" spans="2:18" s="34" customFormat="1" x14ac:dyDescent="0.2">
      <c r="B45" s="16" t="s">
        <v>50</v>
      </c>
      <c r="C45" s="36">
        <f>'2003'!C45-'2002'!C45</f>
        <v>0.46315767212856285</v>
      </c>
      <c r="D45" s="36">
        <f>'2003'!D45-'2002'!D45</f>
        <v>0.6521829521829523</v>
      </c>
      <c r="E45" s="36">
        <f>'2003'!E45-'2002'!E45</f>
        <v>0.41999417079568646</v>
      </c>
      <c r="F45" s="36">
        <f>'2003'!F45-'2002'!F45</f>
        <v>0.56797385620915053</v>
      </c>
      <c r="G45" s="36">
        <f>'2003'!G45-'2002'!G45</f>
        <v>0.29357841740286883</v>
      </c>
      <c r="H45" s="36">
        <f>'2003'!H45-'2002'!H45</f>
        <v>0.36145303719561128</v>
      </c>
      <c r="I45" s="36">
        <f>'2003'!I45-'2002'!I45</f>
        <v>0.50207961972667858</v>
      </c>
      <c r="J45" s="36">
        <f>'2003'!J45-'2002'!J45</f>
        <v>0.89903381642512104</v>
      </c>
      <c r="K45" s="36">
        <f>'2003'!K45-'2002'!K45</f>
        <v>2.3847167325428131E-2</v>
      </c>
      <c r="L45" s="36">
        <f>'2003'!L45-'2002'!L45</f>
        <v>0.71852799090650743</v>
      </c>
      <c r="M45" s="36">
        <f>'2003'!M45-'2002'!M45</f>
        <v>0.74318181818181817</v>
      </c>
      <c r="N45" s="36">
        <f>'2003'!N45-'2002'!N45</f>
        <v>-0.95603211907559738</v>
      </c>
      <c r="O45" s="36">
        <f>'2003'!O45-'2002'!O45</f>
        <v>-0.33981481481481479</v>
      </c>
      <c r="P45" s="36"/>
    </row>
    <row r="46" spans="2:18" hidden="1" x14ac:dyDescent="0.2">
      <c r="B46" s="37" t="s">
        <v>74</v>
      </c>
      <c r="C46" s="35">
        <f>'2003'!C46-'2002'!C46</f>
        <v>-3.3255450263437236E-2</v>
      </c>
      <c r="D46" s="35">
        <f>'2003'!D46-'2002'!D46</f>
        <v>-0.40727272727272723</v>
      </c>
      <c r="E46" s="35">
        <f>'2003'!E46-'2002'!E46</f>
        <v>-0.46428571428571419</v>
      </c>
      <c r="F46" s="35">
        <f>'2003'!F46-'2002'!F46</f>
        <v>0.3527131782945736</v>
      </c>
      <c r="G46" s="35">
        <f>'2003'!G46-'2002'!G46</f>
        <v>-0.32093023255813957</v>
      </c>
      <c r="H46" s="35">
        <f>'2003'!H46-'2002'!H46</f>
        <v>-0.16958396752917304</v>
      </c>
      <c r="I46" s="35">
        <f>'2003'!I46-'2002'!I46</f>
        <v>-0.51100628930817615</v>
      </c>
      <c r="J46" s="35">
        <f>'2003'!J46-'2002'!J46</f>
        <v>-0.27095718101145838</v>
      </c>
      <c r="K46" s="35">
        <f>'2003'!K46-'2002'!K46</f>
        <v>0.35686918445539151</v>
      </c>
      <c r="L46" s="35">
        <f>'2003'!L46-'2002'!L46</f>
        <v>1.5188834154351127E-2</v>
      </c>
      <c r="M46" s="35">
        <f>'2003'!M46-'2002'!M46</f>
        <v>0.63116970926301552</v>
      </c>
      <c r="N46" s="35">
        <f>'2003'!N46-'2002'!N46</f>
        <v>-0.17647058823529416</v>
      </c>
      <c r="O46" s="35"/>
      <c r="P46" s="35"/>
    </row>
    <row r="47" spans="2:18" s="34" customFormat="1" hidden="1" x14ac:dyDescent="0.2">
      <c r="B47" s="37" t="s">
        <v>67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2:18" hidden="1" x14ac:dyDescent="0.2">
      <c r="B48" s="37" t="s">
        <v>6</v>
      </c>
      <c r="C48" s="35">
        <f>'2003'!C48-'2002'!C48</f>
        <v>6.6729025301324851E-2</v>
      </c>
      <c r="D48" s="35">
        <f>'2003'!D48-'2002'!D48</f>
        <v>-0.15862755568802278</v>
      </c>
      <c r="E48" s="35">
        <f>'2003'!E48-'2002'!E48</f>
        <v>-3.853770595690742E-2</v>
      </c>
      <c r="F48" s="35">
        <f>'2003'!F48-'2002'!F48</f>
        <v>-0.13571880904710887</v>
      </c>
      <c r="G48" s="35">
        <f>'2003'!G48-'2002'!G48</f>
        <v>-0.23363915540110036</v>
      </c>
      <c r="H48" s="35"/>
      <c r="I48" s="35"/>
      <c r="J48" s="35"/>
      <c r="K48" s="35"/>
      <c r="L48" s="35"/>
      <c r="M48" s="35"/>
      <c r="N48" s="35"/>
      <c r="O48" s="35"/>
      <c r="P48" s="35"/>
    </row>
    <row r="49" spans="2:16" hidden="1" x14ac:dyDescent="0.2">
      <c r="B49" s="37" t="s">
        <v>51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2:16" hidden="1" x14ac:dyDescent="0.2">
      <c r="B50" s="37" t="s">
        <v>69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2:16" hidden="1" x14ac:dyDescent="0.2">
      <c r="B51" s="37" t="s">
        <v>5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2:16" hidden="1" x14ac:dyDescent="0.2">
      <c r="B52" s="37" t="s">
        <v>76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2:16" hidden="1" x14ac:dyDescent="0.2">
      <c r="B53" s="37" t="s">
        <v>70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2:16" hidden="1" x14ac:dyDescent="0.2">
      <c r="B54" s="37" t="s">
        <v>75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2:16" hidden="1" x14ac:dyDescent="0.2">
      <c r="B55" s="37" t="s">
        <v>73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2:16" hidden="1" x14ac:dyDescent="0.2">
      <c r="B56" s="37" t="s">
        <v>78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2:16" hidden="1" x14ac:dyDescent="0.2">
      <c r="B57" s="37" t="s">
        <v>81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2:16" hidden="1" x14ac:dyDescent="0.2">
      <c r="B58" s="37" t="s">
        <v>79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2:16" hidden="1" x14ac:dyDescent="0.2">
      <c r="B59" s="37" t="s">
        <v>68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2:16" hidden="1" x14ac:dyDescent="0.2">
      <c r="B60" s="37" t="s">
        <v>80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2:16" hidden="1" x14ac:dyDescent="0.2">
      <c r="B61" s="37" t="s">
        <v>77</v>
      </c>
    </row>
    <row r="62" spans="2:16" hidden="1" x14ac:dyDescent="0.2">
      <c r="B62" s="37" t="s">
        <v>71</v>
      </c>
    </row>
    <row r="63" spans="2:16" hidden="1" x14ac:dyDescent="0.2">
      <c r="B63" s="41" t="s">
        <v>72</v>
      </c>
    </row>
    <row r="64" spans="2:16" hidden="1" x14ac:dyDescent="0.2">
      <c r="B64" s="41" t="s">
        <v>82</v>
      </c>
    </row>
    <row r="65" spans="2:2" s="42" customFormat="1" x14ac:dyDescent="0.2">
      <c r="B65" s="41"/>
    </row>
    <row r="66" spans="2:2" s="42" customFormat="1" x14ac:dyDescent="0.2">
      <c r="B66" s="37"/>
    </row>
    <row r="75" spans="2:2" x14ac:dyDescent="0.2">
      <c r="B75" s="41"/>
    </row>
  </sheetData>
  <phoneticPr fontId="0" type="noConversion"/>
  <conditionalFormatting sqref="A1:A1048576 B3:B65536 B1 Q1:IV1048576 C1:P6 C8:P65536">
    <cfRule type="cellIs" dxfId="1" priority="1" stopIfTrue="1" operator="lessThan">
      <formula>0</formula>
    </cfRule>
  </conditionalFormatting>
  <pageMargins left="0.75" right="0.75" top="1" bottom="1" header="0.4921259845" footer="0.4921259845"/>
  <pageSetup paperSize="9" scale="70" orientation="landscape" horizontalDpi="1200" verticalDpi="1200" r:id="rId1"/>
  <headerFooter alignWithMargins="0">
    <oddFooter>&amp;LStatistics Finland&amp;RHelsinki City Tourist Office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75"/>
  <sheetViews>
    <sheetView workbookViewId="0">
      <selection activeCell="C9" sqref="C9"/>
    </sheetView>
  </sheetViews>
  <sheetFormatPr defaultRowHeight="12.75" x14ac:dyDescent="0.2"/>
  <cols>
    <col min="1" max="1" width="4.140625" style="26" customWidth="1"/>
    <col min="2" max="2" width="28.7109375" style="37" customWidth="1"/>
    <col min="3" max="15" width="10.140625" style="26" customWidth="1"/>
    <col min="16" max="16384" width="9.140625" style="26"/>
  </cols>
  <sheetData>
    <row r="2" spans="2:78" x14ac:dyDescent="0.2">
      <c r="B2" s="38" t="s">
        <v>66</v>
      </c>
    </row>
    <row r="4" spans="2:78" ht="15.75" x14ac:dyDescent="0.25">
      <c r="B4" s="3" t="s">
        <v>83</v>
      </c>
      <c r="C4" s="27"/>
      <c r="D4" s="27"/>
      <c r="E4" s="27"/>
      <c r="G4" s="27"/>
      <c r="I4" s="27"/>
      <c r="K4" s="27"/>
      <c r="L4" s="27"/>
    </row>
    <row r="5" spans="2:78" ht="15.75" thickBot="1" x14ac:dyDescent="0.3">
      <c r="B5" s="39" t="s">
        <v>0</v>
      </c>
    </row>
    <row r="6" spans="2:78" ht="13.5" thickBot="1" x14ac:dyDescent="0.25">
      <c r="B6" s="28" t="s">
        <v>85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2:78" ht="13.5" thickBot="1" x14ac:dyDescent="0.25">
      <c r="B7" s="31" t="s">
        <v>86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2:78" x14ac:dyDescent="0.2">
      <c r="B8" s="4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2:78" s="34" customFormat="1" x14ac:dyDescent="0.2">
      <c r="B9" s="13" t="s">
        <v>20</v>
      </c>
      <c r="C9" s="32">
        <f>'2002'!C9-'2001'!C9</f>
        <v>1.569413480777615E-2</v>
      </c>
      <c r="D9" s="32">
        <f>'2002'!D9-'2001'!D9</f>
        <v>-2.6459695935617811E-2</v>
      </c>
      <c r="E9" s="32">
        <f>'2002'!E9-'2001'!E9</f>
        <v>-5.9750797277303036E-2</v>
      </c>
      <c r="F9" s="32">
        <f>'2002'!F9-'2001'!F9</f>
        <v>-1.5204368421730674E-2</v>
      </c>
      <c r="G9" s="32">
        <f>'2002'!G9-'2001'!G9</f>
        <v>2.1361784466251921E-2</v>
      </c>
      <c r="H9" s="32">
        <f>'2002'!H9-'2001'!H9</f>
        <v>5.7960589908014448E-2</v>
      </c>
      <c r="I9" s="32">
        <f>'2002'!I9-'2001'!I9</f>
        <v>0.11003383406768319</v>
      </c>
      <c r="J9" s="32">
        <f>'2002'!J9-'2001'!J9</f>
        <v>3.8025361015612491E-2</v>
      </c>
      <c r="K9" s="32">
        <f>'2002'!K9-'2001'!K9</f>
        <v>-5.5206481169542965E-3</v>
      </c>
      <c r="L9" s="32">
        <f>'2002'!L9-'2001'!L9</f>
        <v>2.3839632166137825E-2</v>
      </c>
      <c r="M9" s="32">
        <f>'2002'!M9-'2001'!M9</f>
        <v>4.3437801394849984E-2</v>
      </c>
      <c r="N9" s="32">
        <f>'2002'!N9-'2001'!N9</f>
        <v>-3.6613689714978026E-2</v>
      </c>
      <c r="O9" s="32">
        <f>'2002'!O9-'2001'!O9</f>
        <v>-1.1719193813015671E-2</v>
      </c>
      <c r="P9" s="32"/>
      <c r="Q9" s="32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2:78" x14ac:dyDescent="0.2">
      <c r="B10" s="10" t="s">
        <v>21</v>
      </c>
      <c r="C10" s="29">
        <f>'2002'!C10-'2001'!C10</f>
        <v>3.2808616951592873E-2</v>
      </c>
      <c r="D10" s="29">
        <f>'2002'!D10-'2001'!D10</f>
        <v>-4.587483932492642E-3</v>
      </c>
      <c r="E10" s="29">
        <f>'2002'!E10-'2001'!E10</f>
        <v>-3.1894646671857485E-2</v>
      </c>
      <c r="F10" s="29">
        <f>'2002'!F10-'2001'!F10</f>
        <v>2.4340422233670722E-4</v>
      </c>
      <c r="G10" s="29">
        <f>'2002'!G10-'2001'!G10</f>
        <v>2.9008090136504183E-2</v>
      </c>
      <c r="H10" s="29">
        <f>'2002'!H10-'2001'!H10</f>
        <v>0.11386967744052656</v>
      </c>
      <c r="I10" s="29">
        <f>'2002'!I10-'2001'!I10</f>
        <v>0.11803805525368816</v>
      </c>
      <c r="J10" s="29">
        <f>'2002'!J10-'2001'!J10</f>
        <v>1.631127502821883E-2</v>
      </c>
      <c r="K10" s="29">
        <f>'2002'!K10-'2001'!K10</f>
        <v>1.4872772458450312E-2</v>
      </c>
      <c r="L10" s="29">
        <f>'2002'!L10-'2001'!L10</f>
        <v>3.5327284800011238E-2</v>
      </c>
      <c r="M10" s="29">
        <f>'2002'!M10-'2001'!M10</f>
        <v>0.10028308203514436</v>
      </c>
      <c r="N10" s="29">
        <f>'2002'!N10-'2001'!N10</f>
        <v>-4.5985251129740501E-2</v>
      </c>
      <c r="O10" s="29">
        <f>'2002'!O10-'2001'!O10</f>
        <v>-3.908254225902108E-2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2:78" s="34" customFormat="1" x14ac:dyDescent="0.2">
      <c r="B11" s="15" t="s">
        <v>22</v>
      </c>
      <c r="C11" s="32">
        <f>'2002'!C11-'2001'!C11</f>
        <v>-8.9649945618777149E-3</v>
      </c>
      <c r="D11" s="32">
        <f>'2002'!D11-'2001'!D11</f>
        <v>-3.1921426981315948E-2</v>
      </c>
      <c r="E11" s="32">
        <f>'2002'!E11-'2001'!E11</f>
        <v>-7.2249635775304411E-2</v>
      </c>
      <c r="F11" s="32">
        <f>'2002'!F11-'2001'!F11</f>
        <v>-3.1914818276963963E-2</v>
      </c>
      <c r="G11" s="32">
        <f>'2002'!G11-'2001'!G11</f>
        <v>2.6288568680090219E-2</v>
      </c>
      <c r="H11" s="32">
        <f>'2002'!H11-'2001'!H11</f>
        <v>-2.8731974260514548E-2</v>
      </c>
      <c r="I11" s="32">
        <f>'2002'!I11-'2001'!I11</f>
        <v>8.9052930697665067E-2</v>
      </c>
      <c r="J11" s="32">
        <f>'2002'!J11-'2001'!J11</f>
        <v>7.4611213023871636E-2</v>
      </c>
      <c r="K11" s="32">
        <f>'2002'!K11-'2001'!K11</f>
        <v>-3.3490748288887318E-2</v>
      </c>
      <c r="L11" s="32">
        <f>'2002'!L11-'2001'!L11</f>
        <v>-3.1573342978739261E-2</v>
      </c>
      <c r="M11" s="32">
        <f>'2002'!M11-'2001'!M11</f>
        <v>-2.7280103839542713E-2</v>
      </c>
      <c r="N11" s="32">
        <f>'2002'!N11-'2001'!N11</f>
        <v>-4.2403896285770459E-2</v>
      </c>
      <c r="O11" s="32">
        <f>'2002'!O11-'2001'!O11</f>
        <v>1.331092725139027E-2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2:78" x14ac:dyDescent="0.2">
      <c r="B12" s="23" t="s">
        <v>23</v>
      </c>
      <c r="C12" s="35">
        <f>'2002'!C12-'2001'!C12</f>
        <v>9.6140781711058221E-2</v>
      </c>
      <c r="D12" s="35">
        <f>'2002'!D12-'2001'!D12</f>
        <v>9.1664684834839028E-2</v>
      </c>
      <c r="E12" s="35">
        <f>'2002'!E12-'2001'!E12</f>
        <v>7.5073629499951222E-2</v>
      </c>
      <c r="F12" s="35">
        <f>'2002'!F12-'2001'!F12</f>
        <v>0.14421762830204665</v>
      </c>
      <c r="G12" s="35">
        <f>'2002'!G12-'2001'!G12</f>
        <v>7.2722184966516945E-2</v>
      </c>
      <c r="H12" s="35">
        <f>'2002'!H12-'2001'!H12</f>
        <v>0.20037729349186906</v>
      </c>
      <c r="I12" s="35">
        <f>'2002'!I12-'2001'!I12</f>
        <v>0.1418473072112576</v>
      </c>
      <c r="J12" s="35">
        <f>'2002'!J12-'2001'!J12</f>
        <v>1.9295515841261324E-2</v>
      </c>
      <c r="K12" s="35">
        <f>'2002'!K12-'2001'!K12</f>
        <v>4.0766976725256754E-2</v>
      </c>
      <c r="L12" s="35">
        <f>'2002'!L12-'2001'!L12</f>
        <v>7.8711366154670781E-2</v>
      </c>
      <c r="M12" s="35">
        <f>'2002'!M12-'2001'!M12</f>
        <v>0.23962112197055285</v>
      </c>
      <c r="N12" s="35">
        <f>'2002'!N12-'2001'!N12</f>
        <v>8.8520042648454478E-4</v>
      </c>
      <c r="O12" s="35">
        <f>'2002'!O12-'2001'!O12</f>
        <v>4.1379562355232657E-3</v>
      </c>
    </row>
    <row r="13" spans="2:78" s="34" customFormat="1" x14ac:dyDescent="0.2">
      <c r="B13" s="16" t="s">
        <v>24</v>
      </c>
      <c r="C13" s="36">
        <f>'2002'!C13-'2001'!C13</f>
        <v>-8.3228781670743768E-2</v>
      </c>
      <c r="D13" s="36">
        <f>'2002'!D13-'2001'!D13</f>
        <v>-0.22739905722599962</v>
      </c>
      <c r="E13" s="36">
        <f>'2002'!E13-'2001'!E13</f>
        <v>-7.981023543636967E-2</v>
      </c>
      <c r="F13" s="36">
        <f>'2002'!F13-'2001'!F13</f>
        <v>-0.14008853666251508</v>
      </c>
      <c r="G13" s="36">
        <f>'2002'!G13-'2001'!G13</f>
        <v>3.8802647203946661E-2</v>
      </c>
      <c r="H13" s="36">
        <f>'2002'!H13-'2001'!H13</f>
        <v>-0.1489936407616721</v>
      </c>
      <c r="I13" s="36">
        <f>'2002'!I13-'2001'!I13</f>
        <v>-8.9391212340879767E-2</v>
      </c>
      <c r="J13" s="36">
        <f>'2002'!J13-'2001'!J13</f>
        <v>-7.8142837446983471E-2</v>
      </c>
      <c r="K13" s="36">
        <f>'2002'!K13-'2001'!K13</f>
        <v>-8.1070592204659508E-3</v>
      </c>
      <c r="L13" s="36">
        <f>'2002'!L13-'2001'!L13</f>
        <v>-0.1895919846168681</v>
      </c>
      <c r="M13" s="36">
        <f>'2002'!M13-'2001'!M13</f>
        <v>-7.0772698681315083E-2</v>
      </c>
      <c r="N13" s="36">
        <f>'2002'!N13-'2001'!N13</f>
        <v>-6.7449648751437108E-2</v>
      </c>
      <c r="O13" s="36">
        <f>'2002'!O13-'2001'!O13</f>
        <v>-2.3313346427129789E-2</v>
      </c>
    </row>
    <row r="14" spans="2:78" x14ac:dyDescent="0.2">
      <c r="B14" s="1" t="s">
        <v>25</v>
      </c>
      <c r="C14" s="35">
        <f>'2002'!C14-'2001'!C14</f>
        <v>-1.7151652880893709E-2</v>
      </c>
      <c r="D14" s="35">
        <f>'2002'!D14-'2001'!D14</f>
        <v>-9.3801345510385215E-2</v>
      </c>
      <c r="E14" s="35">
        <f>'2002'!E14-'2001'!E14</f>
        <v>-6.8073209338064045E-2</v>
      </c>
      <c r="F14" s="35">
        <f>'2002'!F14-'2001'!F14</f>
        <v>-9.6622939501972427E-2</v>
      </c>
      <c r="G14" s="35">
        <f>'2002'!G14-'2001'!G14</f>
        <v>-4.7864815484677248E-2</v>
      </c>
      <c r="H14" s="35">
        <f>'2002'!H14-'2001'!H14</f>
        <v>0.13528030717196815</v>
      </c>
      <c r="I14" s="35">
        <f>'2002'!I14-'2001'!I14</f>
        <v>-5.8678648975927672E-2</v>
      </c>
      <c r="J14" s="35">
        <f>'2002'!J14-'2001'!J14</f>
        <v>-5.1702063061007442E-2</v>
      </c>
      <c r="K14" s="35">
        <f>'2002'!K14-'2001'!K14</f>
        <v>3.6639915134155432E-2</v>
      </c>
      <c r="L14" s="35">
        <f>'2002'!L14-'2001'!L14</f>
        <v>-0.15999593197610862</v>
      </c>
      <c r="M14" s="35">
        <f>'2002'!M14-'2001'!M14</f>
        <v>8.188165739681641E-2</v>
      </c>
      <c r="N14" s="35">
        <f>'2002'!N14-'2001'!N14</f>
        <v>4.032027687002171E-2</v>
      </c>
      <c r="O14" s="35">
        <f>'2002'!O14-'2001'!O14</f>
        <v>2.5526194676565028E-2</v>
      </c>
    </row>
    <row r="15" spans="2:78" s="34" customFormat="1" x14ac:dyDescent="0.2">
      <c r="B15" s="16" t="s">
        <v>1</v>
      </c>
      <c r="C15" s="36">
        <f>'2002'!C15-'2001'!C15</f>
        <v>0.13581936797865923</v>
      </c>
      <c r="D15" s="36">
        <f>'2002'!D15-'2001'!D15</f>
        <v>0.327577741992227</v>
      </c>
      <c r="E15" s="36">
        <f>'2002'!E15-'2001'!E15</f>
        <v>0.25829566440266749</v>
      </c>
      <c r="F15" s="36">
        <f>'2002'!F15-'2001'!F15</f>
        <v>0.25478311698782541</v>
      </c>
      <c r="G15" s="36">
        <f>'2002'!G15-'2001'!G15</f>
        <v>0.3775079583964871</v>
      </c>
      <c r="H15" s="36">
        <f>'2002'!H15-'2001'!H15</f>
        <v>5.5369195432392271E-2</v>
      </c>
      <c r="I15" s="36">
        <f>'2002'!I15-'2001'!I15</f>
        <v>0.20134039474560006</v>
      </c>
      <c r="J15" s="36">
        <f>'2002'!J15-'2001'!J15</f>
        <v>0.10195602276033489</v>
      </c>
      <c r="K15" s="36">
        <f>'2002'!K15-'2001'!K15</f>
        <v>7.8121257325706406E-2</v>
      </c>
      <c r="L15" s="36">
        <f>'2002'!L15-'2001'!L15</f>
        <v>-4.2908512443528224E-2</v>
      </c>
      <c r="M15" s="36">
        <f>'2002'!M15-'2001'!M15</f>
        <v>0.3897209276128808</v>
      </c>
      <c r="N15" s="36">
        <f>'2002'!N15-'2001'!N15</f>
        <v>-8.0150668852589924E-2</v>
      </c>
      <c r="O15" s="36">
        <f>'2002'!O15-'2001'!O15</f>
        <v>0.19351302581159535</v>
      </c>
    </row>
    <row r="16" spans="2:78" x14ac:dyDescent="0.2">
      <c r="B16" s="18" t="s">
        <v>26</v>
      </c>
      <c r="C16" s="35">
        <f>'2002'!C16-'2001'!C16</f>
        <v>7.0885099398515727E-2</v>
      </c>
      <c r="D16" s="35">
        <f>'2002'!D16-'2001'!D16</f>
        <v>-1.5377966319472414E-2</v>
      </c>
      <c r="E16" s="35">
        <f>'2002'!E16-'2001'!E16</f>
        <v>-2.5771679356916266E-3</v>
      </c>
      <c r="F16" s="35">
        <f>'2002'!F16-'2001'!F16</f>
        <v>0.22192082753759745</v>
      </c>
      <c r="G16" s="35">
        <f>'2002'!G16-'2001'!G16</f>
        <v>-0.13247470873759237</v>
      </c>
      <c r="H16" s="35">
        <f>'2002'!H16-'2001'!H16</f>
        <v>0.25315082833850422</v>
      </c>
      <c r="I16" s="35">
        <f>'2002'!I16-'2001'!I16</f>
        <v>0.22859589034618177</v>
      </c>
      <c r="J16" s="35">
        <f>'2002'!J16-'2001'!J16</f>
        <v>2.1282033851753202E-2</v>
      </c>
      <c r="K16" s="35">
        <f>'2002'!K16-'2001'!K16</f>
        <v>-4.2130864920102429E-2</v>
      </c>
      <c r="L16" s="35">
        <f>'2002'!L16-'2001'!L16</f>
        <v>4.4788306371850606E-2</v>
      </c>
      <c r="M16" s="35">
        <f>'2002'!M16-'2001'!M16</f>
        <v>0.22105086165228127</v>
      </c>
      <c r="N16" s="35">
        <f>'2002'!N16-'2001'!N16</f>
        <v>-4.2496837491318828E-2</v>
      </c>
      <c r="O16" s="35">
        <f>'2002'!O16-'2001'!O16</f>
        <v>-3.2807284904887268E-2</v>
      </c>
    </row>
    <row r="17" spans="2:15" s="34" customFormat="1" x14ac:dyDescent="0.2">
      <c r="B17" s="16" t="s">
        <v>27</v>
      </c>
      <c r="C17" s="36">
        <f>'2002'!C17-'2001'!C17</f>
        <v>0.13856515037849859</v>
      </c>
      <c r="D17" s="36">
        <f>'2002'!D17-'2001'!D17</f>
        <v>0.2595761795134941</v>
      </c>
      <c r="E17" s="36">
        <f>'2002'!E17-'2001'!E17</f>
        <v>0.1169863773778097</v>
      </c>
      <c r="F17" s="36">
        <f>'2002'!F17-'2001'!F17</f>
        <v>0.16229337193816518</v>
      </c>
      <c r="G17" s="36">
        <f>'2002'!G17-'2001'!G17</f>
        <v>-1.0022257632091858E-3</v>
      </c>
      <c r="H17" s="36">
        <f>'2002'!H17-'2001'!H17</f>
        <v>0.2763480418741826</v>
      </c>
      <c r="I17" s="36">
        <f>'2002'!I17-'2001'!I17</f>
        <v>0.22941439988531687</v>
      </c>
      <c r="J17" s="36">
        <f>'2002'!J17-'2001'!J17</f>
        <v>0.10777537878201171</v>
      </c>
      <c r="K17" s="36">
        <f>'2002'!K17-'2001'!K17</f>
        <v>7.1109938299116715E-2</v>
      </c>
      <c r="L17" s="36">
        <f>'2002'!L17-'2001'!L17</f>
        <v>6.8206414490441958E-2</v>
      </c>
      <c r="M17" s="36">
        <f>'2002'!M17-'2001'!M17</f>
        <v>5.5971271956147595E-2</v>
      </c>
      <c r="N17" s="36">
        <f>'2002'!N17-'2001'!N17</f>
        <v>3.2274732199117917E-2</v>
      </c>
      <c r="O17" s="36">
        <f>'2002'!O17-'2001'!O17</f>
        <v>-8.1972615554706252E-3</v>
      </c>
    </row>
    <row r="18" spans="2:15" x14ac:dyDescent="0.2">
      <c r="B18" s="1" t="s">
        <v>28</v>
      </c>
      <c r="C18" s="35">
        <f>'2002'!C18-'2001'!C18</f>
        <v>5.6406143111068729E-2</v>
      </c>
      <c r="D18" s="35">
        <f>'2002'!D18-'2001'!D18</f>
        <v>7.2438705913159485E-2</v>
      </c>
      <c r="E18" s="35">
        <f>'2002'!E18-'2001'!E18</f>
        <v>4.1034593897722349E-2</v>
      </c>
      <c r="F18" s="35">
        <f>'2002'!F18-'2001'!F18</f>
        <v>-0.44203644958829269</v>
      </c>
      <c r="G18" s="35">
        <f>'2002'!G18-'2001'!G18</f>
        <v>-4.7237101440061213E-2</v>
      </c>
      <c r="H18" s="35">
        <f>'2002'!H18-'2001'!H18</f>
        <v>0.57673516968577676</v>
      </c>
      <c r="I18" s="35">
        <f>'2002'!I18-'2001'!I18</f>
        <v>-1.5356555405118044E-2</v>
      </c>
      <c r="J18" s="35">
        <f>'2002'!J18-'2001'!J18</f>
        <v>0.34626127659899386</v>
      </c>
      <c r="K18" s="35">
        <f>'2002'!K18-'2001'!K18</f>
        <v>-7.8288533203223487E-2</v>
      </c>
      <c r="L18" s="35">
        <f>'2002'!L18-'2001'!L18</f>
        <v>0.28134210240929924</v>
      </c>
      <c r="M18" s="35">
        <f>'2002'!M18-'2001'!M18</f>
        <v>0.20837737460428762</v>
      </c>
      <c r="N18" s="35">
        <f>'2002'!N18-'2001'!N18</f>
        <v>-0.14351772496310788</v>
      </c>
      <c r="O18" s="35">
        <f>'2002'!O18-'2001'!O18</f>
        <v>-0.18116964657126289</v>
      </c>
    </row>
    <row r="19" spans="2:15" s="34" customFormat="1" x14ac:dyDescent="0.2">
      <c r="B19" s="16" t="s">
        <v>29</v>
      </c>
      <c r="C19" s="36">
        <f>'2002'!C19-'2001'!C19</f>
        <v>6.658532167834208E-2</v>
      </c>
      <c r="D19" s="36">
        <f>'2002'!D19-'2001'!D19</f>
        <v>5.254873024657214E-2</v>
      </c>
      <c r="E19" s="36">
        <f>'2002'!E19-'2001'!E19</f>
        <v>7.2786723613169846E-2</v>
      </c>
      <c r="F19" s="36">
        <f>'2002'!F19-'2001'!F19</f>
        <v>1.1536072066475223E-2</v>
      </c>
      <c r="G19" s="36">
        <f>'2002'!G19-'2001'!G19</f>
        <v>-1.7618746053373879E-2</v>
      </c>
      <c r="H19" s="36">
        <f>'2002'!H19-'2001'!H19</f>
        <v>5.1327762998488513E-2</v>
      </c>
      <c r="I19" s="36">
        <f>'2002'!I19-'2001'!I19</f>
        <v>0.26213257223971453</v>
      </c>
      <c r="J19" s="36">
        <f>'2002'!J19-'2001'!J19</f>
        <v>-2.2833728917179386E-2</v>
      </c>
      <c r="K19" s="36">
        <f>'2002'!K19-'2001'!K19</f>
        <v>0.10352101406376502</v>
      </c>
      <c r="L19" s="36">
        <f>'2002'!L19-'2001'!L19</f>
        <v>0.17142780141643721</v>
      </c>
      <c r="M19" s="36">
        <f>'2002'!M19-'2001'!M19</f>
        <v>6.0459856765925357E-2</v>
      </c>
      <c r="N19" s="36">
        <f>'2002'!N19-'2001'!N19</f>
        <v>-4.8705733471687829E-2</v>
      </c>
      <c r="O19" s="36">
        <f>'2002'!O19-'2001'!O19</f>
        <v>-8.870103473761981E-2</v>
      </c>
    </row>
    <row r="20" spans="2:15" x14ac:dyDescent="0.2">
      <c r="B20" s="1" t="s">
        <v>30</v>
      </c>
      <c r="C20" s="35">
        <f>'2002'!C20-'2001'!C20</f>
        <v>2.0916422952808489E-2</v>
      </c>
      <c r="D20" s="35">
        <f>'2002'!D20-'2001'!D20</f>
        <v>9.3170215910770571E-2</v>
      </c>
      <c r="E20" s="35">
        <f>'2002'!E20-'2001'!E20</f>
        <v>-6.7498895832593941E-3</v>
      </c>
      <c r="F20" s="35">
        <f>'2002'!F20-'2001'!F20</f>
        <v>9.8848023896465076E-2</v>
      </c>
      <c r="G20" s="35">
        <f>'2002'!G20-'2001'!G20</f>
        <v>0.32013047148394946</v>
      </c>
      <c r="H20" s="35">
        <f>'2002'!H20-'2001'!H20</f>
        <v>-8.0929168184269651E-2</v>
      </c>
      <c r="I20" s="35">
        <f>'2002'!I20-'2001'!I20</f>
        <v>8.3025860272175844E-2</v>
      </c>
      <c r="J20" s="35">
        <f>'2002'!J20-'2001'!J20</f>
        <v>-3.9361292145259075E-3</v>
      </c>
      <c r="K20" s="35">
        <f>'2002'!K20-'2001'!K20</f>
        <v>8.5323141486550291E-2</v>
      </c>
      <c r="L20" s="35">
        <f>'2002'!L20-'2001'!L20</f>
        <v>-0.32506390196394852</v>
      </c>
      <c r="M20" s="35">
        <f>'2002'!M20-'2001'!M20</f>
        <v>-8.2715928233811908E-3</v>
      </c>
      <c r="N20" s="35">
        <f>'2002'!N20-'2001'!N20</f>
        <v>-5.4686808811819088E-3</v>
      </c>
      <c r="O20" s="35">
        <f>'2002'!O20-'2001'!O20</f>
        <v>-0.11987946581386955</v>
      </c>
    </row>
    <row r="21" spans="2:15" s="34" customFormat="1" x14ac:dyDescent="0.2">
      <c r="B21" s="16" t="s">
        <v>31</v>
      </c>
      <c r="C21" s="36">
        <f>'2002'!C21-'2001'!C21</f>
        <v>7.1066566925135133E-2</v>
      </c>
      <c r="D21" s="36">
        <f>'2002'!D21-'2001'!D21</f>
        <v>5.3762561253976715E-2</v>
      </c>
      <c r="E21" s="36">
        <f>'2002'!E21-'2001'!E21</f>
        <v>-0.19181295948734411</v>
      </c>
      <c r="F21" s="36">
        <f>'2002'!F21-'2001'!F21</f>
        <v>0.1791234910800128</v>
      </c>
      <c r="G21" s="36">
        <f>'2002'!G21-'2001'!G21</f>
        <v>6.5418811878750205E-2</v>
      </c>
      <c r="H21" s="36">
        <f>'2002'!H21-'2001'!H21</f>
        <v>6.3164354809929657E-2</v>
      </c>
      <c r="I21" s="36">
        <f>'2002'!I21-'2001'!I21</f>
        <v>-2.7501259748227369E-2</v>
      </c>
      <c r="J21" s="36">
        <f>'2002'!J21-'2001'!J21</f>
        <v>0.11412048075500358</v>
      </c>
      <c r="K21" s="36">
        <f>'2002'!K21-'2001'!K21</f>
        <v>0.15306816898226572</v>
      </c>
      <c r="L21" s="36">
        <f>'2002'!L21-'2001'!L21</f>
        <v>8.9748901361345279E-2</v>
      </c>
      <c r="M21" s="36">
        <f>'2002'!M21-'2001'!M21</f>
        <v>9.1708140757260637E-2</v>
      </c>
      <c r="N21" s="36">
        <f>'2002'!N21-'2001'!N21</f>
        <v>0.14057959539174147</v>
      </c>
      <c r="O21" s="36">
        <f>'2002'!O21-'2001'!O21</f>
        <v>6.4699434483961982E-2</v>
      </c>
    </row>
    <row r="22" spans="2:15" x14ac:dyDescent="0.2">
      <c r="B22" s="1" t="s">
        <v>32</v>
      </c>
      <c r="C22" s="35">
        <f>'2002'!C22-'2001'!C22</f>
        <v>5.4287400024077836E-3</v>
      </c>
      <c r="D22" s="35">
        <f>'2002'!D22-'2001'!D22</f>
        <v>-7.2409493890511323E-2</v>
      </c>
      <c r="E22" s="35">
        <f>'2002'!E22-'2001'!E22</f>
        <v>3.5403338630590975E-2</v>
      </c>
      <c r="F22" s="35">
        <f>'2002'!F22-'2001'!F22</f>
        <v>1.0257074005182609E-2</v>
      </c>
      <c r="G22" s="35">
        <f>'2002'!G22-'2001'!G22</f>
        <v>-3.2690125843057416E-2</v>
      </c>
      <c r="H22" s="35">
        <f>'2002'!H22-'2001'!H22</f>
        <v>0.10278507357704258</v>
      </c>
      <c r="I22" s="35">
        <f>'2002'!I22-'2001'!I22</f>
        <v>6.9333270552782711E-2</v>
      </c>
      <c r="J22" s="35">
        <f>'2002'!J22-'2001'!J22</f>
        <v>5.1439086302206727E-2</v>
      </c>
      <c r="K22" s="35">
        <f>'2002'!K22-'2001'!K22</f>
        <v>-4.4193310091885873E-2</v>
      </c>
      <c r="L22" s="35">
        <f>'2002'!L22-'2001'!L22</f>
        <v>-0.10073491248454514</v>
      </c>
      <c r="M22" s="35">
        <f>'2002'!M22-'2001'!M22</f>
        <v>0.16870751253214444</v>
      </c>
      <c r="N22" s="35">
        <f>'2002'!N22-'2001'!N22</f>
        <v>-5.2443539450171883E-2</v>
      </c>
      <c r="O22" s="35">
        <f>'2002'!O22-'2001'!O22</f>
        <v>-4.9054911947204127E-2</v>
      </c>
    </row>
    <row r="23" spans="2:15" s="34" customFormat="1" x14ac:dyDescent="0.2">
      <c r="B23" s="16" t="s">
        <v>33</v>
      </c>
      <c r="C23" s="36">
        <f>'2002'!C23-'2001'!C23</f>
        <v>-4.2669713046771252E-2</v>
      </c>
      <c r="D23" s="36">
        <f>'2002'!D23-'2001'!D23</f>
        <v>0.31461682310209649</v>
      </c>
      <c r="E23" s="36">
        <f>'2002'!E23-'2001'!E23</f>
        <v>-0.21416112773644103</v>
      </c>
      <c r="F23" s="36">
        <f>'2002'!F23-'2001'!F23</f>
        <v>1.0431933900824975E-2</v>
      </c>
      <c r="G23" s="36">
        <f>'2002'!G23-'2001'!G23</f>
        <v>-0.10442308864462913</v>
      </c>
      <c r="H23" s="36">
        <f>'2002'!H23-'2001'!H23</f>
        <v>3.1881062766941248E-2</v>
      </c>
      <c r="I23" s="36">
        <f>'2002'!I23-'2001'!I23</f>
        <v>-0.15726027000727383</v>
      </c>
      <c r="J23" s="36">
        <f>'2002'!J23-'2001'!J23</f>
        <v>-7.0240115946876402E-2</v>
      </c>
      <c r="K23" s="36">
        <f>'2002'!K23-'2001'!K23</f>
        <v>-4.1594611621544875E-3</v>
      </c>
      <c r="L23" s="36">
        <f>'2002'!L23-'2001'!L23</f>
        <v>4.7872032006493814E-2</v>
      </c>
      <c r="M23" s="36">
        <f>'2002'!M23-'2001'!M23</f>
        <v>0.1253000846481549</v>
      </c>
      <c r="N23" s="36">
        <f>'2002'!N23-'2001'!N23</f>
        <v>0.14194384449244035</v>
      </c>
      <c r="O23" s="36">
        <f>'2002'!O23-'2001'!O23</f>
        <v>-3.9957239399557531E-2</v>
      </c>
    </row>
    <row r="24" spans="2:15" x14ac:dyDescent="0.2">
      <c r="B24" s="1" t="s">
        <v>34</v>
      </c>
      <c r="C24" s="35">
        <f>'2002'!C24-'2001'!C24</f>
        <v>-3.0855194773800942E-2</v>
      </c>
      <c r="D24" s="35">
        <f>'2002'!D24-'2001'!D24</f>
        <v>-4.4396349046612604E-2</v>
      </c>
      <c r="E24" s="35">
        <f>'2002'!E24-'2001'!E24</f>
        <v>-0.18725405290426478</v>
      </c>
      <c r="F24" s="35">
        <f>'2002'!F24-'2001'!F24</f>
        <v>-0.14846163377259969</v>
      </c>
      <c r="G24" s="35">
        <f>'2002'!G24-'2001'!G24</f>
        <v>0.16942069743704602</v>
      </c>
      <c r="H24" s="35">
        <f>'2002'!H24-'2001'!H24</f>
        <v>0.22546086574987578</v>
      </c>
      <c r="I24" s="35">
        <f>'2002'!I24-'2001'!I24</f>
        <v>0.2207378727648881</v>
      </c>
      <c r="J24" s="35">
        <f>'2002'!J24-'2001'!J24</f>
        <v>-0.15643348352595088</v>
      </c>
      <c r="K24" s="35">
        <f>'2002'!K24-'2001'!K24</f>
        <v>2.3808510853822185E-3</v>
      </c>
      <c r="L24" s="35">
        <f>'2002'!L24-'2001'!L24</f>
        <v>-9.4485620877664545E-2</v>
      </c>
      <c r="M24" s="35">
        <f>'2002'!M24-'2001'!M24</f>
        <v>0.13756657670230377</v>
      </c>
      <c r="N24" s="35">
        <f>'2002'!N24-'2001'!N24</f>
        <v>-4.2837706511175799E-2</v>
      </c>
      <c r="O24" s="35">
        <f>'2002'!O24-'2001'!O24</f>
        <v>-0.41618481917577799</v>
      </c>
    </row>
    <row r="25" spans="2:15" s="34" customFormat="1" x14ac:dyDescent="0.2">
      <c r="B25" s="16" t="s">
        <v>35</v>
      </c>
      <c r="C25" s="36">
        <f>'2002'!C25-'2001'!C25</f>
        <v>0.12867615675413724</v>
      </c>
      <c r="D25" s="36">
        <f>'2002'!D25-'2001'!D25</f>
        <v>-0.13654528265198707</v>
      </c>
      <c r="E25" s="36">
        <f>'2002'!E25-'2001'!E25</f>
        <v>0.29263930042639319</v>
      </c>
      <c r="F25" s="36">
        <f>'2002'!F25-'2001'!F25</f>
        <v>-2.4608472482671617E-2</v>
      </c>
      <c r="G25" s="36">
        <f>'2002'!G25-'2001'!G25</f>
        <v>-5.9668820326403527E-2</v>
      </c>
      <c r="H25" s="36">
        <f>'2002'!H25-'2001'!H25</f>
        <v>0.31214372381584665</v>
      </c>
      <c r="I25" s="36">
        <f>'2002'!I25-'2001'!I25</f>
        <v>0.2313834677390838</v>
      </c>
      <c r="J25" s="36">
        <f>'2002'!J25-'2001'!J25</f>
        <v>0.21178261208924765</v>
      </c>
      <c r="K25" s="36">
        <f>'2002'!K25-'2001'!K25</f>
        <v>9.2188972768064481E-2</v>
      </c>
      <c r="L25" s="36">
        <f>'2002'!L25-'2001'!L25</f>
        <v>7.4895375475636961E-2</v>
      </c>
      <c r="M25" s="36">
        <f>'2002'!M25-'2001'!M25</f>
        <v>-9.6993464052287592E-2</v>
      </c>
      <c r="N25" s="36">
        <f>'2002'!N25-'2001'!N25</f>
        <v>-0.16127488032249904</v>
      </c>
      <c r="O25" s="36">
        <f>'2002'!O25-'2001'!O25</f>
        <v>9.0407794391981433E-2</v>
      </c>
    </row>
    <row r="26" spans="2:15" x14ac:dyDescent="0.2">
      <c r="B26" s="1" t="s">
        <v>36</v>
      </c>
      <c r="C26" s="35">
        <f>'2002'!C26-'2001'!C26</f>
        <v>-1.454308790943859E-2</v>
      </c>
      <c r="D26" s="35">
        <f>'2002'!D26-'2001'!D26</f>
        <v>0.14545454545454528</v>
      </c>
      <c r="E26" s="35">
        <f>'2002'!E26-'2001'!E26</f>
        <v>5.747983629489517E-2</v>
      </c>
      <c r="F26" s="35">
        <f>'2002'!F26-'2001'!F26</f>
        <v>-0.11765702629252184</v>
      </c>
      <c r="G26" s="35">
        <f>'2002'!G26-'2001'!G26</f>
        <v>-0.12315424195285418</v>
      </c>
      <c r="H26" s="35">
        <f>'2002'!H26-'2001'!H26</f>
        <v>-5.0944822373393706E-2</v>
      </c>
      <c r="I26" s="35">
        <f>'2002'!I26-'2001'!I26</f>
        <v>0.1537400040703476</v>
      </c>
      <c r="J26" s="35">
        <f>'2002'!J26-'2001'!J26</f>
        <v>-0.13372656755009693</v>
      </c>
      <c r="K26" s="35">
        <f>'2002'!K26-'2001'!K26</f>
        <v>0.23545108934054726</v>
      </c>
      <c r="L26" s="35">
        <f>'2002'!L26-'2001'!L26</f>
        <v>-0.10819000819000824</v>
      </c>
      <c r="M26" s="35">
        <f>'2002'!M26-'2001'!M26</f>
        <v>-0.18251389219131142</v>
      </c>
      <c r="N26" s="35">
        <f>'2002'!N26-'2001'!N26</f>
        <v>-8.1053698074973202E-3</v>
      </c>
      <c r="O26" s="35">
        <f>'2002'!O26-'2001'!O26</f>
        <v>-5.8143783685027817E-2</v>
      </c>
    </row>
    <row r="27" spans="2:15" s="34" customFormat="1" x14ac:dyDescent="0.2">
      <c r="B27" s="16" t="s">
        <v>37</v>
      </c>
      <c r="C27" s="36">
        <f>'2002'!C27-'2001'!C27</f>
        <v>-0.19246746435618767</v>
      </c>
      <c r="D27" s="36">
        <f>'2002'!D27-'2001'!D27</f>
        <v>-1.0423728813559323</v>
      </c>
      <c r="E27" s="36">
        <f>'2002'!E27-'2001'!E27</f>
        <v>-1.5042917866447278</v>
      </c>
      <c r="F27" s="36">
        <f>'2002'!F27-'2001'!F27</f>
        <v>-0.63250453561321973</v>
      </c>
      <c r="G27" s="36">
        <f>'2002'!G27-'2001'!G27</f>
        <v>-0.60063289170865208</v>
      </c>
      <c r="H27" s="36">
        <f>'2002'!H27-'2001'!H27</f>
        <v>-4.2288064794280267E-2</v>
      </c>
      <c r="I27" s="36">
        <f>'2002'!I27-'2001'!I27</f>
        <v>-2.5763427195339972E-2</v>
      </c>
      <c r="J27" s="36">
        <f>'2002'!J27-'2001'!J27</f>
        <v>-0.1012669956079697</v>
      </c>
      <c r="K27" s="36">
        <f>'2002'!K27-'2001'!K27</f>
        <v>-8.9820739757078716E-2</v>
      </c>
      <c r="L27" s="36">
        <f>'2002'!L27-'2001'!L27</f>
        <v>3.5279867104283102E-2</v>
      </c>
      <c r="M27" s="36">
        <f>'2002'!M27-'2001'!M27</f>
        <v>7.9864582199332679E-2</v>
      </c>
      <c r="N27" s="36">
        <f>'2002'!N27-'2001'!N27</f>
        <v>-1.2266839801070215</v>
      </c>
      <c r="O27" s="36">
        <f>'2002'!O27-'2001'!O27</f>
        <v>-5.2215271890618364E-2</v>
      </c>
    </row>
    <row r="28" spans="2:15" x14ac:dyDescent="0.2">
      <c r="B28" s="1" t="s">
        <v>38</v>
      </c>
      <c r="C28" s="35">
        <f>'2002'!C28-'2001'!C28</f>
        <v>-6.1415592627747095E-3</v>
      </c>
      <c r="D28" s="35">
        <f>'2002'!D28-'2001'!D28</f>
        <v>0.41982293816148575</v>
      </c>
      <c r="E28" s="35">
        <f>'2002'!E28-'2001'!E28</f>
        <v>-0.84957908728400522</v>
      </c>
      <c r="F28" s="35">
        <f>'2002'!F28-'2001'!F28</f>
        <v>8.1930369401765013E-2</v>
      </c>
      <c r="G28" s="35">
        <f>'2002'!G28-'2001'!G28</f>
        <v>-0.23779349363507762</v>
      </c>
      <c r="H28" s="35">
        <f>'2002'!H28-'2001'!H28</f>
        <v>-2.8135801520853931E-2</v>
      </c>
      <c r="I28" s="35">
        <f>'2002'!I28-'2001'!I28</f>
        <v>6.9063537332273661E-2</v>
      </c>
      <c r="J28" s="35">
        <f>'2002'!J28-'2001'!J28</f>
        <v>4.0070975508295525E-2</v>
      </c>
      <c r="K28" s="35">
        <f>'2002'!K28-'2001'!K28</f>
        <v>0.39503243701716984</v>
      </c>
      <c r="L28" s="35">
        <f>'2002'!L28-'2001'!L28</f>
        <v>0.18740023016668506</v>
      </c>
      <c r="M28" s="35">
        <f>'2002'!M28-'2001'!M28</f>
        <v>9.2661625306209583E-2</v>
      </c>
      <c r="N28" s="35">
        <f>'2002'!N28-'2001'!N28</f>
        <v>0.38865156418554481</v>
      </c>
      <c r="O28" s="35">
        <f>'2002'!O28-'2001'!O28</f>
        <v>-0.66554621848739504</v>
      </c>
    </row>
    <row r="29" spans="2:15" s="34" customFormat="1" x14ac:dyDescent="0.2">
      <c r="B29" s="16" t="s">
        <v>39</v>
      </c>
      <c r="C29" s="36">
        <f>'2002'!C29-'2001'!C29</f>
        <v>-5.3648915187376467E-2</v>
      </c>
      <c r="D29" s="36">
        <f>'2002'!D29-'2001'!D29</f>
        <v>-1.0311918063314711</v>
      </c>
      <c r="E29" s="36">
        <f>'2002'!E29-'2001'!E29</f>
        <v>-0.52497347949080631</v>
      </c>
      <c r="F29" s="36">
        <f>'2002'!F29-'2001'!F29</f>
        <v>-0.53351401950539845</v>
      </c>
      <c r="G29" s="36">
        <f>'2002'!G29-'2001'!G29</f>
        <v>-0.21010357315863537</v>
      </c>
      <c r="H29" s="36">
        <f>'2002'!H29-'2001'!H29</f>
        <v>5.7680348258706715E-2</v>
      </c>
      <c r="I29" s="36">
        <f>'2002'!I29-'2001'!I29</f>
        <v>1.950510343156564E-2</v>
      </c>
      <c r="J29" s="36">
        <f>'2002'!J29-'2001'!J29</f>
        <v>-0.21281422825540464</v>
      </c>
      <c r="K29" s="36">
        <f>'2002'!K29-'2001'!K29</f>
        <v>-0.20656370656370671</v>
      </c>
      <c r="L29" s="36">
        <f>'2002'!L29-'2001'!L29</f>
        <v>0.61450913263020945</v>
      </c>
      <c r="M29" s="36">
        <f>'2002'!M29-'2001'!M29</f>
        <v>0.42303338992642914</v>
      </c>
      <c r="N29" s="36">
        <f>'2002'!N29-'2001'!N29</f>
        <v>-0.12992571389627194</v>
      </c>
      <c r="O29" s="36">
        <f>'2002'!O29-'2001'!O29</f>
        <v>0.88269356495750451</v>
      </c>
    </row>
    <row r="30" spans="2:15" x14ac:dyDescent="0.2">
      <c r="B30" s="1" t="s">
        <v>40</v>
      </c>
      <c r="C30" s="35">
        <f>'2002'!C30-'2001'!C30</f>
        <v>8.1982420115998433E-2</v>
      </c>
      <c r="D30" s="35">
        <f>'2002'!D30-'2001'!D30</f>
        <v>-0.11405138978668394</v>
      </c>
      <c r="E30" s="35">
        <f>'2002'!E30-'2001'!E30</f>
        <v>0.32794637092179713</v>
      </c>
      <c r="F30" s="35">
        <f>'2002'!F30-'2001'!F30</f>
        <v>6.6487030786730461E-2</v>
      </c>
      <c r="G30" s="35">
        <f>'2002'!G30-'2001'!G30</f>
        <v>0.27056772908366522</v>
      </c>
      <c r="H30" s="35">
        <f>'2002'!H30-'2001'!H30</f>
        <v>0.52693757127981389</v>
      </c>
      <c r="I30" s="35">
        <f>'2002'!I30-'2001'!I30</f>
        <v>-4.3784062453969597E-2</v>
      </c>
      <c r="J30" s="35">
        <f>'2002'!J30-'2001'!J30</f>
        <v>9.5677340443656167E-3</v>
      </c>
      <c r="K30" s="35">
        <f>'2002'!K30-'2001'!K30</f>
        <v>0.23781469698754965</v>
      </c>
      <c r="L30" s="35">
        <f>'2002'!L30-'2001'!L30</f>
        <v>3.9634729393765333E-2</v>
      </c>
      <c r="M30" s="35">
        <f>'2002'!M30-'2001'!M30</f>
        <v>-0.30462341250047986</v>
      </c>
      <c r="N30" s="35">
        <f>'2002'!N30-'2001'!N30</f>
        <v>-7.7949976983274549E-2</v>
      </c>
      <c r="O30" s="35">
        <f>'2002'!O30-'2001'!O30</f>
        <v>6.2362115848340061E-2</v>
      </c>
    </row>
    <row r="31" spans="2:15" s="34" customFormat="1" x14ac:dyDescent="0.2">
      <c r="B31" s="16" t="s">
        <v>2</v>
      </c>
      <c r="C31" s="36">
        <f>'2002'!C31-'2001'!C31</f>
        <v>-0.11725005403697031</v>
      </c>
      <c r="D31" s="36">
        <f>'2002'!D31-'2001'!D31</f>
        <v>0.53893738277304881</v>
      </c>
      <c r="E31" s="36">
        <f>'2002'!E31-'2001'!E31</f>
        <v>-0.26822695035460997</v>
      </c>
      <c r="F31" s="36">
        <f>'2002'!F31-'2001'!F31</f>
        <v>-0.38921518006970413</v>
      </c>
      <c r="G31" s="36">
        <f>'2002'!G31-'2001'!G31</f>
        <v>-0.77040228769587094</v>
      </c>
      <c r="H31" s="36">
        <f>'2002'!H31-'2001'!H31</f>
        <v>-0.16689297187801655</v>
      </c>
      <c r="I31" s="36">
        <f>'2002'!I31-'2001'!I31</f>
        <v>-7.5231927183616598E-2</v>
      </c>
      <c r="J31" s="36">
        <f>'2002'!J31-'2001'!J31</f>
        <v>-9.3048514905843316E-2</v>
      </c>
      <c r="K31" s="36">
        <f>'2002'!K31-'2001'!K31</f>
        <v>-0.47456601976425761</v>
      </c>
      <c r="L31" s="36">
        <f>'2002'!L31-'2001'!L31</f>
        <v>0.18128430281733343</v>
      </c>
      <c r="M31" s="36">
        <f>'2002'!M31-'2001'!M31</f>
        <v>0.2024179330031064</v>
      </c>
      <c r="N31" s="36">
        <f>'2002'!N31-'2001'!N31</f>
        <v>0.47289972899729005</v>
      </c>
      <c r="O31" s="36">
        <f>'2002'!O31-'2001'!O31</f>
        <v>0.18401193401193394</v>
      </c>
    </row>
    <row r="32" spans="2:15" x14ac:dyDescent="0.2">
      <c r="B32" s="1" t="s">
        <v>41</v>
      </c>
      <c r="C32" s="35">
        <f>'2002'!C32-'2001'!C32</f>
        <v>0.29034641970273967</v>
      </c>
      <c r="D32" s="35">
        <f>'2002'!D32-'2001'!D32</f>
        <v>0.29481481481481486</v>
      </c>
      <c r="E32" s="35">
        <f>'2002'!E32-'2001'!E32</f>
        <v>1.5505890632014463</v>
      </c>
      <c r="F32" s="35">
        <f>'2002'!F32-'2001'!F32</f>
        <v>0.21246644882716792</v>
      </c>
      <c r="G32" s="35">
        <f>'2002'!G32-'2001'!G32</f>
        <v>1.0101537320669691</v>
      </c>
      <c r="H32" s="35">
        <f>'2002'!H32-'2001'!H32</f>
        <v>0.87424387137854209</v>
      </c>
      <c r="I32" s="35">
        <f>'2002'!I32-'2001'!I32</f>
        <v>-0.12862711494194934</v>
      </c>
      <c r="J32" s="35">
        <f>'2002'!J32-'2001'!J32</f>
        <v>-0.12517645147203682</v>
      </c>
      <c r="K32" s="35">
        <f>'2002'!K32-'2001'!K32</f>
        <v>5.1292794103384942E-2</v>
      </c>
      <c r="L32" s="35">
        <f>'2002'!L32-'2001'!L32</f>
        <v>5.3158999809123753E-2</v>
      </c>
      <c r="M32" s="35">
        <f>'2002'!M32-'2001'!M32</f>
        <v>0.50427350427350426</v>
      </c>
      <c r="N32" s="35">
        <f>'2002'!N32-'2001'!N32</f>
        <v>0.3508535489667568</v>
      </c>
      <c r="O32" s="35">
        <f>'2002'!O32-'2001'!O32</f>
        <v>-0.18034901550368732</v>
      </c>
    </row>
    <row r="33" spans="2:18" s="34" customFormat="1" x14ac:dyDescent="0.2">
      <c r="B33" s="16" t="s">
        <v>42</v>
      </c>
      <c r="C33" s="36">
        <f>'2002'!C33-'2001'!C33</f>
        <v>0.2864712671502696</v>
      </c>
      <c r="D33" s="36">
        <f>'2002'!D33-'2001'!D33</f>
        <v>0.26619883040935699</v>
      </c>
      <c r="E33" s="36">
        <f>'2002'!E33-'2001'!E33</f>
        <v>0.73056693780196902</v>
      </c>
      <c r="F33" s="36">
        <f>'2002'!F33-'2001'!F33</f>
        <v>-2.4392316845147199E-2</v>
      </c>
      <c r="G33" s="36">
        <f>'2002'!G33-'2001'!G33</f>
        <v>0.5319111969111967</v>
      </c>
      <c r="H33" s="36">
        <f>'2002'!H33-'2001'!H33</f>
        <v>0.36269234637433367</v>
      </c>
      <c r="I33" s="36">
        <f>'2002'!I33-'2001'!I33</f>
        <v>0.41668250197941425</v>
      </c>
      <c r="J33" s="36">
        <f>'2002'!J33-'2001'!J33</f>
        <v>-7.1574121242995226E-2</v>
      </c>
      <c r="K33" s="36">
        <f>'2002'!K33-'2001'!K33</f>
        <v>0.75035633967881887</v>
      </c>
      <c r="L33" s="36">
        <f>'2002'!L33-'2001'!L33</f>
        <v>0.20752579914422364</v>
      </c>
      <c r="M33" s="36">
        <f>'2002'!M33-'2001'!M33</f>
        <v>-0.12564193827223269</v>
      </c>
      <c r="N33" s="36">
        <f>'2002'!N33-'2001'!N33</f>
        <v>-8.1459323754073054E-2</v>
      </c>
      <c r="O33" s="36">
        <f>'2002'!O33-'2001'!O33</f>
        <v>-0.37924916613441217</v>
      </c>
    </row>
    <row r="34" spans="2:18" x14ac:dyDescent="0.2">
      <c r="B34" s="1" t="s">
        <v>3</v>
      </c>
      <c r="C34" s="35">
        <f>'2002'!C34-'2001'!C34</f>
        <v>9.1555912780185711E-3</v>
      </c>
      <c r="D34" s="35">
        <f>'2002'!D34-'2001'!D34</f>
        <v>-0.1881283422459894</v>
      </c>
      <c r="E34" s="35">
        <f>'2002'!E34-'2001'!E34</f>
        <v>-0.12338124111086146</v>
      </c>
      <c r="F34" s="35">
        <f>'2002'!F34-'2001'!F34</f>
        <v>3.558255329982285E-2</v>
      </c>
      <c r="G34" s="35">
        <f>'2002'!G34-'2001'!G34</f>
        <v>0.2365746783516689</v>
      </c>
      <c r="H34" s="35">
        <f>'2002'!H34-'2001'!H34</f>
        <v>0.32358244840713302</v>
      </c>
      <c r="I34" s="35">
        <f>'2002'!I34-'2001'!I34</f>
        <v>0.22008345672365048</v>
      </c>
      <c r="J34" s="35">
        <f>'2002'!J34-'2001'!J34</f>
        <v>0.21463208939489764</v>
      </c>
      <c r="K34" s="35">
        <f>'2002'!K34-'2001'!K34</f>
        <v>-0.3564124018035606</v>
      </c>
      <c r="L34" s="35">
        <f>'2002'!L34-'2001'!L34</f>
        <v>8.2533169925933958E-2</v>
      </c>
      <c r="M34" s="35">
        <f>'2002'!M34-'2001'!M34</f>
        <v>0.15083456973293763</v>
      </c>
      <c r="N34" s="35">
        <f>'2002'!N34-'2001'!N34</f>
        <v>-0.21089313812683863</v>
      </c>
      <c r="O34" s="35">
        <f>'2002'!O34-'2001'!O34</f>
        <v>-0.17904846941853592</v>
      </c>
    </row>
    <row r="35" spans="2:18" s="34" customFormat="1" x14ac:dyDescent="0.2">
      <c r="B35" s="16" t="s">
        <v>43</v>
      </c>
      <c r="C35" s="36">
        <f>'2002'!C35-'2001'!C35</f>
        <v>-3.4791036263481345E-2</v>
      </c>
      <c r="D35" s="36">
        <f>'2002'!D35-'2001'!D35</f>
        <v>-0.58181818181818157</v>
      </c>
      <c r="E35" s="36">
        <f>'2002'!E35-'2001'!E35</f>
        <v>0.35369249975991557</v>
      </c>
      <c r="F35" s="36">
        <f>'2002'!F35-'2001'!F35</f>
        <v>0.50122100122100144</v>
      </c>
      <c r="G35" s="36">
        <f>'2002'!G35-'2001'!G35</f>
        <v>-1.2654797934840663</v>
      </c>
      <c r="H35" s="36">
        <f>'2002'!H35-'2001'!H35</f>
        <v>0.13322966507177059</v>
      </c>
      <c r="I35" s="36">
        <f>'2002'!I35-'2001'!I35</f>
        <v>-0.18378582202111593</v>
      </c>
      <c r="J35" s="36">
        <f>'2002'!J35-'2001'!J35</f>
        <v>-9.2559105217332904E-2</v>
      </c>
      <c r="K35" s="36">
        <f>'2002'!K35-'2001'!K35</f>
        <v>4.3072524745799257E-2</v>
      </c>
      <c r="L35" s="36">
        <f>'2002'!L35-'2001'!L35</f>
        <v>0.16561406041358384</v>
      </c>
      <c r="M35" s="36">
        <f>'2002'!M35-'2001'!M35</f>
        <v>-2.1789633902106864E-2</v>
      </c>
      <c r="N35" s="36">
        <f>'2002'!N35-'2001'!N35</f>
        <v>0.2825772200772203</v>
      </c>
      <c r="O35" s="36">
        <f>'2002'!O35-'2001'!O35</f>
        <v>2.8216791303677269E-2</v>
      </c>
    </row>
    <row r="36" spans="2:18" x14ac:dyDescent="0.2">
      <c r="B36" s="1" t="s">
        <v>44</v>
      </c>
      <c r="C36" s="35">
        <f>'2002'!C36-'2001'!C36</f>
        <v>-0.11138516884043703</v>
      </c>
      <c r="D36" s="35">
        <f>'2002'!D36-'2001'!D36</f>
        <v>0.16513824567838942</v>
      </c>
      <c r="E36" s="35">
        <f>'2002'!E36-'2001'!E36</f>
        <v>-0.1615196078431369</v>
      </c>
      <c r="F36" s="35">
        <f>'2002'!F36-'2001'!F36</f>
        <v>6.4957690393230738E-2</v>
      </c>
      <c r="G36" s="35">
        <f>'2002'!G36-'2001'!G36</f>
        <v>-0.29047099075489591</v>
      </c>
      <c r="H36" s="35">
        <f>'2002'!H36-'2001'!H36</f>
        <v>-5.6658342404644735E-2</v>
      </c>
      <c r="I36" s="35">
        <f>'2002'!I36-'2001'!I36</f>
        <v>0.61083390293916606</v>
      </c>
      <c r="J36" s="35">
        <f>'2002'!J36-'2001'!J36</f>
        <v>-0.1680793642182925</v>
      </c>
      <c r="K36" s="35">
        <f>'2002'!K36-'2001'!K36</f>
        <v>-0.38452500199295025</v>
      </c>
      <c r="L36" s="35">
        <f>'2002'!L36-'2001'!L36</f>
        <v>-0.34648129399034833</v>
      </c>
      <c r="M36" s="35">
        <f>'2002'!M36-'2001'!M36</f>
        <v>-0.28803245436105485</v>
      </c>
      <c r="N36" s="35">
        <f>'2002'!N36-'2001'!N36</f>
        <v>-9.4795281054822933E-2</v>
      </c>
      <c r="O36" s="35">
        <f>'2002'!O36-'2001'!O36</f>
        <v>0.21130354105458471</v>
      </c>
    </row>
    <row r="37" spans="2:18" s="34" customFormat="1" x14ac:dyDescent="0.2">
      <c r="B37" s="16" t="s">
        <v>4</v>
      </c>
      <c r="C37" s="36">
        <f>'2002'!C37-'2001'!C37</f>
        <v>0.29739136975276614</v>
      </c>
      <c r="D37" s="36">
        <f>'2002'!D37-'2001'!D37</f>
        <v>0.23324759713009335</v>
      </c>
      <c r="E37" s="36">
        <f>'2002'!E37-'2001'!E37</f>
        <v>-2.5197628458498045E-2</v>
      </c>
      <c r="F37" s="36">
        <f>'2002'!F37-'2001'!F37</f>
        <v>0.65328202554235681</v>
      </c>
      <c r="G37" s="36">
        <f>'2002'!G37-'2001'!G37</f>
        <v>-2.2483165451611109E-2</v>
      </c>
      <c r="H37" s="36">
        <f>'2002'!H37-'2001'!H37</f>
        <v>0.18480204342273332</v>
      </c>
      <c r="I37" s="36">
        <f>'2002'!I37-'2001'!I37</f>
        <v>0.61486830926083247</v>
      </c>
      <c r="J37" s="36">
        <f>'2002'!J37-'2001'!J37</f>
        <v>0.23779871660894591</v>
      </c>
      <c r="K37" s="36">
        <f>'2002'!K37-'2001'!K37</f>
        <v>0.39557852426069506</v>
      </c>
      <c r="L37" s="36">
        <f>'2002'!L37-'2001'!L37</f>
        <v>0.36423392558361911</v>
      </c>
      <c r="M37" s="36">
        <f>'2002'!M37-'2001'!M37</f>
        <v>-0.26482664233576658</v>
      </c>
      <c r="N37" s="36">
        <f>'2002'!N37-'2001'!N37</f>
        <v>-1.013077593722755</v>
      </c>
      <c r="O37" s="36">
        <f>'2002'!O37-'2001'!O37</f>
        <v>-0.53605769230769251</v>
      </c>
      <c r="P37" s="36"/>
      <c r="Q37" s="36"/>
      <c r="R37" s="36"/>
    </row>
    <row r="38" spans="2:18" x14ac:dyDescent="0.2">
      <c r="B38" s="1" t="s">
        <v>45</v>
      </c>
      <c r="C38" s="35">
        <f>'2002'!C38-'2001'!C38</f>
        <v>-0.30725144603473087</v>
      </c>
      <c r="D38" s="35">
        <f>'2002'!D38-'2001'!D38</f>
        <v>0.17176470588235304</v>
      </c>
      <c r="E38" s="35">
        <f>'2002'!E38-'2001'!E38</f>
        <v>5.9068406840683929E-2</v>
      </c>
      <c r="F38" s="35">
        <f>'2002'!F38-'2001'!F38</f>
        <v>-0.19513888888888875</v>
      </c>
      <c r="G38" s="35">
        <f>'2002'!G38-'2001'!G38</f>
        <v>0.2267926792679269</v>
      </c>
      <c r="H38" s="35">
        <f>'2002'!H38-'2001'!H38</f>
        <v>-0.23333333333333317</v>
      </c>
      <c r="I38" s="35">
        <f>'2002'!I38-'2001'!I38</f>
        <v>0.26955987253934621</v>
      </c>
      <c r="J38" s="35">
        <f>'2002'!J38-'2001'!J38</f>
        <v>0.10737395852338372</v>
      </c>
      <c r="K38" s="35">
        <f>'2002'!K38-'2001'!K38</f>
        <v>-2.0066863115609763</v>
      </c>
      <c r="L38" s="35">
        <f>'2002'!L38-'2001'!L38</f>
        <v>5.5673382820784711E-2</v>
      </c>
      <c r="M38" s="35">
        <f>'2002'!M38-'2001'!M38</f>
        <v>-0.64713020264531007</v>
      </c>
      <c r="N38" s="35">
        <f>'2002'!N38-'2001'!N38</f>
        <v>-0.34080195898377696</v>
      </c>
      <c r="O38" s="35">
        <f>'2002'!O38-'2001'!O38</f>
        <v>0.4099821746880572</v>
      </c>
    </row>
    <row r="39" spans="2:18" s="34" customFormat="1" x14ac:dyDescent="0.2">
      <c r="B39" s="16" t="s">
        <v>46</v>
      </c>
      <c r="C39" s="36">
        <f>'2002'!C39-'2001'!C39</f>
        <v>-0.10419376709250328</v>
      </c>
      <c r="D39" s="36">
        <f>'2002'!D39-'2001'!D39</f>
        <v>-0.80838709677419329</v>
      </c>
      <c r="E39" s="36">
        <f>'2002'!E39-'2001'!E39</f>
        <v>0.11852477477477441</v>
      </c>
      <c r="F39" s="36">
        <f>'2002'!F39-'2001'!F39</f>
        <v>-8.0357142857142794E-2</v>
      </c>
      <c r="G39" s="36">
        <f>'2002'!G39-'2001'!G39</f>
        <v>-0.1736888196944637</v>
      </c>
      <c r="H39" s="36">
        <f>'2002'!H39-'2001'!H39</f>
        <v>0.28785296981499542</v>
      </c>
      <c r="I39" s="36">
        <f>'2002'!I39-'2001'!I39</f>
        <v>0.37281156687097283</v>
      </c>
      <c r="J39" s="36">
        <f>'2002'!J39-'2001'!J39</f>
        <v>-8.9310829817158988E-2</v>
      </c>
      <c r="K39" s="36">
        <f>'2002'!K39-'2001'!K39</f>
        <v>-0.52671020312109329</v>
      </c>
      <c r="L39" s="36">
        <f>'2002'!L39-'2001'!L39</f>
        <v>0.1156417112299466</v>
      </c>
      <c r="M39" s="36">
        <f>'2002'!M39-'2001'!M39</f>
        <v>6.0784674894089896E-3</v>
      </c>
      <c r="N39" s="36">
        <f>'2002'!N39-'2001'!N39</f>
        <v>-5.1805850629187411E-2</v>
      </c>
      <c r="O39" s="36">
        <f>'2002'!O39-'2001'!O39</f>
        <v>-2.1886792452830317E-2</v>
      </c>
    </row>
    <row r="40" spans="2:18" x14ac:dyDescent="0.2">
      <c r="B40" s="1" t="s">
        <v>47</v>
      </c>
      <c r="C40" s="35">
        <f>'2002'!C40-'2001'!C40</f>
        <v>0.6082833628908566</v>
      </c>
      <c r="D40" s="35">
        <f>'2002'!D40-'2001'!D40</f>
        <v>0.64628732849071868</v>
      </c>
      <c r="E40" s="35">
        <f>'2002'!E40-'2001'!E40</f>
        <v>0.96581560283687917</v>
      </c>
      <c r="F40" s="35">
        <f>'2002'!F40-'2001'!F40</f>
        <v>-0.45583061070620756</v>
      </c>
      <c r="G40" s="35">
        <f>'2002'!G40-'2001'!G40</f>
        <v>0.54520037278657996</v>
      </c>
      <c r="H40" s="35">
        <f>'2002'!H40-'2001'!H40</f>
        <v>0.15979234817237931</v>
      </c>
      <c r="I40" s="35">
        <f>'2002'!I40-'2001'!I40</f>
        <v>8.5653011204481766E-2</v>
      </c>
      <c r="J40" s="35">
        <f>'2002'!J40-'2001'!J40</f>
        <v>0.34748803827751207</v>
      </c>
      <c r="K40" s="35">
        <f>'2002'!K40-'2001'!K40</f>
        <v>0.77928289134543771</v>
      </c>
      <c r="L40" s="35">
        <f>'2002'!L40-'2001'!L40</f>
        <v>1.1249937386251689</v>
      </c>
      <c r="M40" s="35">
        <f>'2002'!M40-'2001'!M40</f>
        <v>1.9638721493560203</v>
      </c>
      <c r="N40" s="35">
        <f>'2002'!N40-'2001'!N40</f>
        <v>1.2450980392156863</v>
      </c>
      <c r="O40" s="35">
        <f>'2002'!O40-'2001'!O40</f>
        <v>-0.14910262310170252</v>
      </c>
    </row>
    <row r="41" spans="2:18" s="34" customFormat="1" x14ac:dyDescent="0.2">
      <c r="B41" s="16" t="s">
        <v>65</v>
      </c>
      <c r="C41" s="36">
        <f>'2002'!C41-'2001'!C41</f>
        <v>2.2624411929090815E-2</v>
      </c>
      <c r="D41" s="36">
        <f>'2002'!D41-'2001'!D41</f>
        <v>0.29642857142857171</v>
      </c>
      <c r="E41" s="36">
        <f>'2002'!E41-'2001'!E41</f>
        <v>-0.66931918656056588</v>
      </c>
      <c r="F41" s="36">
        <f>'2002'!F41-'2001'!F41</f>
        <v>-0.12488047427806492</v>
      </c>
      <c r="G41" s="36">
        <f>'2002'!G41-'2001'!G41</f>
        <v>-0.85987929677250063</v>
      </c>
      <c r="H41" s="36">
        <f>'2002'!H41-'2001'!H41</f>
        <v>1.1498746867167915</v>
      </c>
      <c r="I41" s="36">
        <f>'2002'!I41-'2001'!I41</f>
        <v>0.51749826749826733</v>
      </c>
      <c r="J41" s="36">
        <f>'2002'!J41-'2001'!J41</f>
        <v>0.10859495625321669</v>
      </c>
      <c r="K41" s="36">
        <f>'2002'!K41-'2001'!K41</f>
        <v>-0.89231513392587214</v>
      </c>
      <c r="L41" s="36">
        <f>'2002'!L41-'2001'!L41</f>
        <v>0.22650186835297514</v>
      </c>
      <c r="M41" s="36">
        <f>'2002'!M41-'2001'!M41</f>
        <v>-0.20319576177048626</v>
      </c>
      <c r="N41" s="36">
        <f>'2002'!N41-'2001'!N41</f>
        <v>-0.68409198672356597</v>
      </c>
      <c r="O41" s="36">
        <f>'2002'!O41-'2001'!O41</f>
        <v>0.5625</v>
      </c>
    </row>
    <row r="42" spans="2:18" x14ac:dyDescent="0.2">
      <c r="B42" s="1" t="s">
        <v>49</v>
      </c>
      <c r="C42" s="35">
        <f>'2002'!C42-'2001'!C42</f>
        <v>0.57399673278601515</v>
      </c>
      <c r="D42" s="35">
        <f>'2002'!D42-'2001'!D42</f>
        <v>-0.44347668299764109</v>
      </c>
      <c r="E42" s="35">
        <f>'2002'!E42-'2001'!E42</f>
        <v>-1.5760971055088704</v>
      </c>
      <c r="F42" s="35">
        <f>'2002'!F42-'2001'!F42</f>
        <v>-0.85203598484848486</v>
      </c>
      <c r="G42" s="35">
        <f>'2002'!G42-'2001'!G42</f>
        <v>-0.47015384615384637</v>
      </c>
      <c r="H42" s="35">
        <f>'2002'!H42-'2001'!H42</f>
        <v>0.6602941176470587</v>
      </c>
      <c r="I42" s="35">
        <f>'2002'!I42-'2001'!I42</f>
        <v>1.121371641672257</v>
      </c>
      <c r="J42" s="35">
        <f>'2002'!J42-'2001'!J42</f>
        <v>0.3019788721916381</v>
      </c>
      <c r="K42" s="35">
        <f>'2002'!K42-'2001'!K42</f>
        <v>1.6219828356874664</v>
      </c>
      <c r="L42" s="35">
        <f>'2002'!L42-'2001'!L42</f>
        <v>1.8359140024507075</v>
      </c>
      <c r="M42" s="35">
        <f>'2002'!M42-'2001'!M42</f>
        <v>0.54876335617896199</v>
      </c>
      <c r="N42" s="35">
        <f>'2002'!N42-'2001'!N42</f>
        <v>1.7891682785299805</v>
      </c>
      <c r="O42" s="35">
        <f>'2002'!O42-'2001'!O42</f>
        <v>1.2153153153153151</v>
      </c>
      <c r="P42" s="35"/>
      <c r="Q42" s="35"/>
      <c r="R42" s="35"/>
    </row>
    <row r="43" spans="2:18" s="34" customFormat="1" x14ac:dyDescent="0.2">
      <c r="B43" s="16" t="s">
        <v>5</v>
      </c>
      <c r="C43" s="36">
        <f>'2002'!C43-'2001'!C43</f>
        <v>0.44955885881636348</v>
      </c>
      <c r="D43" s="36">
        <f>'2002'!D43-'2001'!D43</f>
        <v>-3.5166666666666662</v>
      </c>
      <c r="E43" s="36">
        <f>'2002'!E43-'2001'!E43</f>
        <v>0.8787878787878789</v>
      </c>
      <c r="F43" s="36">
        <f>'2002'!F43-'2001'!F43</f>
        <v>0.16602316602316636</v>
      </c>
      <c r="G43" s="36">
        <f>'2002'!G43-'2001'!G43</f>
        <v>-0.37054698457223001</v>
      </c>
      <c r="H43" s="36">
        <f>'2002'!H43-'2001'!H43</f>
        <v>-0.78035714285714275</v>
      </c>
      <c r="I43" s="36">
        <f>'2002'!I43-'2001'!I43</f>
        <v>-4.7689830298526026E-2</v>
      </c>
      <c r="J43" s="36">
        <f>'2002'!J43-'2001'!J43</f>
        <v>0.24462354579714884</v>
      </c>
      <c r="K43" s="36">
        <f>'2002'!K43-'2001'!K43</f>
        <v>0.37883260331365443</v>
      </c>
      <c r="L43" s="36">
        <f>'2002'!L43-'2001'!L43</f>
        <v>2.1737237237237239</v>
      </c>
      <c r="M43" s="36">
        <f>'2002'!M43-'2001'!M43</f>
        <v>-5.0480769230769162E-2</v>
      </c>
      <c r="N43" s="36">
        <f>'2002'!N43-'2001'!N43</f>
        <v>-0.63693181818181799</v>
      </c>
      <c r="O43" s="36">
        <f>'2002'!O43-'2001'!O43</f>
        <v>0.79761904761904767</v>
      </c>
    </row>
    <row r="44" spans="2:18" x14ac:dyDescent="0.2">
      <c r="B44" s="1" t="s">
        <v>6</v>
      </c>
      <c r="C44" s="35">
        <f>'2002'!C44-'2001'!C44</f>
        <v>0.12154112104127357</v>
      </c>
      <c r="D44" s="35">
        <f>'2002'!D44-'2001'!D44</f>
        <v>-0.79062499999999991</v>
      </c>
      <c r="E44" s="35">
        <f>'2002'!E44-'2001'!E44</f>
        <v>-0.20138888888888884</v>
      </c>
      <c r="F44" s="35">
        <f>'2002'!F44-'2001'!F44</f>
        <v>-0.87662337662337642</v>
      </c>
      <c r="G44" s="35">
        <f>'2002'!G44-'2001'!G44</f>
        <v>-9.6670247046186653E-3</v>
      </c>
      <c r="H44" s="35">
        <f>'2002'!H44-'2001'!H44</f>
        <v>-1.1448613592747006</v>
      </c>
      <c r="I44" s="35">
        <f>'2002'!I44-'2001'!I44</f>
        <v>0.30056320749456322</v>
      </c>
      <c r="J44" s="35">
        <f>'2002'!J44-'2001'!J44</f>
        <v>0.19979716024340766</v>
      </c>
      <c r="K44" s="35">
        <f>'2002'!K44-'2001'!K44</f>
        <v>0.81460019962293462</v>
      </c>
      <c r="L44" s="35">
        <f>'2002'!L44-'2001'!L44</f>
        <v>0.47999037613280948</v>
      </c>
      <c r="M44" s="35">
        <f>'2002'!M44-'2001'!M44</f>
        <v>-0.95226602306248354</v>
      </c>
      <c r="N44" s="35">
        <f>'2002'!N44-'2001'!N44</f>
        <v>0.63333333333333353</v>
      </c>
      <c r="O44" s="35">
        <f>'2002'!O44-'2001'!O44</f>
        <v>-0.51893939393939359</v>
      </c>
    </row>
    <row r="45" spans="2:18" s="34" customFormat="1" x14ac:dyDescent="0.2">
      <c r="B45" s="16" t="s">
        <v>50</v>
      </c>
      <c r="C45" s="36">
        <f>'2002'!C45-'2001'!C45</f>
        <v>7.7548974861510356E-2</v>
      </c>
      <c r="D45" s="36">
        <f>'2002'!D45-'2001'!D45</f>
        <v>-0.35645645645645629</v>
      </c>
      <c r="E45" s="36">
        <f>'2002'!E45-'2001'!E45</f>
        <v>-0.20426564938442882</v>
      </c>
      <c r="F45" s="36">
        <f>'2002'!F45-'2001'!F45</f>
        <v>-4.7892720306513592E-2</v>
      </c>
      <c r="G45" s="36">
        <f>'2002'!G45-'2001'!G45</f>
        <v>1.2241975783201999</v>
      </c>
      <c r="H45" s="36">
        <f>'2002'!H45-'2001'!H45</f>
        <v>-0.49167416741674175</v>
      </c>
      <c r="I45" s="36">
        <f>'2002'!I45-'2001'!I45</f>
        <v>-0.37289301685586507</v>
      </c>
      <c r="J45" s="36">
        <f>'2002'!J45-'2001'!J45</f>
        <v>1.0265582655826557</v>
      </c>
      <c r="K45" s="36">
        <f>'2002'!K45-'2001'!K45</f>
        <v>0.78485273492286112</v>
      </c>
      <c r="L45" s="36">
        <f>'2002'!L45-'2001'!L45</f>
        <v>-0.51103678929765906</v>
      </c>
      <c r="M45" s="36">
        <f>'2002'!M45-'2001'!M45</f>
        <v>0.41977611940298498</v>
      </c>
      <c r="N45" s="36">
        <f>'2002'!N45-'2001'!N45</f>
        <v>1.3176541926541927</v>
      </c>
      <c r="O45" s="36">
        <f>'2002'!O45-'2001'!O45</f>
        <v>0.49051724137931041</v>
      </c>
    </row>
    <row r="46" spans="2:18" hidden="1" x14ac:dyDescent="0.2">
      <c r="B46" s="37" t="s">
        <v>74</v>
      </c>
      <c r="C46" s="35">
        <f>'2002'!C46-'2001'!C46</f>
        <v>4.8852926169457023E-2</v>
      </c>
      <c r="D46" s="35">
        <f>'2002'!D46-'2001'!D46</f>
        <v>-0.36545454545454525</v>
      </c>
      <c r="E46" s="35">
        <f>'2002'!E46-'2001'!E46</f>
        <v>-9.2592592592590783E-3</v>
      </c>
      <c r="F46" s="35">
        <f>'2002'!F46-'2001'!F46</f>
        <v>-0.32604651162790721</v>
      </c>
      <c r="G46" s="35">
        <f>'2002'!G46-'2001'!G46</f>
        <v>3.3333333333333215E-2</v>
      </c>
      <c r="H46" s="35">
        <f>'2002'!H46-'2001'!H46</f>
        <v>-0.33301404853129002</v>
      </c>
      <c r="I46" s="35">
        <f>'2002'!I46-'2001'!I46</f>
        <v>0.49899598393574318</v>
      </c>
      <c r="J46" s="35">
        <f>'2002'!J46-'2001'!J46</f>
        <v>0.35708662302899419</v>
      </c>
      <c r="K46" s="35">
        <f>'2002'!K46-'2001'!K46</f>
        <v>8.4580351333766846E-2</v>
      </c>
      <c r="L46" s="35">
        <f>'2002'!L46-'2001'!L46</f>
        <v>-0.23829289059174119</v>
      </c>
      <c r="M46" s="35">
        <f>'2002'!M46-'2001'!M46</f>
        <v>-0.86327185244587024</v>
      </c>
      <c r="N46" s="35">
        <f>'2002'!N46-'2001'!N46</f>
        <v>-0.34615384615384626</v>
      </c>
      <c r="O46" s="35"/>
    </row>
    <row r="47" spans="2:18" s="34" customFormat="1" hidden="1" x14ac:dyDescent="0.2">
      <c r="B47" s="37" t="s">
        <v>67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2:18" hidden="1" x14ac:dyDescent="0.2">
      <c r="B48" s="37" t="s">
        <v>6</v>
      </c>
      <c r="C48" s="35">
        <f>'2002'!C48-'2001'!C48</f>
        <v>6.5245255480021136E-2</v>
      </c>
      <c r="D48" s="35">
        <f>'2002'!D48-'2001'!D48</f>
        <v>0.14207568489434252</v>
      </c>
      <c r="E48" s="35">
        <f>'2002'!E48-'2001'!E48</f>
        <v>-7.1194753784583176E-2</v>
      </c>
      <c r="F48" s="35">
        <f>'2002'!F48-'2001'!F48</f>
        <v>0.11531121053398707</v>
      </c>
      <c r="G48" s="35">
        <f>'2002'!G48-'2001'!G48</f>
        <v>0.2777131571075786</v>
      </c>
      <c r="H48" s="35"/>
      <c r="I48" s="35"/>
      <c r="J48" s="35"/>
      <c r="K48" s="35"/>
      <c r="L48" s="35"/>
      <c r="M48" s="35"/>
      <c r="N48" s="35"/>
      <c r="O48" s="35"/>
    </row>
    <row r="49" spans="2:15" hidden="1" x14ac:dyDescent="0.2">
      <c r="B49" s="37" t="s">
        <v>51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2:15" hidden="1" x14ac:dyDescent="0.2">
      <c r="B50" s="37" t="s">
        <v>69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2:15" hidden="1" x14ac:dyDescent="0.2">
      <c r="B51" s="37" t="s">
        <v>5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hidden="1" x14ac:dyDescent="0.2">
      <c r="B52" s="37" t="s">
        <v>76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hidden="1" x14ac:dyDescent="0.2">
      <c r="B53" s="37" t="s">
        <v>70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2:15" hidden="1" x14ac:dyDescent="0.2">
      <c r="B54" s="37" t="s">
        <v>75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5" hidden="1" x14ac:dyDescent="0.2">
      <c r="B55" s="37" t="s">
        <v>73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hidden="1" x14ac:dyDescent="0.2">
      <c r="B56" s="37" t="s">
        <v>78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hidden="1" x14ac:dyDescent="0.2">
      <c r="B57" s="37" t="s">
        <v>81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hidden="1" x14ac:dyDescent="0.2">
      <c r="B58" s="37" t="s">
        <v>79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 hidden="1" x14ac:dyDescent="0.2">
      <c r="B59" s="37" t="s">
        <v>68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hidden="1" x14ac:dyDescent="0.2">
      <c r="B60" s="37" t="s">
        <v>80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2:15" hidden="1" x14ac:dyDescent="0.2">
      <c r="B61" s="37" t="s">
        <v>77</v>
      </c>
    </row>
    <row r="62" spans="2:15" hidden="1" x14ac:dyDescent="0.2">
      <c r="B62" s="37" t="s">
        <v>71</v>
      </c>
    </row>
    <row r="63" spans="2:15" hidden="1" x14ac:dyDescent="0.2">
      <c r="B63" s="41" t="s">
        <v>72</v>
      </c>
    </row>
    <row r="64" spans="2:15" hidden="1" x14ac:dyDescent="0.2">
      <c r="B64" s="41" t="s">
        <v>82</v>
      </c>
    </row>
    <row r="65" spans="2:2" s="42" customFormat="1" x14ac:dyDescent="0.2">
      <c r="B65" s="41"/>
    </row>
    <row r="66" spans="2:2" s="42" customFormat="1" x14ac:dyDescent="0.2">
      <c r="B66" s="37"/>
    </row>
    <row r="75" spans="2:2" x14ac:dyDescent="0.2">
      <c r="B75" s="41"/>
    </row>
  </sheetData>
  <phoneticPr fontId="0" type="noConversion"/>
  <conditionalFormatting sqref="P1:IV1048576 A1:A1048576 C1:O6 B3:B65536 B1 C8:O65536">
    <cfRule type="cellIs" dxfId="0" priority="1" stopIfTrue="1" operator="lessThan">
      <formula>0</formula>
    </cfRule>
  </conditionalFormatting>
  <pageMargins left="0.61" right="0.56000000000000005" top="0.38" bottom="0.65" header="0.21" footer="0.27"/>
  <pageSetup paperSize="9" scale="80" orientation="landscape" r:id="rId1"/>
  <headerFooter alignWithMargins="0">
    <oddFooter>&amp;LStatistics Finland&amp;C&amp;D&amp;RHelsinki City Tourist Office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84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[7]Tammijoulu!C13</f>
        <v>2504411</v>
      </c>
      <c r="D9" s="43">
        <f>[7]Tammi!C13</f>
        <v>173643</v>
      </c>
      <c r="E9" s="43">
        <f>[7]Helmi!C13</f>
        <v>157812</v>
      </c>
      <c r="F9" s="43">
        <f>[7]Maalis!C13</f>
        <v>176146</v>
      </c>
      <c r="G9" s="43">
        <f>[7]Huhti!C13</f>
        <v>180286</v>
      </c>
      <c r="H9" s="43">
        <f>[7]Touko!C13</f>
        <v>223566</v>
      </c>
      <c r="I9" s="43">
        <f>[7]Kesä!C13</f>
        <v>256667</v>
      </c>
      <c r="J9" s="43">
        <f>[7]Heinä!C13</f>
        <v>278265</v>
      </c>
      <c r="K9" s="43">
        <f>[7]Elo!C13</f>
        <v>300683</v>
      </c>
      <c r="L9" s="43">
        <f>[7]Syys!C13</f>
        <v>224172</v>
      </c>
      <c r="M9" s="43">
        <f>[7]Loka!C13</f>
        <v>204321</v>
      </c>
      <c r="N9" s="43">
        <f>[7]Marras!C13</f>
        <v>192543</v>
      </c>
      <c r="O9" s="43">
        <f>[7]Joulu!C13</f>
        <v>136307</v>
      </c>
    </row>
    <row r="10" spans="2:15" x14ac:dyDescent="0.2">
      <c r="B10" s="10" t="s">
        <v>21</v>
      </c>
      <c r="C10" s="44">
        <f>[7]Tammijoulu!E13</f>
        <v>1518672</v>
      </c>
      <c r="D10" s="44">
        <f>[7]Tammi!E13</f>
        <v>94110</v>
      </c>
      <c r="E10" s="44">
        <f>[7]Helmi!E13</f>
        <v>81718</v>
      </c>
      <c r="F10" s="44">
        <f>[7]Maalis!E13</f>
        <v>96664</v>
      </c>
      <c r="G10" s="44">
        <f>[7]Huhti!E13</f>
        <v>100991</v>
      </c>
      <c r="H10" s="44">
        <f>[7]Touko!E13</f>
        <v>137941</v>
      </c>
      <c r="I10" s="44">
        <f>[7]Kesä!E13</f>
        <v>173952</v>
      </c>
      <c r="J10" s="44">
        <f>[7]Heinä!E13</f>
        <v>180359</v>
      </c>
      <c r="K10" s="44">
        <f>[7]Elo!E13</f>
        <v>215659</v>
      </c>
      <c r="L10" s="44">
        <f>[7]Syys!E13</f>
        <v>148957</v>
      </c>
      <c r="M10" s="44">
        <f>[7]Loka!E13</f>
        <v>113316</v>
      </c>
      <c r="N10" s="44">
        <f>[7]Marras!E13</f>
        <v>95137</v>
      </c>
      <c r="O10" s="44">
        <f>[7]Joulu!E13</f>
        <v>79868</v>
      </c>
    </row>
    <row r="11" spans="2:15" s="14" customFormat="1" x14ac:dyDescent="0.2">
      <c r="B11" s="15" t="s">
        <v>22</v>
      </c>
      <c r="C11" s="45">
        <f>[7]Tammijoulu!D13</f>
        <v>985739</v>
      </c>
      <c r="D11" s="45">
        <f>[7]Tammi!D13</f>
        <v>79533</v>
      </c>
      <c r="E11" s="45">
        <f>[7]Helmi!D13</f>
        <v>76094</v>
      </c>
      <c r="F11" s="45">
        <f>[7]Maalis!D13</f>
        <v>79482</v>
      </c>
      <c r="G11" s="45">
        <f>[7]Huhti!D13</f>
        <v>79295</v>
      </c>
      <c r="H11" s="45">
        <f>[7]Touko!D13</f>
        <v>85625</v>
      </c>
      <c r="I11" s="45">
        <f>[7]Kesä!D13</f>
        <v>82715</v>
      </c>
      <c r="J11" s="45">
        <f>[7]Heinä!D13</f>
        <v>97906</v>
      </c>
      <c r="K11" s="45">
        <f>[7]Elo!D13</f>
        <v>85024</v>
      </c>
      <c r="L11" s="45">
        <f>[7]Syys!D13</f>
        <v>75215</v>
      </c>
      <c r="M11" s="45">
        <f>[7]Loka!D13</f>
        <v>91005</v>
      </c>
      <c r="N11" s="45">
        <f>[7]Marras!D13</f>
        <v>97406</v>
      </c>
      <c r="O11" s="45">
        <f>[7]Joulu!D13</f>
        <v>56439</v>
      </c>
    </row>
    <row r="12" spans="2:15" x14ac:dyDescent="0.2">
      <c r="B12" s="1" t="s">
        <v>23</v>
      </c>
      <c r="C12" s="44">
        <f>[7]Tammijoulu!P13</f>
        <v>165179</v>
      </c>
      <c r="D12" s="44">
        <f>[7]Tammi!P13</f>
        <v>9706</v>
      </c>
      <c r="E12" s="44">
        <f>[7]Helmi!P13</f>
        <v>11147</v>
      </c>
      <c r="F12" s="44">
        <f>[7]Maalis!P13</f>
        <v>12152</v>
      </c>
      <c r="G12" s="44">
        <f>[7]Huhti!P13</f>
        <v>10400</v>
      </c>
      <c r="H12" s="44">
        <f>[7]Touko!P13</f>
        <v>14603</v>
      </c>
      <c r="I12" s="44">
        <f>[7]Kesä!P13</f>
        <v>18814</v>
      </c>
      <c r="J12" s="44">
        <f>[7]Heinä!P13</f>
        <v>16826</v>
      </c>
      <c r="K12" s="44">
        <f>[7]Elo!P13</f>
        <v>19919</v>
      </c>
      <c r="L12" s="44">
        <f>[7]Syys!P13</f>
        <v>18980</v>
      </c>
      <c r="M12" s="44">
        <f>[7]Loka!P13</f>
        <v>12674</v>
      </c>
      <c r="N12" s="44">
        <f>[7]Marras!P13</f>
        <v>11727</v>
      </c>
      <c r="O12" s="44">
        <f>[7]Joulu!P13</f>
        <v>8231</v>
      </c>
    </row>
    <row r="13" spans="2:15" s="14" customFormat="1" x14ac:dyDescent="0.2">
      <c r="B13" s="16" t="s">
        <v>24</v>
      </c>
      <c r="C13" s="45">
        <f>[7]Tammijoulu!AK13</f>
        <v>146227</v>
      </c>
      <c r="D13" s="45">
        <f>[7]Tammi!AK13</f>
        <v>25113</v>
      </c>
      <c r="E13" s="45">
        <f>[7]Helmi!AK13</f>
        <v>10350</v>
      </c>
      <c r="F13" s="45">
        <f>[7]Maalis!AK13</f>
        <v>10985</v>
      </c>
      <c r="G13" s="45">
        <f>[7]Huhti!AK13</f>
        <v>9598</v>
      </c>
      <c r="H13" s="45">
        <f>[7]Touko!AK13</f>
        <v>11095</v>
      </c>
      <c r="I13" s="45">
        <f>[7]Kesä!AK13</f>
        <v>9034</v>
      </c>
      <c r="J13" s="45">
        <f>[7]Heinä!AK13</f>
        <v>9545</v>
      </c>
      <c r="K13" s="45">
        <f>[7]Elo!AK13</f>
        <v>14338</v>
      </c>
      <c r="L13" s="45">
        <f>[7]Syys!AK13</f>
        <v>9502</v>
      </c>
      <c r="M13" s="45">
        <f>[7]Loka!AK13</f>
        <v>9605</v>
      </c>
      <c r="N13" s="45">
        <f>[7]Marras!AK13</f>
        <v>12168</v>
      </c>
      <c r="O13" s="45">
        <f>[7]Joulu!AK13</f>
        <v>14894</v>
      </c>
    </row>
    <row r="14" spans="2:15" x14ac:dyDescent="0.2">
      <c r="B14" s="1" t="s">
        <v>25</v>
      </c>
      <c r="C14" s="44">
        <f>[7]Tammijoulu!F13</f>
        <v>134550</v>
      </c>
      <c r="D14" s="44">
        <f>[7]Tammi!F13</f>
        <v>7617</v>
      </c>
      <c r="E14" s="44">
        <f>[7]Helmi!F13</f>
        <v>8045</v>
      </c>
      <c r="F14" s="44">
        <f>[7]Maalis!F13</f>
        <v>9482</v>
      </c>
      <c r="G14" s="44">
        <f>[7]Huhti!F13</f>
        <v>11369</v>
      </c>
      <c r="H14" s="44">
        <f>[7]Touko!F13</f>
        <v>14890</v>
      </c>
      <c r="I14" s="44">
        <f>[7]Kesä!F13</f>
        <v>10982</v>
      </c>
      <c r="J14" s="44">
        <f>[7]Heinä!F13</f>
        <v>13048</v>
      </c>
      <c r="K14" s="44">
        <f>[7]Elo!F13</f>
        <v>15809</v>
      </c>
      <c r="L14" s="44">
        <f>[7]Syys!F13</f>
        <v>12331</v>
      </c>
      <c r="M14" s="44">
        <f>[7]Loka!F13</f>
        <v>12719</v>
      </c>
      <c r="N14" s="44">
        <f>[7]Marras!F13</f>
        <v>11553</v>
      </c>
      <c r="O14" s="44">
        <f>[7]Joulu!F13</f>
        <v>6705</v>
      </c>
    </row>
    <row r="15" spans="2:15" s="14" customFormat="1" x14ac:dyDescent="0.2">
      <c r="B15" s="16" t="s">
        <v>1</v>
      </c>
      <c r="C15" s="45">
        <f>[7]Tammijoulu!AP13</f>
        <v>125508</v>
      </c>
      <c r="D15" s="45">
        <f>[7]Tammi!AP13</f>
        <v>5647</v>
      </c>
      <c r="E15" s="45">
        <f>[7]Helmi!AP13</f>
        <v>5034</v>
      </c>
      <c r="F15" s="45">
        <f>[7]Maalis!AP13</f>
        <v>6298</v>
      </c>
      <c r="G15" s="45">
        <f>[7]Huhti!AP13</f>
        <v>6855</v>
      </c>
      <c r="H15" s="45">
        <f>[7]Touko!AP13</f>
        <v>12380</v>
      </c>
      <c r="I15" s="45">
        <f>[7]Kesä!AP13</f>
        <v>20867</v>
      </c>
      <c r="J15" s="45">
        <f>[7]Heinä!AP13</f>
        <v>17445</v>
      </c>
      <c r="K15" s="45">
        <f>[7]Elo!AP13</f>
        <v>17790</v>
      </c>
      <c r="L15" s="45">
        <f>[7]Syys!AP13</f>
        <v>15050</v>
      </c>
      <c r="M15" s="45">
        <f>[7]Loka!AP13</f>
        <v>8199</v>
      </c>
      <c r="N15" s="45">
        <f>[7]Marras!AP13</f>
        <v>5416</v>
      </c>
      <c r="O15" s="45">
        <f>[7]Joulu!AP13</f>
        <v>4527</v>
      </c>
    </row>
    <row r="16" spans="2:15" x14ac:dyDescent="0.2">
      <c r="B16" s="1" t="s">
        <v>26</v>
      </c>
      <c r="C16" s="44">
        <f>[7]Tammijoulu!J13</f>
        <v>131442</v>
      </c>
      <c r="D16" s="44">
        <f>[7]Tammi!J13</f>
        <v>5473</v>
      </c>
      <c r="E16" s="44">
        <f>[7]Helmi!J13</f>
        <v>6041</v>
      </c>
      <c r="F16" s="44">
        <f>[7]Maalis!J13</f>
        <v>7338</v>
      </c>
      <c r="G16" s="44">
        <f>[7]Huhti!J13</f>
        <v>7097</v>
      </c>
      <c r="H16" s="44">
        <f>[7]Touko!J13</f>
        <v>12324</v>
      </c>
      <c r="I16" s="44">
        <f>[7]Kesä!J13</f>
        <v>18997</v>
      </c>
      <c r="J16" s="44">
        <f>[7]Heinä!J13</f>
        <v>21447</v>
      </c>
      <c r="K16" s="44">
        <f>[7]Elo!J13</f>
        <v>19722</v>
      </c>
      <c r="L16" s="44">
        <f>[7]Syys!J13</f>
        <v>12243</v>
      </c>
      <c r="M16" s="44">
        <f>[7]Loka!J13</f>
        <v>8174</v>
      </c>
      <c r="N16" s="44">
        <f>[7]Marras!J13</f>
        <v>6229</v>
      </c>
      <c r="O16" s="44">
        <f>[7]Joulu!J13</f>
        <v>6357</v>
      </c>
    </row>
    <row r="17" spans="2:15" s="14" customFormat="1" x14ac:dyDescent="0.2">
      <c r="B17" s="16" t="s">
        <v>27</v>
      </c>
      <c r="C17" s="45">
        <f>[7]Tammijoulu!AV13</f>
        <v>74581</v>
      </c>
      <c r="D17" s="45">
        <f>[7]Tammi!AV13</f>
        <v>2585</v>
      </c>
      <c r="E17" s="45">
        <f>[7]Helmi!AV13</f>
        <v>3644</v>
      </c>
      <c r="F17" s="45">
        <f>[7]Maalis!AV13</f>
        <v>3440</v>
      </c>
      <c r="G17" s="45">
        <f>[7]Huhti!AV13</f>
        <v>2925</v>
      </c>
      <c r="H17" s="45">
        <f>[7]Touko!AV13</f>
        <v>5579</v>
      </c>
      <c r="I17" s="45">
        <f>[7]Kesä!AV13</f>
        <v>10625</v>
      </c>
      <c r="J17" s="45">
        <f>[7]Heinä!AV13</f>
        <v>11140</v>
      </c>
      <c r="K17" s="45">
        <f>[7]Elo!AV13</f>
        <v>13442</v>
      </c>
      <c r="L17" s="45">
        <f>[7]Syys!AV13</f>
        <v>9692</v>
      </c>
      <c r="M17" s="45">
        <f>[7]Loka!AV13</f>
        <v>5225</v>
      </c>
      <c r="N17" s="45">
        <f>[7]Marras!AV13</f>
        <v>3130</v>
      </c>
      <c r="O17" s="45">
        <f>[7]Joulu!AV13</f>
        <v>3154</v>
      </c>
    </row>
    <row r="18" spans="2:15" x14ac:dyDescent="0.2">
      <c r="B18" s="1" t="s">
        <v>28</v>
      </c>
      <c r="C18" s="44">
        <f>[7]Tammijoulu!S13</f>
        <v>59408</v>
      </c>
      <c r="D18" s="44">
        <f>[7]Tammi!S13</f>
        <v>2739</v>
      </c>
      <c r="E18" s="44">
        <f>[7]Helmi!S13</f>
        <v>1967</v>
      </c>
      <c r="F18" s="44">
        <f>[7]Maalis!S13</f>
        <v>3330</v>
      </c>
      <c r="G18" s="44">
        <f>[7]Huhti!S13</f>
        <v>3351</v>
      </c>
      <c r="H18" s="44">
        <f>[7]Touko!S13</f>
        <v>3965</v>
      </c>
      <c r="I18" s="44">
        <f>[7]Kesä!S13</f>
        <v>6338</v>
      </c>
      <c r="J18" s="44">
        <f>[7]Heinä!S13</f>
        <v>7245</v>
      </c>
      <c r="K18" s="44">
        <f>[7]Elo!S13</f>
        <v>15689</v>
      </c>
      <c r="L18" s="44">
        <f>[7]Syys!S13</f>
        <v>5132</v>
      </c>
      <c r="M18" s="44">
        <f>[7]Loka!S13</f>
        <v>3672</v>
      </c>
      <c r="N18" s="44">
        <f>[7]Marras!S13</f>
        <v>2653</v>
      </c>
      <c r="O18" s="44">
        <f>[7]Joulu!S13</f>
        <v>3327</v>
      </c>
    </row>
    <row r="19" spans="2:15" s="14" customFormat="1" x14ac:dyDescent="0.2">
      <c r="B19" s="16" t="s">
        <v>29</v>
      </c>
      <c r="C19" s="45">
        <f>[7]Tammijoulu!R13</f>
        <v>45925</v>
      </c>
      <c r="D19" s="45">
        <f>[7]Tammi!R13</f>
        <v>2510</v>
      </c>
      <c r="E19" s="45">
        <f>[7]Helmi!R13</f>
        <v>2598</v>
      </c>
      <c r="F19" s="45">
        <f>[7]Maalis!R13</f>
        <v>3059</v>
      </c>
      <c r="G19" s="45">
        <f>[7]Huhti!R13</f>
        <v>3026</v>
      </c>
      <c r="H19" s="45">
        <f>[7]Touko!R13</f>
        <v>4463</v>
      </c>
      <c r="I19" s="45">
        <f>[7]Kesä!R13</f>
        <v>6141</v>
      </c>
      <c r="J19" s="45">
        <f>[7]Heinä!R13</f>
        <v>5744</v>
      </c>
      <c r="K19" s="45">
        <f>[7]Elo!R13</f>
        <v>6454</v>
      </c>
      <c r="L19" s="45">
        <f>[7]Syys!R13</f>
        <v>3804</v>
      </c>
      <c r="M19" s="45">
        <f>[7]Loka!R13</f>
        <v>2820</v>
      </c>
      <c r="N19" s="45">
        <f>[7]Marras!R13</f>
        <v>2779</v>
      </c>
      <c r="O19" s="45">
        <f>[7]Joulu!R13</f>
        <v>2527</v>
      </c>
    </row>
    <row r="20" spans="2:15" x14ac:dyDescent="0.2">
      <c r="B20" s="1" t="s">
        <v>30</v>
      </c>
      <c r="C20" s="44">
        <f>[7]Tammijoulu!M13</f>
        <v>51242</v>
      </c>
      <c r="D20" s="44">
        <f>[7]Tammi!M13</f>
        <v>2501</v>
      </c>
      <c r="E20" s="44">
        <f>[7]Helmi!M13</f>
        <v>2578</v>
      </c>
      <c r="F20" s="44">
        <f>[7]Maalis!M13</f>
        <v>3025</v>
      </c>
      <c r="G20" s="44">
        <f>[7]Huhti!M13</f>
        <v>4000</v>
      </c>
      <c r="H20" s="44">
        <f>[7]Touko!M13</f>
        <v>4057</v>
      </c>
      <c r="I20" s="44">
        <f>[7]Kesä!M13</f>
        <v>8187</v>
      </c>
      <c r="J20" s="44">
        <f>[7]Heinä!M13</f>
        <v>7016</v>
      </c>
      <c r="K20" s="44">
        <f>[7]Elo!M13</f>
        <v>6956</v>
      </c>
      <c r="L20" s="44">
        <f>[7]Syys!M13</f>
        <v>4288</v>
      </c>
      <c r="M20" s="44">
        <f>[7]Loka!M13</f>
        <v>3666</v>
      </c>
      <c r="N20" s="44">
        <f>[7]Marras!M13</f>
        <v>2679</v>
      </c>
      <c r="O20" s="44">
        <f>[7]Joulu!M13</f>
        <v>2289</v>
      </c>
    </row>
    <row r="21" spans="2:15" s="14" customFormat="1" x14ac:dyDescent="0.2">
      <c r="B21" s="16" t="s">
        <v>31</v>
      </c>
      <c r="C21" s="45">
        <f>[7]Tammijoulu!G13</f>
        <v>58502</v>
      </c>
      <c r="D21" s="45">
        <f>[7]Tammi!G13</f>
        <v>2731</v>
      </c>
      <c r="E21" s="45">
        <f>[7]Helmi!G13</f>
        <v>2790</v>
      </c>
      <c r="F21" s="45">
        <f>[7]Maalis!G13</f>
        <v>3153</v>
      </c>
      <c r="G21" s="45">
        <f>[7]Huhti!G13</f>
        <v>3830</v>
      </c>
      <c r="H21" s="45">
        <f>[7]Touko!G13</f>
        <v>5597</v>
      </c>
      <c r="I21" s="45">
        <f>[7]Kesä!G13</f>
        <v>6760</v>
      </c>
      <c r="J21" s="45">
        <f>[7]Heinä!G13</f>
        <v>8691</v>
      </c>
      <c r="K21" s="45">
        <f>[7]Elo!G13</f>
        <v>6977</v>
      </c>
      <c r="L21" s="45">
        <f>[7]Syys!G13</f>
        <v>6026</v>
      </c>
      <c r="M21" s="45">
        <f>[7]Loka!G13</f>
        <v>5318</v>
      </c>
      <c r="N21" s="45">
        <f>[7]Marras!G13</f>
        <v>4492</v>
      </c>
      <c r="O21" s="45">
        <f>[7]Joulu!G13</f>
        <v>2137</v>
      </c>
    </row>
    <row r="22" spans="2:15" x14ac:dyDescent="0.2">
      <c r="B22" s="1" t="s">
        <v>32</v>
      </c>
      <c r="C22" s="44">
        <f>[7]Tammijoulu!H13</f>
        <v>40451</v>
      </c>
      <c r="D22" s="44">
        <f>[7]Tammi!H13</f>
        <v>2708</v>
      </c>
      <c r="E22" s="44">
        <f>[7]Helmi!H13</f>
        <v>2650</v>
      </c>
      <c r="F22" s="44">
        <f>[7]Maalis!H13</f>
        <v>2852</v>
      </c>
      <c r="G22" s="44">
        <f>[7]Huhti!H13</f>
        <v>2902</v>
      </c>
      <c r="H22" s="44">
        <f>[7]Touko!H13</f>
        <v>4778</v>
      </c>
      <c r="I22" s="44">
        <f>[7]Kesä!H13</f>
        <v>4044</v>
      </c>
      <c r="J22" s="44">
        <f>[7]Heinä!H13</f>
        <v>3149</v>
      </c>
      <c r="K22" s="44">
        <f>[7]Elo!H13</f>
        <v>4238</v>
      </c>
      <c r="L22" s="44">
        <f>[7]Syys!H13</f>
        <v>3946</v>
      </c>
      <c r="M22" s="44">
        <f>[7]Loka!H13</f>
        <v>4530</v>
      </c>
      <c r="N22" s="44">
        <f>[7]Marras!H13</f>
        <v>2752</v>
      </c>
      <c r="O22" s="44">
        <f>[7]Joulu!H13</f>
        <v>1902</v>
      </c>
    </row>
    <row r="23" spans="2:15" s="14" customFormat="1" x14ac:dyDescent="0.2">
      <c r="B23" s="16" t="s">
        <v>33</v>
      </c>
      <c r="C23" s="45">
        <f>[7]Tammijoulu!T13</f>
        <v>49295</v>
      </c>
      <c r="D23" s="45">
        <f>[7]Tammi!T13</f>
        <v>1283</v>
      </c>
      <c r="E23" s="45">
        <f>[7]Helmi!T13</f>
        <v>1465</v>
      </c>
      <c r="F23" s="45">
        <f>[7]Maalis!T13</f>
        <v>3225</v>
      </c>
      <c r="G23" s="45">
        <f>[7]Huhti!T13</f>
        <v>2747</v>
      </c>
      <c r="H23" s="45">
        <f>[7]Touko!T13</f>
        <v>2692</v>
      </c>
      <c r="I23" s="45">
        <f>[7]Kesä!T13</f>
        <v>5173</v>
      </c>
      <c r="J23" s="45">
        <f>[7]Heinä!T13</f>
        <v>8212</v>
      </c>
      <c r="K23" s="45">
        <f>[7]Elo!T13</f>
        <v>14468</v>
      </c>
      <c r="L23" s="45">
        <f>[7]Syys!T13</f>
        <v>4364</v>
      </c>
      <c r="M23" s="45">
        <f>[7]Loka!T13</f>
        <v>2720</v>
      </c>
      <c r="N23" s="45">
        <f>[7]Marras!T13</f>
        <v>1525</v>
      </c>
      <c r="O23" s="45">
        <f>[7]Joulu!T13</f>
        <v>1421</v>
      </c>
    </row>
    <row r="24" spans="2:15" x14ac:dyDescent="0.2">
      <c r="B24" s="1" t="s">
        <v>34</v>
      </c>
      <c r="C24" s="44">
        <f>[7]Tammijoulu!AH13</f>
        <v>33573</v>
      </c>
      <c r="D24" s="44">
        <f>[7]Tammi!AH13</f>
        <v>2469</v>
      </c>
      <c r="E24" s="44">
        <f>[7]Helmi!AH13</f>
        <v>1961</v>
      </c>
      <c r="F24" s="44">
        <f>[7]Maalis!AH13</f>
        <v>2771</v>
      </c>
      <c r="G24" s="44">
        <f>[7]Huhti!AH13</f>
        <v>3005</v>
      </c>
      <c r="H24" s="44">
        <f>[7]Touko!AH13</f>
        <v>3051</v>
      </c>
      <c r="I24" s="44">
        <f>[7]Kesä!AH13</f>
        <v>2319</v>
      </c>
      <c r="J24" s="44">
        <f>[7]Heinä!AH13</f>
        <v>2173</v>
      </c>
      <c r="K24" s="44">
        <f>[7]Elo!AH13</f>
        <v>3203</v>
      </c>
      <c r="L24" s="44">
        <f>[7]Syys!AH13</f>
        <v>3759</v>
      </c>
      <c r="M24" s="44">
        <f>[7]Loka!AH13</f>
        <v>3607</v>
      </c>
      <c r="N24" s="44">
        <f>[7]Marras!AH13</f>
        <v>3358</v>
      </c>
      <c r="O24" s="44">
        <f>[7]Joulu!AH13</f>
        <v>1897</v>
      </c>
    </row>
    <row r="25" spans="2:15" s="14" customFormat="1" x14ac:dyDescent="0.2">
      <c r="B25" s="16" t="s">
        <v>35</v>
      </c>
      <c r="C25" s="45">
        <f>[7]Tammijoulu!L13</f>
        <v>30384</v>
      </c>
      <c r="D25" s="45">
        <f>[7]Tammi!L13</f>
        <v>1233</v>
      </c>
      <c r="E25" s="45">
        <f>[7]Helmi!L13</f>
        <v>1120</v>
      </c>
      <c r="F25" s="45">
        <f>[7]Maalis!L13</f>
        <v>1403</v>
      </c>
      <c r="G25" s="45">
        <f>[7]Huhti!L13</f>
        <v>1799</v>
      </c>
      <c r="H25" s="45">
        <f>[7]Touko!L13</f>
        <v>3652</v>
      </c>
      <c r="I25" s="45">
        <f>[7]Kesä!L13</f>
        <v>3461</v>
      </c>
      <c r="J25" s="45">
        <f>[7]Heinä!L13</f>
        <v>6576</v>
      </c>
      <c r="K25" s="45">
        <f>[7]Elo!L13</f>
        <v>4622</v>
      </c>
      <c r="L25" s="45">
        <f>[7]Syys!L13</f>
        <v>2219</v>
      </c>
      <c r="M25" s="45">
        <f>[7]Loka!L13</f>
        <v>1696</v>
      </c>
      <c r="N25" s="45">
        <f>[7]Marras!L13</f>
        <v>1171</v>
      </c>
      <c r="O25" s="45">
        <f>[7]Joulu!L13</f>
        <v>1432</v>
      </c>
    </row>
    <row r="26" spans="2:15" x14ac:dyDescent="0.2">
      <c r="B26" s="1" t="s">
        <v>36</v>
      </c>
      <c r="C26" s="44">
        <f>[7]Tammijoulu!N13</f>
        <v>17513</v>
      </c>
      <c r="D26" s="44">
        <f>[7]Tammi!N13</f>
        <v>1144</v>
      </c>
      <c r="E26" s="44">
        <f>[7]Helmi!N13</f>
        <v>1375</v>
      </c>
      <c r="F26" s="44">
        <f>[7]Maalis!N13</f>
        <v>1574</v>
      </c>
      <c r="G26" s="44">
        <f>[7]Huhti!N13</f>
        <v>1274</v>
      </c>
      <c r="H26" s="44">
        <f>[7]Touko!N13</f>
        <v>1627</v>
      </c>
      <c r="I26" s="44">
        <f>[7]Kesä!N13</f>
        <v>2029</v>
      </c>
      <c r="J26" s="44">
        <f>[7]Heinä!N13</f>
        <v>1855</v>
      </c>
      <c r="K26" s="44">
        <f>[7]Elo!N13</f>
        <v>1950</v>
      </c>
      <c r="L26" s="44">
        <f>[7]Syys!N13</f>
        <v>1382</v>
      </c>
      <c r="M26" s="44">
        <f>[7]Loka!N13</f>
        <v>1229</v>
      </c>
      <c r="N26" s="44">
        <f>[7]Marras!N13</f>
        <v>1196</v>
      </c>
      <c r="O26" s="44">
        <f>[7]Joulu!N13</f>
        <v>878</v>
      </c>
    </row>
    <row r="27" spans="2:15" s="14" customFormat="1" x14ac:dyDescent="0.2">
      <c r="B27" s="16" t="s">
        <v>37</v>
      </c>
      <c r="C27" s="45">
        <f>[7]Tammijoulu!BK13</f>
        <v>58528</v>
      </c>
      <c r="D27" s="45">
        <f>[7]Tammi!BK13</f>
        <v>2457</v>
      </c>
      <c r="E27" s="45">
        <f>[7]Helmi!BK13</f>
        <v>3339</v>
      </c>
      <c r="F27" s="45">
        <f>[7]Maalis!BK13</f>
        <v>3059</v>
      </c>
      <c r="G27" s="45">
        <f>[7]Huhti!BK13</f>
        <v>4320</v>
      </c>
      <c r="H27" s="45">
        <f>[7]Touko!BK13</f>
        <v>5058</v>
      </c>
      <c r="I27" s="45">
        <f>[7]Kesä!BK13</f>
        <v>6097</v>
      </c>
      <c r="J27" s="45">
        <f>[7]Heinä!BK13</f>
        <v>6015</v>
      </c>
      <c r="K27" s="45">
        <f>[7]Elo!BK13</f>
        <v>6686</v>
      </c>
      <c r="L27" s="45">
        <f>[7]Syys!BK13</f>
        <v>7220</v>
      </c>
      <c r="M27" s="45">
        <f>[7]Loka!BK13</f>
        <v>5792</v>
      </c>
      <c r="N27" s="45">
        <f>[7]Marras!BK13</f>
        <v>5192</v>
      </c>
      <c r="O27" s="45">
        <f>[7]Joulu!BK13</f>
        <v>3293</v>
      </c>
    </row>
    <row r="28" spans="2:15" x14ac:dyDescent="0.2">
      <c r="B28" s="1" t="s">
        <v>38</v>
      </c>
      <c r="C28" s="44">
        <f>[7]Tammijoulu!AF13</f>
        <v>8795</v>
      </c>
      <c r="D28" s="44">
        <f>[7]Tammi!AF13</f>
        <v>520</v>
      </c>
      <c r="E28" s="44">
        <f>[7]Helmi!AF13</f>
        <v>276</v>
      </c>
      <c r="F28" s="44">
        <f>[7]Maalis!AF13</f>
        <v>341</v>
      </c>
      <c r="G28" s="44">
        <f>[7]Huhti!AF13</f>
        <v>447</v>
      </c>
      <c r="H28" s="44">
        <f>[7]Touko!AF13</f>
        <v>746</v>
      </c>
      <c r="I28" s="44">
        <f>[7]Kesä!AF13</f>
        <v>962</v>
      </c>
      <c r="J28" s="44">
        <f>[7]Heinä!AF13</f>
        <v>1786</v>
      </c>
      <c r="K28" s="44">
        <f>[7]Elo!AF13</f>
        <v>1100</v>
      </c>
      <c r="L28" s="44">
        <f>[7]Syys!AF13</f>
        <v>574</v>
      </c>
      <c r="M28" s="44">
        <f>[7]Loka!AF13</f>
        <v>432</v>
      </c>
      <c r="N28" s="44">
        <f>[7]Marras!AF13</f>
        <v>544</v>
      </c>
      <c r="O28" s="44">
        <f>[7]Joulu!AF13</f>
        <v>1067</v>
      </c>
    </row>
    <row r="29" spans="2:15" s="14" customFormat="1" x14ac:dyDescent="0.2">
      <c r="B29" s="16" t="s">
        <v>39</v>
      </c>
      <c r="C29" s="45">
        <f>[7]Tammijoulu!AQ13</f>
        <v>12952</v>
      </c>
      <c r="D29" s="45">
        <f>[7]Tammi!AQ13</f>
        <v>427</v>
      </c>
      <c r="E29" s="45">
        <f>[7]Helmi!AQ13</f>
        <v>472</v>
      </c>
      <c r="F29" s="45">
        <f>[7]Maalis!AQ13</f>
        <v>655</v>
      </c>
      <c r="G29" s="45">
        <f>[7]Huhti!AQ13</f>
        <v>1083</v>
      </c>
      <c r="H29" s="45">
        <f>[7]Touko!AQ13</f>
        <v>1237</v>
      </c>
      <c r="I29" s="45">
        <f>[7]Kesä!AQ13</f>
        <v>1826</v>
      </c>
      <c r="J29" s="45">
        <f>[7]Heinä!AQ13</f>
        <v>1556</v>
      </c>
      <c r="K29" s="45">
        <f>[7]Elo!AQ13</f>
        <v>1750</v>
      </c>
      <c r="L29" s="45">
        <f>[7]Syys!AQ13</f>
        <v>1284</v>
      </c>
      <c r="M29" s="45">
        <f>[7]Loka!AQ13</f>
        <v>1075</v>
      </c>
      <c r="N29" s="45">
        <f>[7]Marras!AQ13</f>
        <v>937</v>
      </c>
      <c r="O29" s="45">
        <f>[7]Joulu!AQ13</f>
        <v>650</v>
      </c>
    </row>
    <row r="30" spans="2:15" x14ac:dyDescent="0.2">
      <c r="B30" s="1" t="s">
        <v>40</v>
      </c>
      <c r="C30" s="44">
        <f>[7]Tammijoulu!K13</f>
        <v>13705</v>
      </c>
      <c r="D30" s="44">
        <f>[7]Tammi!K13</f>
        <v>415</v>
      </c>
      <c r="E30" s="44">
        <f>[7]Helmi!K13</f>
        <v>562</v>
      </c>
      <c r="F30" s="44">
        <f>[7]Maalis!K13</f>
        <v>747</v>
      </c>
      <c r="G30" s="44">
        <f>[7]Huhti!K13</f>
        <v>812</v>
      </c>
      <c r="H30" s="44">
        <f>[7]Touko!K13</f>
        <v>1802</v>
      </c>
      <c r="I30" s="44">
        <f>[7]Kesä!K13</f>
        <v>2081</v>
      </c>
      <c r="J30" s="44">
        <f>[7]Heinä!K13</f>
        <v>2347</v>
      </c>
      <c r="K30" s="44">
        <f>[7]Elo!K13</f>
        <v>1792</v>
      </c>
      <c r="L30" s="44">
        <f>[7]Syys!K13</f>
        <v>1198</v>
      </c>
      <c r="M30" s="44">
        <f>[7]Loka!K13</f>
        <v>872</v>
      </c>
      <c r="N30" s="44">
        <f>[7]Marras!K13</f>
        <v>640</v>
      </c>
      <c r="O30" s="44">
        <f>[7]Joulu!K13</f>
        <v>437</v>
      </c>
    </row>
    <row r="31" spans="2:15" s="14" customFormat="1" x14ac:dyDescent="0.2">
      <c r="B31" s="16" t="s">
        <v>2</v>
      </c>
      <c r="C31" s="45">
        <f>[7]Tammijoulu!BG13</f>
        <v>12653</v>
      </c>
      <c r="D31" s="45">
        <f>[7]Tammi!BG13</f>
        <v>557</v>
      </c>
      <c r="E31" s="45">
        <f>[7]Helmi!BG13</f>
        <v>341</v>
      </c>
      <c r="F31" s="45">
        <f>[7]Maalis!BG13</f>
        <v>558</v>
      </c>
      <c r="G31" s="45">
        <f>[7]Huhti!BG13</f>
        <v>562</v>
      </c>
      <c r="H31" s="45">
        <f>[7]Touko!BG13</f>
        <v>1391</v>
      </c>
      <c r="I31" s="45">
        <f>[7]Kesä!BG13</f>
        <v>1743</v>
      </c>
      <c r="J31" s="45">
        <f>[7]Heinä!BG13</f>
        <v>2081</v>
      </c>
      <c r="K31" s="45">
        <f>[7]Elo!BG13</f>
        <v>1978</v>
      </c>
      <c r="L31" s="45">
        <f>[7]Syys!BG13</f>
        <v>1436</v>
      </c>
      <c r="M31" s="45">
        <f>[7]Loka!BG13</f>
        <v>816</v>
      </c>
      <c r="N31" s="45">
        <f>[7]Marras!BG13</f>
        <v>532</v>
      </c>
      <c r="O31" s="45">
        <f>[7]Joulu!BG13</f>
        <v>658</v>
      </c>
    </row>
    <row r="32" spans="2:15" x14ac:dyDescent="0.2">
      <c r="B32" s="1" t="s">
        <v>41</v>
      </c>
      <c r="C32" s="44">
        <f>[7]Tammijoulu!V13</f>
        <v>13298</v>
      </c>
      <c r="D32" s="44">
        <f>[7]Tammi!V13</f>
        <v>922</v>
      </c>
      <c r="E32" s="44">
        <f>[7]Helmi!V13</f>
        <v>1018</v>
      </c>
      <c r="F32" s="44">
        <f>[7]Maalis!V13</f>
        <v>1209</v>
      </c>
      <c r="G32" s="44">
        <f>[7]Huhti!V13</f>
        <v>1315</v>
      </c>
      <c r="H32" s="44">
        <f>[7]Touko!V13</f>
        <v>1197</v>
      </c>
      <c r="I32" s="44">
        <f>[7]Kesä!V13</f>
        <v>1550</v>
      </c>
      <c r="J32" s="44">
        <f>[7]Heinä!V13</f>
        <v>963</v>
      </c>
      <c r="K32" s="44">
        <f>[7]Elo!V13</f>
        <v>1342</v>
      </c>
      <c r="L32" s="44">
        <f>[7]Syys!V13</f>
        <v>1079</v>
      </c>
      <c r="M32" s="44">
        <f>[7]Loka!V13</f>
        <v>996</v>
      </c>
      <c r="N32" s="44">
        <f>[7]Marras!V13</f>
        <v>934</v>
      </c>
      <c r="O32" s="44">
        <f>[7]Joulu!V13</f>
        <v>773</v>
      </c>
    </row>
    <row r="33" spans="2:15" s="14" customFormat="1" x14ac:dyDescent="0.2">
      <c r="B33" s="16" t="s">
        <v>42</v>
      </c>
      <c r="C33" s="45">
        <f>[7]Tammijoulu!Y13</f>
        <v>9755</v>
      </c>
      <c r="D33" s="45">
        <f>[7]Tammi!Y13</f>
        <v>538</v>
      </c>
      <c r="E33" s="45">
        <f>[7]Helmi!Y13</f>
        <v>519</v>
      </c>
      <c r="F33" s="45">
        <f>[7]Maalis!Y13</f>
        <v>721</v>
      </c>
      <c r="G33" s="45">
        <f>[7]Huhti!Y13</f>
        <v>667</v>
      </c>
      <c r="H33" s="45">
        <f>[7]Touko!Y13</f>
        <v>980</v>
      </c>
      <c r="I33" s="45">
        <f>[7]Kesä!Y13</f>
        <v>1176</v>
      </c>
      <c r="J33" s="45">
        <f>[7]Heinä!Y13</f>
        <v>896</v>
      </c>
      <c r="K33" s="45">
        <f>[7]Elo!Y13</f>
        <v>1517</v>
      </c>
      <c r="L33" s="45">
        <f>[7]Syys!Y13</f>
        <v>800</v>
      </c>
      <c r="M33" s="45">
        <f>[7]Loka!Y13</f>
        <v>804</v>
      </c>
      <c r="N33" s="45">
        <f>[7]Marras!Y13</f>
        <v>617</v>
      </c>
      <c r="O33" s="45">
        <f>[7]Joulu!Y13</f>
        <v>520</v>
      </c>
    </row>
    <row r="34" spans="2:15" x14ac:dyDescent="0.2">
      <c r="B34" s="1" t="s">
        <v>3</v>
      </c>
      <c r="C34" s="44">
        <f>[7]Tammijoulu!AI13</f>
        <v>8608</v>
      </c>
      <c r="D34" s="44">
        <f>[7]Tammi!AI13</f>
        <v>728</v>
      </c>
      <c r="E34" s="44">
        <f>[7]Helmi!AI13</f>
        <v>653</v>
      </c>
      <c r="F34" s="44">
        <f>[7]Maalis!AI13</f>
        <v>824</v>
      </c>
      <c r="G34" s="44">
        <f>[7]Huhti!AI13</f>
        <v>526</v>
      </c>
      <c r="H34" s="44">
        <f>[7]Touko!AI13</f>
        <v>968</v>
      </c>
      <c r="I34" s="44">
        <f>[7]Kesä!AI13</f>
        <v>600</v>
      </c>
      <c r="J34" s="44">
        <f>[7]Heinä!AI13</f>
        <v>500</v>
      </c>
      <c r="K34" s="44">
        <f>[7]Elo!AI13</f>
        <v>932</v>
      </c>
      <c r="L34" s="44">
        <f>[7]Syys!AI13</f>
        <v>1023</v>
      </c>
      <c r="M34" s="44">
        <f>[7]Loka!AI13</f>
        <v>618</v>
      </c>
      <c r="N34" s="44">
        <f>[7]Marras!AI13</f>
        <v>605</v>
      </c>
      <c r="O34" s="44">
        <f>[7]Joulu!AI13</f>
        <v>631</v>
      </c>
    </row>
    <row r="35" spans="2:15" s="14" customFormat="1" x14ac:dyDescent="0.2">
      <c r="B35" s="16" t="s">
        <v>43</v>
      </c>
      <c r="C35" s="45">
        <f>[7]Tammijoulu!U13</f>
        <v>5992</v>
      </c>
      <c r="D35" s="45">
        <f>[7]Tammi!U13</f>
        <v>235</v>
      </c>
      <c r="E35" s="45">
        <f>[7]Helmi!U13</f>
        <v>232</v>
      </c>
      <c r="F35" s="45">
        <f>[7]Maalis!U13</f>
        <v>449</v>
      </c>
      <c r="G35" s="45">
        <f>[7]Huhti!U13</f>
        <v>253</v>
      </c>
      <c r="H35" s="45">
        <f>[7]Touko!U13</f>
        <v>441</v>
      </c>
      <c r="I35" s="45">
        <f>[7]Kesä!U13</f>
        <v>672</v>
      </c>
      <c r="J35" s="45">
        <f>[7]Heinä!U13</f>
        <v>1087</v>
      </c>
      <c r="K35" s="45">
        <f>[7]Elo!U13</f>
        <v>1300</v>
      </c>
      <c r="L35" s="45">
        <f>[7]Syys!U13</f>
        <v>477</v>
      </c>
      <c r="M35" s="45">
        <f>[7]Loka!U13</f>
        <v>439</v>
      </c>
      <c r="N35" s="45">
        <f>[7]Marras!U13</f>
        <v>196</v>
      </c>
      <c r="O35" s="45">
        <f>[7]Joulu!U13</f>
        <v>211</v>
      </c>
    </row>
    <row r="36" spans="2:15" x14ac:dyDescent="0.2">
      <c r="B36" s="1" t="s">
        <v>44</v>
      </c>
      <c r="C36" s="44">
        <f>[7]Tammijoulu!Q13</f>
        <v>11029</v>
      </c>
      <c r="D36" s="44">
        <f>[7]Tammi!Q13</f>
        <v>499</v>
      </c>
      <c r="E36" s="44">
        <f>[7]Helmi!Q13</f>
        <v>579</v>
      </c>
      <c r="F36" s="44">
        <f>[7]Maalis!Q13</f>
        <v>742</v>
      </c>
      <c r="G36" s="44">
        <f>[7]Huhti!Q13</f>
        <v>527</v>
      </c>
      <c r="H36" s="44">
        <f>[7]Touko!Q13</f>
        <v>701</v>
      </c>
      <c r="I36" s="44">
        <f>[7]Kesä!Q13</f>
        <v>1110</v>
      </c>
      <c r="J36" s="44">
        <f>[7]Heinä!Q13</f>
        <v>978</v>
      </c>
      <c r="K36" s="44">
        <f>[7]Elo!Q13</f>
        <v>2490</v>
      </c>
      <c r="L36" s="44">
        <f>[7]Syys!Q13</f>
        <v>1302</v>
      </c>
      <c r="M36" s="44">
        <f>[7]Loka!Q13</f>
        <v>1105</v>
      </c>
      <c r="N36" s="44">
        <f>[7]Marras!Q13</f>
        <v>573</v>
      </c>
      <c r="O36" s="44">
        <f>[7]Joulu!Q13</f>
        <v>423</v>
      </c>
    </row>
    <row r="37" spans="2:15" s="14" customFormat="1" x14ac:dyDescent="0.2">
      <c r="B37" s="16" t="s">
        <v>4</v>
      </c>
      <c r="C37" s="45">
        <f>[7]Tammijoulu!AN13</f>
        <v>4286</v>
      </c>
      <c r="D37" s="45">
        <f>[7]Tammi!AN13</f>
        <v>232</v>
      </c>
      <c r="E37" s="45">
        <f>[7]Helmi!AN13</f>
        <v>191</v>
      </c>
      <c r="F37" s="45">
        <f>[7]Maalis!AN13</f>
        <v>320</v>
      </c>
      <c r="G37" s="45">
        <f>[7]Huhti!AN13</f>
        <v>258</v>
      </c>
      <c r="H37" s="45">
        <f>[7]Touko!AN13</f>
        <v>319</v>
      </c>
      <c r="I37" s="45">
        <f>[7]Kesä!AN13</f>
        <v>509</v>
      </c>
      <c r="J37" s="45">
        <f>[7]Heinä!AN13</f>
        <v>532</v>
      </c>
      <c r="K37" s="45">
        <f>[7]Elo!AN13</f>
        <v>898</v>
      </c>
      <c r="L37" s="45">
        <f>[7]Syys!AN13</f>
        <v>433</v>
      </c>
      <c r="M37" s="45">
        <f>[7]Loka!AN13</f>
        <v>189</v>
      </c>
      <c r="N37" s="45">
        <f>[7]Marras!AN13</f>
        <v>238</v>
      </c>
      <c r="O37" s="45">
        <f>[7]Joulu!AN13</f>
        <v>167</v>
      </c>
    </row>
    <row r="38" spans="2:15" x14ac:dyDescent="0.2">
      <c r="B38" s="1" t="s">
        <v>45</v>
      </c>
      <c r="C38" s="44">
        <f>[7]Tammijoulu!BA13</f>
        <v>6141</v>
      </c>
      <c r="D38" s="44">
        <f>[7]Tammi!BA13</f>
        <v>192</v>
      </c>
      <c r="E38" s="44">
        <f>[7]Helmi!BA13</f>
        <v>169</v>
      </c>
      <c r="F38" s="44">
        <f>[7]Maalis!BA13</f>
        <v>281</v>
      </c>
      <c r="G38" s="44">
        <f>[7]Huhti!BA13</f>
        <v>694</v>
      </c>
      <c r="H38" s="44">
        <f>[7]Touko!BA13</f>
        <v>480</v>
      </c>
      <c r="I38" s="44">
        <f>[7]Kesä!BA13</f>
        <v>777</v>
      </c>
      <c r="J38" s="44">
        <f>[7]Heinä!BA13</f>
        <v>928</v>
      </c>
      <c r="K38" s="44">
        <f>[7]Elo!BA13</f>
        <v>1408</v>
      </c>
      <c r="L38" s="44">
        <f>[7]Syys!BA13</f>
        <v>354</v>
      </c>
      <c r="M38" s="44">
        <f>[7]Loka!BA13</f>
        <v>353</v>
      </c>
      <c r="N38" s="44">
        <f>[7]Marras!BA13</f>
        <v>216</v>
      </c>
      <c r="O38" s="44">
        <f>[7]Joulu!BA13</f>
        <v>289</v>
      </c>
    </row>
    <row r="39" spans="2:15" s="14" customFormat="1" x14ac:dyDescent="0.2">
      <c r="B39" s="16" t="s">
        <v>46</v>
      </c>
      <c r="C39" s="45">
        <f>[7]Tammijoulu!W13</f>
        <v>6523</v>
      </c>
      <c r="D39" s="45">
        <f>[7]Tammi!W13</f>
        <v>304</v>
      </c>
      <c r="E39" s="45">
        <f>[7]Helmi!W13</f>
        <v>193</v>
      </c>
      <c r="F39" s="45">
        <f>[7]Maalis!W13</f>
        <v>263</v>
      </c>
      <c r="G39" s="45">
        <f>[7]Huhti!W13</f>
        <v>581</v>
      </c>
      <c r="H39" s="45">
        <f>[7]Touko!W13</f>
        <v>881</v>
      </c>
      <c r="I39" s="45">
        <f>[7]Kesä!W13</f>
        <v>718</v>
      </c>
      <c r="J39" s="45">
        <f>[7]Heinä!W13</f>
        <v>880</v>
      </c>
      <c r="K39" s="45">
        <f>[7]Elo!W13</f>
        <v>880</v>
      </c>
      <c r="L39" s="45">
        <f>[7]Syys!W13</f>
        <v>584</v>
      </c>
      <c r="M39" s="45">
        <f>[7]Loka!W13</f>
        <v>606</v>
      </c>
      <c r="N39" s="45">
        <f>[7]Marras!W13</f>
        <v>462</v>
      </c>
      <c r="O39" s="45">
        <f>[7]Joulu!W13</f>
        <v>171</v>
      </c>
    </row>
    <row r="40" spans="2:15" x14ac:dyDescent="0.2">
      <c r="B40" s="1" t="s">
        <v>47</v>
      </c>
      <c r="C40" s="44">
        <f>[7]Tammijoulu!AJ13</f>
        <v>5929</v>
      </c>
      <c r="D40" s="44">
        <f>[7]Tammi!AJ13</f>
        <v>395</v>
      </c>
      <c r="E40" s="44">
        <f>[7]Helmi!AJ13</f>
        <v>397</v>
      </c>
      <c r="F40" s="44">
        <f>[7]Maalis!AJ13</f>
        <v>348</v>
      </c>
      <c r="G40" s="44">
        <f>[7]Huhti!AJ13</f>
        <v>388</v>
      </c>
      <c r="H40" s="44">
        <f>[7]Touko!AJ13</f>
        <v>280</v>
      </c>
      <c r="I40" s="44">
        <f>[7]Kesä!AJ13</f>
        <v>323</v>
      </c>
      <c r="J40" s="44">
        <f>[7]Heinä!AJ13</f>
        <v>360</v>
      </c>
      <c r="K40" s="44">
        <f>[7]Elo!AJ13</f>
        <v>914</v>
      </c>
      <c r="L40" s="44">
        <f>[7]Syys!AJ13</f>
        <v>742</v>
      </c>
      <c r="M40" s="44">
        <f>[7]Loka!AJ13</f>
        <v>673</v>
      </c>
      <c r="N40" s="44">
        <f>[7]Marras!AJ13</f>
        <v>656</v>
      </c>
      <c r="O40" s="44">
        <f>[7]Joulu!AJ13</f>
        <v>453</v>
      </c>
    </row>
    <row r="41" spans="2:15" s="14" customFormat="1" x14ac:dyDescent="0.2">
      <c r="B41" s="16" t="s">
        <v>48</v>
      </c>
      <c r="C41" s="45">
        <f>[7]Tammijoulu!AG13</f>
        <v>3976</v>
      </c>
      <c r="D41" s="45">
        <f>[7]Tammi!AG13</f>
        <v>162</v>
      </c>
      <c r="E41" s="45">
        <f>[7]Helmi!AG13</f>
        <v>120</v>
      </c>
      <c r="F41" s="45">
        <f>[7]Maalis!AG13</f>
        <v>128</v>
      </c>
      <c r="G41" s="45">
        <f>[7]Huhti!AG13</f>
        <v>226</v>
      </c>
      <c r="H41" s="45">
        <f>[7]Touko!AG13</f>
        <v>431</v>
      </c>
      <c r="I41" s="45">
        <f>[7]Kesä!AG13</f>
        <v>831</v>
      </c>
      <c r="J41" s="45">
        <f>[7]Heinä!AG13</f>
        <v>338</v>
      </c>
      <c r="K41" s="45">
        <f>[7]Elo!AG13</f>
        <v>602</v>
      </c>
      <c r="L41" s="45">
        <f>[7]Syys!AG13</f>
        <v>281</v>
      </c>
      <c r="M41" s="45">
        <f>[7]Loka!AG13</f>
        <v>323</v>
      </c>
      <c r="N41" s="45">
        <f>[7]Marras!AG13</f>
        <v>309</v>
      </c>
      <c r="O41" s="45">
        <f>[7]Joulu!AG13</f>
        <v>225</v>
      </c>
    </row>
    <row r="42" spans="2:15" x14ac:dyDescent="0.2">
      <c r="B42" s="1" t="s">
        <v>49</v>
      </c>
      <c r="C42" s="44">
        <f>[7]Tammijoulu!AW13</f>
        <v>7235</v>
      </c>
      <c r="D42" s="44">
        <f>[7]Tammi!AW13</f>
        <v>392</v>
      </c>
      <c r="E42" s="44">
        <f>[7]Helmi!AW13</f>
        <v>432</v>
      </c>
      <c r="F42" s="44">
        <f>[7]Maalis!AW13</f>
        <v>401</v>
      </c>
      <c r="G42" s="44">
        <f>[7]Huhti!AW13</f>
        <v>422</v>
      </c>
      <c r="H42" s="44">
        <f>[7]Touko!AW13</f>
        <v>601</v>
      </c>
      <c r="I42" s="44">
        <f>[7]Kesä!AW13</f>
        <v>1080</v>
      </c>
      <c r="J42" s="44">
        <f>[7]Heinä!AW13</f>
        <v>656</v>
      </c>
      <c r="K42" s="44">
        <f>[7]Elo!AW13</f>
        <v>801</v>
      </c>
      <c r="L42" s="44">
        <f>[7]Syys!AW13</f>
        <v>856</v>
      </c>
      <c r="M42" s="44">
        <f>[7]Loka!AW13</f>
        <v>635</v>
      </c>
      <c r="N42" s="44">
        <f>[7]Marras!AW13</f>
        <v>480</v>
      </c>
      <c r="O42" s="44">
        <f>[7]Joulu!AW13</f>
        <v>479</v>
      </c>
    </row>
    <row r="43" spans="2:15" s="14" customFormat="1" x14ac:dyDescent="0.2">
      <c r="B43" s="16" t="s">
        <v>5</v>
      </c>
      <c r="C43" s="45">
        <f>[7]Tammijoulu!BC13</f>
        <v>2999</v>
      </c>
      <c r="D43" s="45">
        <f>[7]Tammi!BC13</f>
        <v>31</v>
      </c>
      <c r="E43" s="45">
        <f>[7]Helmi!BC13</f>
        <v>183</v>
      </c>
      <c r="F43" s="45">
        <f>[7]Maalis!BC13</f>
        <v>96</v>
      </c>
      <c r="G43" s="45">
        <f>[7]Huhti!BC13</f>
        <v>154</v>
      </c>
      <c r="H43" s="45">
        <f>[7]Touko!BC13</f>
        <v>153</v>
      </c>
      <c r="I43" s="45">
        <f>[7]Kesä!BC13</f>
        <v>408</v>
      </c>
      <c r="J43" s="45">
        <f>[7]Heinä!BC13</f>
        <v>409</v>
      </c>
      <c r="K43" s="45">
        <f>[7]Elo!BC13</f>
        <v>684</v>
      </c>
      <c r="L43" s="45">
        <f>[7]Syys!BC13</f>
        <v>626</v>
      </c>
      <c r="M43" s="45">
        <f>[7]Loka!BC13</f>
        <v>129</v>
      </c>
      <c r="N43" s="45">
        <f>[7]Marras!BC13</f>
        <v>57</v>
      </c>
      <c r="O43" s="45">
        <f>[7]Joulu!BC13</f>
        <v>69</v>
      </c>
    </row>
    <row r="44" spans="2:15" x14ac:dyDescent="0.2">
      <c r="B44" s="1" t="s">
        <v>6</v>
      </c>
      <c r="C44" s="44">
        <f>[7]Tammijoulu!AS13</f>
        <v>3636</v>
      </c>
      <c r="D44" s="44">
        <f>[7]Tammi!AS13</f>
        <v>103</v>
      </c>
      <c r="E44" s="44">
        <f>[7]Helmi!AS13</f>
        <v>154</v>
      </c>
      <c r="F44" s="44">
        <f>[7]Maalis!AS13</f>
        <v>213</v>
      </c>
      <c r="G44" s="44">
        <f>[7]Huhti!AS13</f>
        <v>113</v>
      </c>
      <c r="H44" s="44">
        <f>[7]Touko!AS13</f>
        <v>367</v>
      </c>
      <c r="I44" s="44">
        <f>[7]Kesä!AS13</f>
        <v>482</v>
      </c>
      <c r="J44" s="44">
        <f>[7]Heinä!AS13</f>
        <v>330</v>
      </c>
      <c r="K44" s="44">
        <f>[7]Elo!AS13</f>
        <v>673</v>
      </c>
      <c r="L44" s="44">
        <f>[7]Syys!AS13</f>
        <v>772</v>
      </c>
      <c r="M44" s="44">
        <f>[7]Loka!AS13</f>
        <v>204</v>
      </c>
      <c r="N44" s="44">
        <f>[7]Marras!AS13</f>
        <v>148</v>
      </c>
      <c r="O44" s="44">
        <f>[7]Joulu!AS13</f>
        <v>77</v>
      </c>
    </row>
    <row r="45" spans="2:15" s="14" customFormat="1" x14ac:dyDescent="0.2">
      <c r="B45" s="16" t="s">
        <v>50</v>
      </c>
      <c r="C45" s="45">
        <f>[7]Tammijoulu!I13</f>
        <v>3308</v>
      </c>
      <c r="D45" s="45">
        <f>[7]Tammi!I13</f>
        <v>143</v>
      </c>
      <c r="E45" s="45">
        <f>[7]Helmi!I13</f>
        <v>120</v>
      </c>
      <c r="F45" s="45">
        <f>[7]Maalis!I13</f>
        <v>148</v>
      </c>
      <c r="G45" s="45">
        <f>[7]Huhti!I13</f>
        <v>324</v>
      </c>
      <c r="H45" s="45">
        <f>[7]Touko!I13</f>
        <v>519</v>
      </c>
      <c r="I45" s="45">
        <f>[7]Kesä!I13</f>
        <v>359</v>
      </c>
      <c r="J45" s="45">
        <f>[7]Heinä!I13</f>
        <v>119</v>
      </c>
      <c r="K45" s="45">
        <f>[7]Elo!I13</f>
        <v>344</v>
      </c>
      <c r="L45" s="45">
        <f>[7]Syys!I13</f>
        <v>371</v>
      </c>
      <c r="M45" s="45">
        <f>[7]Loka!I13</f>
        <v>380</v>
      </c>
      <c r="N45" s="45">
        <f>[7]Marras!I13</f>
        <v>380</v>
      </c>
      <c r="O45" s="45">
        <f>[7]Joulu!I13</f>
        <v>101</v>
      </c>
    </row>
    <row r="46" spans="2:15" x14ac:dyDescent="0.2">
      <c r="B46" s="1" t="s">
        <v>51</v>
      </c>
      <c r="C46" s="44">
        <f>[7]Tammijoulu!BH13</f>
        <v>2140</v>
      </c>
      <c r="D46" s="44">
        <f>[7]Tammi!BH13</f>
        <v>67</v>
      </c>
      <c r="E46" s="44">
        <f>[7]Helmi!BH13</f>
        <v>54</v>
      </c>
      <c r="F46" s="44">
        <f>[7]Maalis!BH13</f>
        <v>78</v>
      </c>
      <c r="G46" s="44">
        <f>[7]Huhti!BH13</f>
        <v>84</v>
      </c>
      <c r="H46" s="44">
        <f>[7]Touko!BH13</f>
        <v>221</v>
      </c>
      <c r="I46" s="44">
        <f>[7]Kesä!BH13</f>
        <v>250</v>
      </c>
      <c r="J46" s="44">
        <f>[7]Heinä!BH13</f>
        <v>445</v>
      </c>
      <c r="K46" s="44">
        <f>[7]Elo!BH13</f>
        <v>427</v>
      </c>
      <c r="L46" s="44">
        <f>[7]Syys!BH13</f>
        <v>233</v>
      </c>
      <c r="M46" s="44">
        <f>[7]Loka!BH13</f>
        <v>101</v>
      </c>
      <c r="N46" s="44">
        <f>[7]Marras!BH13</f>
        <v>62</v>
      </c>
      <c r="O46" s="44">
        <f>[7]Joulu!BH13</f>
        <v>118</v>
      </c>
    </row>
    <row r="47" spans="2:15" s="14" customFormat="1" x14ac:dyDescent="0.2"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5" x14ac:dyDescent="0.2">
      <c r="B48" s="1" t="s">
        <v>91</v>
      </c>
      <c r="C48" s="8">
        <f t="shared" ref="C48:O48" si="0">C10-SUM(C12:C46)</f>
        <v>153404</v>
      </c>
      <c r="D48" s="8">
        <f t="shared" si="0"/>
        <v>9332</v>
      </c>
      <c r="E48" s="8">
        <f t="shared" si="0"/>
        <v>8949</v>
      </c>
      <c r="F48" s="8">
        <f t="shared" si="0"/>
        <v>10996</v>
      </c>
      <c r="G48" s="8">
        <f t="shared" si="0"/>
        <v>13057</v>
      </c>
      <c r="H48" s="8">
        <f t="shared" si="0"/>
        <v>14415</v>
      </c>
      <c r="I48" s="8">
        <f t="shared" si="0"/>
        <v>16627</v>
      </c>
      <c r="J48" s="8">
        <f t="shared" si="0"/>
        <v>17041</v>
      </c>
      <c r="K48" s="8">
        <f t="shared" si="0"/>
        <v>21564</v>
      </c>
      <c r="L48" s="8">
        <f t="shared" si="0"/>
        <v>14594</v>
      </c>
      <c r="M48" s="8">
        <f t="shared" si="0"/>
        <v>10920</v>
      </c>
      <c r="N48" s="8">
        <f t="shared" si="0"/>
        <v>8531</v>
      </c>
      <c r="O48" s="8">
        <f t="shared" si="0"/>
        <v>7378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8:O65536 C1:O6">
    <cfRule type="cellIs" dxfId="4227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/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92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84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[8]Tammijoulu!C13</f>
        <v>1379409</v>
      </c>
      <c r="D9" s="43">
        <f>[8]Tammi!C13</f>
        <v>95777</v>
      </c>
      <c r="E9" s="43">
        <f>[8]Helmi!C13</f>
        <v>91965</v>
      </c>
      <c r="F9" s="43">
        <f>[8]Maalis!C13</f>
        <v>99496</v>
      </c>
      <c r="G9" s="43">
        <f>[8]Huhti!C13</f>
        <v>97600</v>
      </c>
      <c r="H9" s="43">
        <f>[8]Touko!C13</f>
        <v>120634</v>
      </c>
      <c r="I9" s="43">
        <f>[8]Kesä!C13</f>
        <v>134162</v>
      </c>
      <c r="J9" s="43">
        <f>[8]Heinä!C13</f>
        <v>150406</v>
      </c>
      <c r="K9" s="43">
        <f>[8]Elo!C13</f>
        <v>159975</v>
      </c>
      <c r="L9" s="43">
        <f>[8]Syys!C13</f>
        <v>122734</v>
      </c>
      <c r="M9" s="43">
        <f>[8]Loka!C13</f>
        <v>114504</v>
      </c>
      <c r="N9" s="43">
        <f>[8]Marras!C13</f>
        <v>114809</v>
      </c>
      <c r="O9" s="43">
        <f>[8]Joulu!C13</f>
        <v>77347</v>
      </c>
    </row>
    <row r="10" spans="2:15" x14ac:dyDescent="0.2">
      <c r="B10" s="10" t="s">
        <v>21</v>
      </c>
      <c r="C10" s="44">
        <f>[8]Tammijoulu!E13</f>
        <v>765639</v>
      </c>
      <c r="D10" s="44">
        <f>[8]Tammi!E13</f>
        <v>46934</v>
      </c>
      <c r="E10" s="44">
        <f>[8]Helmi!E13</f>
        <v>43008</v>
      </c>
      <c r="F10" s="44">
        <f>[8]Maalis!E13</f>
        <v>49060</v>
      </c>
      <c r="G10" s="44">
        <f>[8]Huhti!E13</f>
        <v>48761</v>
      </c>
      <c r="H10" s="44">
        <f>[8]Touko!E13</f>
        <v>66020</v>
      </c>
      <c r="I10" s="44">
        <f>[8]Kesä!E13</f>
        <v>86715</v>
      </c>
      <c r="J10" s="44">
        <f>[8]Heinä!E13</f>
        <v>95637</v>
      </c>
      <c r="K10" s="44">
        <f>[8]Elo!E13</f>
        <v>108196</v>
      </c>
      <c r="L10" s="44">
        <f>[8]Syys!E13</f>
        <v>74552</v>
      </c>
      <c r="M10" s="44">
        <f>[8]Loka!E13</f>
        <v>55592</v>
      </c>
      <c r="N10" s="44">
        <f>[8]Marras!E13</f>
        <v>48973</v>
      </c>
      <c r="O10" s="44">
        <f>[8]Joulu!E13</f>
        <v>42191</v>
      </c>
    </row>
    <row r="11" spans="2:15" s="14" customFormat="1" x14ac:dyDescent="0.2">
      <c r="B11" s="15" t="s">
        <v>22</v>
      </c>
      <c r="C11" s="45">
        <f>[8]Tammijoulu!D13</f>
        <v>613770</v>
      </c>
      <c r="D11" s="45">
        <f>[8]Tammi!D13</f>
        <v>48843</v>
      </c>
      <c r="E11" s="45">
        <f>[8]Helmi!D13</f>
        <v>48957</v>
      </c>
      <c r="F11" s="45">
        <f>[8]Maalis!D13</f>
        <v>50436</v>
      </c>
      <c r="G11" s="45">
        <f>[8]Huhti!D13</f>
        <v>48839</v>
      </c>
      <c r="H11" s="45">
        <f>[8]Touko!D13</f>
        <v>54614</v>
      </c>
      <c r="I11" s="45">
        <f>[8]Kesä!D13</f>
        <v>47447</v>
      </c>
      <c r="J11" s="45">
        <f>[8]Heinä!D13</f>
        <v>54769</v>
      </c>
      <c r="K11" s="45">
        <f>[8]Elo!D13</f>
        <v>51779</v>
      </c>
      <c r="L11" s="45">
        <f>[8]Syys!D13</f>
        <v>48182</v>
      </c>
      <c r="M11" s="45">
        <f>[8]Loka!D13</f>
        <v>58912</v>
      </c>
      <c r="N11" s="45">
        <f>[8]Marras!D13</f>
        <v>65836</v>
      </c>
      <c r="O11" s="45">
        <f>[8]Joulu!D13</f>
        <v>35156</v>
      </c>
    </row>
    <row r="12" spans="2:15" x14ac:dyDescent="0.2">
      <c r="B12" s="1" t="s">
        <v>23</v>
      </c>
      <c r="C12" s="44">
        <f>[8]Tammijoulu!P13</f>
        <v>75396</v>
      </c>
      <c r="D12" s="44">
        <f>[8]Tammi!P13</f>
        <v>4641</v>
      </c>
      <c r="E12" s="44">
        <f>[8]Helmi!P13</f>
        <v>5468</v>
      </c>
      <c r="F12" s="44">
        <f>[8]Maalis!P13</f>
        <v>5565</v>
      </c>
      <c r="G12" s="44">
        <f>[8]Huhti!P13</f>
        <v>4853</v>
      </c>
      <c r="H12" s="44">
        <f>[8]Touko!P13</f>
        <v>6586</v>
      </c>
      <c r="I12" s="44">
        <f>[8]Kesä!P13</f>
        <v>8474</v>
      </c>
      <c r="J12" s="44">
        <f>[8]Heinä!P13</f>
        <v>7335</v>
      </c>
      <c r="K12" s="44">
        <f>[8]Elo!P13</f>
        <v>8588</v>
      </c>
      <c r="L12" s="44">
        <f>[8]Syys!P13</f>
        <v>8682</v>
      </c>
      <c r="M12" s="44">
        <f>[8]Loka!P13</f>
        <v>5594</v>
      </c>
      <c r="N12" s="44">
        <f>[8]Marras!P13</f>
        <v>5668</v>
      </c>
      <c r="O12" s="44">
        <f>[8]Joulu!P13</f>
        <v>3942</v>
      </c>
    </row>
    <row r="13" spans="2:15" s="14" customFormat="1" x14ac:dyDescent="0.2">
      <c r="B13" s="16" t="s">
        <v>24</v>
      </c>
      <c r="C13" s="45">
        <f>[8]Tammijoulu!AK13</f>
        <v>75263</v>
      </c>
      <c r="D13" s="45">
        <f>[8]Tammi!AK13</f>
        <v>11858</v>
      </c>
      <c r="E13" s="45">
        <f>[8]Helmi!AK13</f>
        <v>5365</v>
      </c>
      <c r="F13" s="45">
        <f>[8]Maalis!AK13</f>
        <v>5653</v>
      </c>
      <c r="G13" s="45">
        <f>[8]Huhti!AK13</f>
        <v>4731</v>
      </c>
      <c r="H13" s="45">
        <f>[8]Touko!AK13</f>
        <v>5854</v>
      </c>
      <c r="I13" s="45">
        <f>[8]Kesä!AK13</f>
        <v>4722</v>
      </c>
      <c r="J13" s="45">
        <f>[8]Heinä!AK13</f>
        <v>5144</v>
      </c>
      <c r="K13" s="45">
        <f>[8]Elo!AK13</f>
        <v>7249</v>
      </c>
      <c r="L13" s="45">
        <f>[8]Syys!AK13</f>
        <v>5018</v>
      </c>
      <c r="M13" s="45">
        <f>[8]Loka!AK13</f>
        <v>5065</v>
      </c>
      <c r="N13" s="45">
        <f>[8]Marras!AK13</f>
        <v>6242</v>
      </c>
      <c r="O13" s="45">
        <f>[8]Joulu!AK13</f>
        <v>8362</v>
      </c>
    </row>
    <row r="14" spans="2:15" x14ac:dyDescent="0.2">
      <c r="B14" s="1" t="s">
        <v>25</v>
      </c>
      <c r="C14" s="44">
        <f>[8]Tammijoulu!F13</f>
        <v>82752</v>
      </c>
      <c r="D14" s="44">
        <f>[8]Tammi!F13</f>
        <v>4982</v>
      </c>
      <c r="E14" s="44">
        <f>[8]Helmi!F13</f>
        <v>5253</v>
      </c>
      <c r="F14" s="44">
        <f>[8]Maalis!F13</f>
        <v>6188</v>
      </c>
      <c r="G14" s="44">
        <f>[8]Huhti!F13</f>
        <v>6865</v>
      </c>
      <c r="H14" s="44">
        <f>[8]Touko!F13</f>
        <v>8630</v>
      </c>
      <c r="I14" s="44">
        <f>[8]Kesä!F13</f>
        <v>6752</v>
      </c>
      <c r="J14" s="44">
        <f>[8]Heinä!F13</f>
        <v>7934</v>
      </c>
      <c r="K14" s="44">
        <f>[8]Elo!F13</f>
        <v>9085</v>
      </c>
      <c r="L14" s="44">
        <f>[8]Syys!F13</f>
        <v>7769</v>
      </c>
      <c r="M14" s="44">
        <f>[8]Loka!F13</f>
        <v>7648</v>
      </c>
      <c r="N14" s="44">
        <f>[8]Marras!F13</f>
        <v>7449</v>
      </c>
      <c r="O14" s="44">
        <f>[8]Joulu!F13</f>
        <v>4197</v>
      </c>
    </row>
    <row r="15" spans="2:15" s="14" customFormat="1" x14ac:dyDescent="0.2">
      <c r="B15" s="16" t="s">
        <v>1</v>
      </c>
      <c r="C15" s="45">
        <f>[8]Tammijoulu!AP13</f>
        <v>54125</v>
      </c>
      <c r="D15" s="45">
        <f>[8]Tammi!AP13</f>
        <v>2083</v>
      </c>
      <c r="E15" s="45">
        <f>[8]Helmi!AP13</f>
        <v>1928</v>
      </c>
      <c r="F15" s="45">
        <f>[8]Maalis!AP13</f>
        <v>2370</v>
      </c>
      <c r="G15" s="45">
        <f>[8]Huhti!AP13</f>
        <v>2486</v>
      </c>
      <c r="H15" s="45">
        <f>[8]Touko!AP13</f>
        <v>5503</v>
      </c>
      <c r="I15" s="45">
        <f>[8]Kesä!AP13</f>
        <v>9496</v>
      </c>
      <c r="J15" s="45">
        <f>[8]Heinä!AP13</f>
        <v>8153</v>
      </c>
      <c r="K15" s="45">
        <f>[8]Elo!AP13</f>
        <v>7961</v>
      </c>
      <c r="L15" s="45">
        <f>[8]Syys!AP13</f>
        <v>6973</v>
      </c>
      <c r="M15" s="45">
        <f>[8]Loka!AP13</f>
        <v>3182</v>
      </c>
      <c r="N15" s="45">
        <f>[8]Marras!AP13</f>
        <v>2286</v>
      </c>
      <c r="O15" s="45">
        <f>[8]Joulu!AP13</f>
        <v>1704</v>
      </c>
    </row>
    <row r="16" spans="2:15" x14ac:dyDescent="0.2">
      <c r="B16" s="1" t="s">
        <v>26</v>
      </c>
      <c r="C16" s="44">
        <f>[8]Tammijoulu!J13</f>
        <v>61502</v>
      </c>
      <c r="D16" s="44">
        <f>[8]Tammi!J13</f>
        <v>2565</v>
      </c>
      <c r="E16" s="44">
        <f>[8]Helmi!J13</f>
        <v>3009</v>
      </c>
      <c r="F16" s="44">
        <f>[8]Maalis!J13</f>
        <v>3276</v>
      </c>
      <c r="G16" s="44">
        <f>[8]Huhti!J13</f>
        <v>3318</v>
      </c>
      <c r="H16" s="44">
        <f>[8]Touko!J13</f>
        <v>5143</v>
      </c>
      <c r="I16" s="44">
        <f>[8]Kesä!J13</f>
        <v>8633</v>
      </c>
      <c r="J16" s="44">
        <f>[8]Heinä!J13</f>
        <v>10933</v>
      </c>
      <c r="K16" s="44">
        <f>[8]Elo!J13</f>
        <v>9222</v>
      </c>
      <c r="L16" s="44">
        <f>[8]Syys!J13</f>
        <v>5515</v>
      </c>
      <c r="M16" s="44">
        <f>[8]Loka!J13</f>
        <v>3684</v>
      </c>
      <c r="N16" s="44">
        <f>[8]Marras!J13</f>
        <v>3165</v>
      </c>
      <c r="O16" s="44">
        <f>[8]Joulu!J13</f>
        <v>3039</v>
      </c>
    </row>
    <row r="17" spans="2:15" s="14" customFormat="1" x14ac:dyDescent="0.2">
      <c r="B17" s="16" t="s">
        <v>27</v>
      </c>
      <c r="C17" s="45">
        <f>[8]Tammijoulu!AV13</f>
        <v>45127</v>
      </c>
      <c r="D17" s="45">
        <f>[8]Tammi!AV13</f>
        <v>1457</v>
      </c>
      <c r="E17" s="45">
        <f>[8]Helmi!AV13</f>
        <v>2227</v>
      </c>
      <c r="F17" s="45">
        <f>[8]Maalis!AV13</f>
        <v>1887</v>
      </c>
      <c r="G17" s="45">
        <f>[8]Huhti!AV13</f>
        <v>1656</v>
      </c>
      <c r="H17" s="45">
        <f>[8]Touko!AV13</f>
        <v>3197</v>
      </c>
      <c r="I17" s="45">
        <f>[8]Kesä!AV13</f>
        <v>6550</v>
      </c>
      <c r="J17" s="45">
        <f>[8]Heinä!AV13</f>
        <v>7356</v>
      </c>
      <c r="K17" s="45">
        <f>[8]Elo!AV13</f>
        <v>8577</v>
      </c>
      <c r="L17" s="45">
        <f>[8]Syys!AV13</f>
        <v>6101</v>
      </c>
      <c r="M17" s="45">
        <f>[8]Loka!AV13</f>
        <v>2777</v>
      </c>
      <c r="N17" s="45">
        <f>[8]Marras!AV13</f>
        <v>1587</v>
      </c>
      <c r="O17" s="45">
        <f>[8]Joulu!AV13</f>
        <v>1755</v>
      </c>
    </row>
    <row r="18" spans="2:15" x14ac:dyDescent="0.2">
      <c r="B18" s="1" t="s">
        <v>28</v>
      </c>
      <c r="C18" s="44">
        <f>[8]Tammijoulu!S13</f>
        <v>27540</v>
      </c>
      <c r="D18" s="44">
        <f>[8]Tammi!S13</f>
        <v>1203</v>
      </c>
      <c r="E18" s="44">
        <f>[8]Helmi!S13</f>
        <v>895</v>
      </c>
      <c r="F18" s="44">
        <f>[8]Maalis!S13</f>
        <v>1648</v>
      </c>
      <c r="G18" s="44">
        <f>[8]Huhti!S13</f>
        <v>1328</v>
      </c>
      <c r="H18" s="44">
        <f>[8]Touko!S13</f>
        <v>1497</v>
      </c>
      <c r="I18" s="44">
        <f>[8]Kesä!S13</f>
        <v>3004</v>
      </c>
      <c r="J18" s="44">
        <f>[8]Heinä!S13</f>
        <v>3467</v>
      </c>
      <c r="K18" s="44">
        <f>[8]Elo!S13</f>
        <v>8032</v>
      </c>
      <c r="L18" s="44">
        <f>[8]Syys!S13</f>
        <v>2238</v>
      </c>
      <c r="M18" s="44">
        <f>[8]Loka!S13</f>
        <v>1516</v>
      </c>
      <c r="N18" s="44">
        <f>[8]Marras!S13</f>
        <v>1101</v>
      </c>
      <c r="O18" s="44">
        <f>[8]Joulu!S13</f>
        <v>1611</v>
      </c>
    </row>
    <row r="19" spans="2:15" s="14" customFormat="1" x14ac:dyDescent="0.2">
      <c r="B19" s="16" t="s">
        <v>29</v>
      </c>
      <c r="C19" s="45">
        <f>[8]Tammijoulu!R13</f>
        <v>22341</v>
      </c>
      <c r="D19" s="45">
        <f>[8]Tammi!R13</f>
        <v>1251</v>
      </c>
      <c r="E19" s="45">
        <f>[8]Helmi!R13</f>
        <v>1331</v>
      </c>
      <c r="F19" s="45">
        <f>[8]Maalis!R13</f>
        <v>1580</v>
      </c>
      <c r="G19" s="45">
        <f>[8]Huhti!R13</f>
        <v>1498</v>
      </c>
      <c r="H19" s="45">
        <f>[8]Touko!R13</f>
        <v>2053</v>
      </c>
      <c r="I19" s="45">
        <f>[8]Kesä!R13</f>
        <v>3033</v>
      </c>
      <c r="J19" s="45">
        <f>[8]Heinä!R13</f>
        <v>2852</v>
      </c>
      <c r="K19" s="45">
        <f>[8]Elo!R13</f>
        <v>2906</v>
      </c>
      <c r="L19" s="45">
        <f>[8]Syys!R13</f>
        <v>1778</v>
      </c>
      <c r="M19" s="45">
        <f>[8]Loka!R13</f>
        <v>1400</v>
      </c>
      <c r="N19" s="45">
        <f>[8]Marras!R13</f>
        <v>1427</v>
      </c>
      <c r="O19" s="45">
        <f>[8]Joulu!R13</f>
        <v>1232</v>
      </c>
    </row>
    <row r="20" spans="2:15" x14ac:dyDescent="0.2">
      <c r="B20" s="1" t="s">
        <v>30</v>
      </c>
      <c r="C20" s="44">
        <f>[8]Tammijoulu!M13</f>
        <v>27221</v>
      </c>
      <c r="D20" s="44">
        <f>[8]Tammi!M13</f>
        <v>1405</v>
      </c>
      <c r="E20" s="44">
        <f>[8]Helmi!M13</f>
        <v>1402</v>
      </c>
      <c r="F20" s="44">
        <f>[8]Maalis!M13</f>
        <v>1622</v>
      </c>
      <c r="G20" s="44">
        <f>[8]Huhti!M13</f>
        <v>1780</v>
      </c>
      <c r="H20" s="44">
        <f>[8]Touko!M13</f>
        <v>2124</v>
      </c>
      <c r="I20" s="44">
        <f>[8]Kesä!M13</f>
        <v>4295</v>
      </c>
      <c r="J20" s="44">
        <f>[8]Heinä!M13</f>
        <v>3910</v>
      </c>
      <c r="K20" s="44">
        <f>[8]Elo!M13</f>
        <v>3706</v>
      </c>
      <c r="L20" s="44">
        <f>[8]Syys!M13</f>
        <v>2285</v>
      </c>
      <c r="M20" s="44">
        <f>[8]Loka!M13</f>
        <v>1832</v>
      </c>
      <c r="N20" s="44">
        <f>[8]Marras!M13</f>
        <v>1524</v>
      </c>
      <c r="O20" s="44">
        <f>[8]Joulu!M13</f>
        <v>1336</v>
      </c>
    </row>
    <row r="21" spans="2:15" s="14" customFormat="1" x14ac:dyDescent="0.2">
      <c r="B21" s="16" t="s">
        <v>31</v>
      </c>
      <c r="C21" s="45">
        <f>[8]Tammijoulu!G13</f>
        <v>28559</v>
      </c>
      <c r="D21" s="45">
        <f>[8]Tammi!G13</f>
        <v>1388</v>
      </c>
      <c r="E21" s="45">
        <f>[8]Helmi!G13</f>
        <v>1449</v>
      </c>
      <c r="F21" s="45">
        <f>[8]Maalis!G13</f>
        <v>1628</v>
      </c>
      <c r="G21" s="45">
        <f>[8]Huhti!G13</f>
        <v>1986</v>
      </c>
      <c r="H21" s="45">
        <f>[8]Touko!G13</f>
        <v>2727</v>
      </c>
      <c r="I21" s="45">
        <f>[8]Kesä!G13</f>
        <v>3317</v>
      </c>
      <c r="J21" s="45">
        <f>[8]Heinä!G13</f>
        <v>3965</v>
      </c>
      <c r="K21" s="45">
        <f>[8]Elo!G13</f>
        <v>3120</v>
      </c>
      <c r="L21" s="45">
        <f>[8]Syys!G13</f>
        <v>3071</v>
      </c>
      <c r="M21" s="45">
        <f>[8]Loka!G13</f>
        <v>2541</v>
      </c>
      <c r="N21" s="45">
        <f>[8]Marras!G13</f>
        <v>2262</v>
      </c>
      <c r="O21" s="45">
        <f>[8]Joulu!G13</f>
        <v>1105</v>
      </c>
    </row>
    <row r="22" spans="2:15" x14ac:dyDescent="0.2">
      <c r="B22" s="1" t="s">
        <v>32</v>
      </c>
      <c r="C22" s="44">
        <f>[8]Tammijoulu!H13</f>
        <v>21760</v>
      </c>
      <c r="D22" s="44">
        <f>[8]Tammi!H13</f>
        <v>1576</v>
      </c>
      <c r="E22" s="44">
        <f>[8]Helmi!H13</f>
        <v>1455</v>
      </c>
      <c r="F22" s="44">
        <f>[8]Maalis!H13</f>
        <v>1592</v>
      </c>
      <c r="G22" s="44">
        <f>[8]Huhti!H13</f>
        <v>1701</v>
      </c>
      <c r="H22" s="44">
        <f>[8]Touko!H13</f>
        <v>2351</v>
      </c>
      <c r="I22" s="44">
        <f>[8]Kesä!H13</f>
        <v>2072</v>
      </c>
      <c r="J22" s="44">
        <f>[8]Heinä!H13</f>
        <v>1658</v>
      </c>
      <c r="K22" s="44">
        <f>[8]Elo!H13</f>
        <v>2114</v>
      </c>
      <c r="L22" s="44">
        <f>[8]Syys!H13</f>
        <v>2138</v>
      </c>
      <c r="M22" s="44">
        <f>[8]Loka!H13</f>
        <v>2342</v>
      </c>
      <c r="N22" s="44">
        <f>[8]Marras!H13</f>
        <v>1623</v>
      </c>
      <c r="O22" s="44">
        <f>[8]Joulu!H13</f>
        <v>1138</v>
      </c>
    </row>
    <row r="23" spans="2:15" s="14" customFormat="1" x14ac:dyDescent="0.2">
      <c r="B23" s="16" t="s">
        <v>33</v>
      </c>
      <c r="C23" s="45">
        <f>[8]Tammijoulu!T13</f>
        <v>25954</v>
      </c>
      <c r="D23" s="45">
        <f>[8]Tammi!T13</f>
        <v>620</v>
      </c>
      <c r="E23" s="45">
        <f>[8]Helmi!T13</f>
        <v>859</v>
      </c>
      <c r="F23" s="45">
        <f>[8]Maalis!T13</f>
        <v>1734</v>
      </c>
      <c r="G23" s="45">
        <f>[8]Huhti!T13</f>
        <v>1245</v>
      </c>
      <c r="H23" s="45">
        <f>[8]Touko!T13</f>
        <v>1189</v>
      </c>
      <c r="I23" s="45">
        <f>[8]Kesä!T13</f>
        <v>2742</v>
      </c>
      <c r="J23" s="45">
        <f>[8]Heinä!T13</f>
        <v>4556</v>
      </c>
      <c r="K23" s="45">
        <f>[8]Elo!T13</f>
        <v>8372</v>
      </c>
      <c r="L23" s="45">
        <f>[8]Syys!T13</f>
        <v>2029</v>
      </c>
      <c r="M23" s="45">
        <f>[8]Loka!T13</f>
        <v>1256</v>
      </c>
      <c r="N23" s="45">
        <f>[8]Marras!T13</f>
        <v>625</v>
      </c>
      <c r="O23" s="45">
        <f>[8]Joulu!T13</f>
        <v>727</v>
      </c>
    </row>
    <row r="24" spans="2:15" x14ac:dyDescent="0.2">
      <c r="B24" s="1" t="s">
        <v>34</v>
      </c>
      <c r="C24" s="44">
        <f>[8]Tammijoulu!AH13</f>
        <v>17682</v>
      </c>
      <c r="D24" s="44">
        <f>[8]Tammi!AH13</f>
        <v>1510</v>
      </c>
      <c r="E24" s="44">
        <f>[8]Helmi!AH13</f>
        <v>1278</v>
      </c>
      <c r="F24" s="44">
        <f>[8]Maalis!AH13</f>
        <v>1693</v>
      </c>
      <c r="G24" s="44">
        <f>[8]Huhti!AH13</f>
        <v>1378</v>
      </c>
      <c r="H24" s="44">
        <f>[8]Touko!AH13</f>
        <v>1419</v>
      </c>
      <c r="I24" s="44">
        <f>[8]Kesä!AH13</f>
        <v>1091</v>
      </c>
      <c r="J24" s="44">
        <f>[8]Heinä!AH13</f>
        <v>1199</v>
      </c>
      <c r="K24" s="44">
        <f>[8]Elo!AH13</f>
        <v>1575</v>
      </c>
      <c r="L24" s="44">
        <f>[8]Syys!AH13</f>
        <v>1828</v>
      </c>
      <c r="M24" s="44">
        <f>[8]Loka!AH13</f>
        <v>1674</v>
      </c>
      <c r="N24" s="44">
        <f>[8]Marras!AH13</f>
        <v>1725</v>
      </c>
      <c r="O24" s="44">
        <f>[8]Joulu!AH13</f>
        <v>1312</v>
      </c>
    </row>
    <row r="25" spans="2:15" s="14" customFormat="1" x14ac:dyDescent="0.2">
      <c r="B25" s="16" t="s">
        <v>35</v>
      </c>
      <c r="C25" s="45">
        <f>[8]Tammijoulu!L13</f>
        <v>13471</v>
      </c>
      <c r="D25" s="45">
        <f>[8]Tammi!L13</f>
        <v>566</v>
      </c>
      <c r="E25" s="45">
        <f>[8]Helmi!L13</f>
        <v>505</v>
      </c>
      <c r="F25" s="45">
        <f>[8]Maalis!L13</f>
        <v>707</v>
      </c>
      <c r="G25" s="45">
        <f>[8]Huhti!L13</f>
        <v>757</v>
      </c>
      <c r="H25" s="45">
        <f>[8]Touko!L13</f>
        <v>1444</v>
      </c>
      <c r="I25" s="45">
        <f>[8]Kesä!L13</f>
        <v>1577</v>
      </c>
      <c r="J25" s="45">
        <f>[8]Heinä!L13</f>
        <v>2893</v>
      </c>
      <c r="K25" s="45">
        <f>[8]Elo!L13</f>
        <v>2028</v>
      </c>
      <c r="L25" s="45">
        <f>[8]Syys!L13</f>
        <v>1013</v>
      </c>
      <c r="M25" s="45">
        <f>[8]Loka!L13</f>
        <v>800</v>
      </c>
      <c r="N25" s="45">
        <f>[8]Marras!L13</f>
        <v>567</v>
      </c>
      <c r="O25" s="45">
        <f>[8]Joulu!L13</f>
        <v>614</v>
      </c>
    </row>
    <row r="26" spans="2:15" x14ac:dyDescent="0.2">
      <c r="B26" s="1" t="s">
        <v>36</v>
      </c>
      <c r="C26" s="44">
        <f>[8]Tammijoulu!N13</f>
        <v>8656</v>
      </c>
      <c r="D26" s="44">
        <f>[8]Tammi!N13</f>
        <v>585</v>
      </c>
      <c r="E26" s="44">
        <f>[8]Helmi!N13</f>
        <v>729</v>
      </c>
      <c r="F26" s="44">
        <f>[8]Maalis!N13</f>
        <v>809</v>
      </c>
      <c r="G26" s="44">
        <f>[8]Huhti!N13</f>
        <v>610</v>
      </c>
      <c r="H26" s="44">
        <f>[8]Touko!N13</f>
        <v>735</v>
      </c>
      <c r="I26" s="44">
        <f>[8]Kesä!N13</f>
        <v>922</v>
      </c>
      <c r="J26" s="44">
        <f>[8]Heinä!N13</f>
        <v>884</v>
      </c>
      <c r="K26" s="44">
        <f>[8]Elo!N13</f>
        <v>840</v>
      </c>
      <c r="L26" s="44">
        <f>[8]Syys!N13</f>
        <v>740</v>
      </c>
      <c r="M26" s="44">
        <f>[8]Loka!N13</f>
        <v>666</v>
      </c>
      <c r="N26" s="44">
        <f>[8]Marras!N13</f>
        <v>644</v>
      </c>
      <c r="O26" s="44">
        <f>[8]Joulu!N13</f>
        <v>492</v>
      </c>
    </row>
    <row r="27" spans="2:15" s="14" customFormat="1" x14ac:dyDescent="0.2">
      <c r="B27" s="16" t="s">
        <v>37</v>
      </c>
      <c r="C27" s="45">
        <f>[8]Tammijoulu!BK13</f>
        <v>36017</v>
      </c>
      <c r="D27" s="45">
        <f>[8]Tammi!BK13</f>
        <v>1534</v>
      </c>
      <c r="E27" s="45">
        <f>[8]Helmi!BK13</f>
        <v>2210</v>
      </c>
      <c r="F27" s="45">
        <f>[8]Maalis!BK13</f>
        <v>1754</v>
      </c>
      <c r="G27" s="45">
        <f>[8]Huhti!BK13</f>
        <v>2330</v>
      </c>
      <c r="H27" s="45">
        <f>[8]Touko!BK13</f>
        <v>2951</v>
      </c>
      <c r="I27" s="45">
        <f>[8]Kesä!BK13</f>
        <v>3652</v>
      </c>
      <c r="J27" s="45">
        <f>[8]Heinä!BK13</f>
        <v>4440</v>
      </c>
      <c r="K27" s="45">
        <f>[8]Elo!BK13</f>
        <v>4448</v>
      </c>
      <c r="L27" s="45">
        <f>[8]Syys!BK13</f>
        <v>4578</v>
      </c>
      <c r="M27" s="45">
        <f>[8]Loka!BK13</f>
        <v>3473</v>
      </c>
      <c r="N27" s="45">
        <f>[8]Marras!BK13</f>
        <v>2781</v>
      </c>
      <c r="O27" s="45">
        <f>[8]Joulu!BK13</f>
        <v>1866</v>
      </c>
    </row>
    <row r="28" spans="2:15" x14ac:dyDescent="0.2">
      <c r="B28" s="1" t="s">
        <v>38</v>
      </c>
      <c r="C28" s="44">
        <f>[8]Tammijoulu!AF13</f>
        <v>3814</v>
      </c>
      <c r="D28" s="44">
        <f>[8]Tammi!AF13</f>
        <v>166</v>
      </c>
      <c r="E28" s="44">
        <f>[8]Helmi!AF13</f>
        <v>111</v>
      </c>
      <c r="F28" s="44">
        <f>[8]Maalis!AF13</f>
        <v>152</v>
      </c>
      <c r="G28" s="44">
        <f>[8]Huhti!AF13</f>
        <v>175</v>
      </c>
      <c r="H28" s="44">
        <f>[8]Touko!AF13</f>
        <v>277</v>
      </c>
      <c r="I28" s="44">
        <f>[8]Kesä!AF13</f>
        <v>365</v>
      </c>
      <c r="J28" s="44">
        <f>[8]Heinä!AF13</f>
        <v>841</v>
      </c>
      <c r="K28" s="44">
        <f>[8]Elo!AF13</f>
        <v>524</v>
      </c>
      <c r="L28" s="44">
        <f>[8]Syys!AF13</f>
        <v>219</v>
      </c>
      <c r="M28" s="44">
        <f>[8]Loka!AF13</f>
        <v>164</v>
      </c>
      <c r="N28" s="44">
        <f>[8]Marras!AF13</f>
        <v>225</v>
      </c>
      <c r="O28" s="44">
        <f>[8]Joulu!AF13</f>
        <v>595</v>
      </c>
    </row>
    <row r="29" spans="2:15" s="14" customFormat="1" x14ac:dyDescent="0.2">
      <c r="B29" s="16" t="s">
        <v>39</v>
      </c>
      <c r="C29" s="45">
        <f>[8]Tammijoulu!AQ13</f>
        <v>5070</v>
      </c>
      <c r="D29" s="45">
        <f>[8]Tammi!AQ13</f>
        <v>179</v>
      </c>
      <c r="E29" s="45">
        <f>[8]Helmi!AQ13</f>
        <v>202</v>
      </c>
      <c r="F29" s="45">
        <f>[8]Maalis!AQ13</f>
        <v>319</v>
      </c>
      <c r="G29" s="45">
        <f>[8]Huhti!AQ13</f>
        <v>385</v>
      </c>
      <c r="H29" s="45">
        <f>[8]Touko!AQ13</f>
        <v>480</v>
      </c>
      <c r="I29" s="45">
        <f>[8]Kesä!AQ13</f>
        <v>723</v>
      </c>
      <c r="J29" s="45">
        <f>[8]Heinä!AQ13</f>
        <v>663</v>
      </c>
      <c r="K29" s="45">
        <f>[8]Elo!AQ13</f>
        <v>740</v>
      </c>
      <c r="L29" s="45">
        <f>[8]Syys!AQ13</f>
        <v>449</v>
      </c>
      <c r="M29" s="45">
        <f>[8]Loka!AQ13</f>
        <v>380</v>
      </c>
      <c r="N29" s="45">
        <f>[8]Marras!AQ13</f>
        <v>335</v>
      </c>
      <c r="O29" s="45">
        <f>[8]Joulu!AQ13</f>
        <v>215</v>
      </c>
    </row>
    <row r="30" spans="2:15" x14ac:dyDescent="0.2">
      <c r="B30" s="1" t="s">
        <v>40</v>
      </c>
      <c r="C30" s="44">
        <f>[8]Tammijoulu!K13</f>
        <v>5844</v>
      </c>
      <c r="D30" s="44">
        <f>[8]Tammi!K13</f>
        <v>208</v>
      </c>
      <c r="E30" s="44">
        <f>[8]Helmi!K13</f>
        <v>233</v>
      </c>
      <c r="F30" s="44">
        <f>[8]Maalis!K13</f>
        <v>326</v>
      </c>
      <c r="G30" s="44">
        <f>[8]Huhti!K13</f>
        <v>320</v>
      </c>
      <c r="H30" s="44">
        <f>[8]Touko!K13</f>
        <v>602</v>
      </c>
      <c r="I30" s="44">
        <f>[8]Kesä!K13</f>
        <v>876</v>
      </c>
      <c r="J30" s="44">
        <f>[8]Heinä!K13</f>
        <v>1186</v>
      </c>
      <c r="K30" s="44">
        <f>[8]Elo!K13</f>
        <v>756</v>
      </c>
      <c r="L30" s="44">
        <f>[8]Syys!K13</f>
        <v>504</v>
      </c>
      <c r="M30" s="44">
        <f>[8]Loka!K13</f>
        <v>389</v>
      </c>
      <c r="N30" s="44">
        <f>[8]Marras!K13</f>
        <v>266</v>
      </c>
      <c r="O30" s="44">
        <f>[8]Joulu!K13</f>
        <v>178</v>
      </c>
    </row>
    <row r="31" spans="2:15" s="14" customFormat="1" x14ac:dyDescent="0.2">
      <c r="B31" s="16" t="s">
        <v>2</v>
      </c>
      <c r="C31" s="45">
        <f>[8]Tammijoulu!BG13</f>
        <v>6070</v>
      </c>
      <c r="D31" s="45">
        <f>[8]Tammi!BG13</f>
        <v>232</v>
      </c>
      <c r="E31" s="45">
        <f>[8]Helmi!BG13</f>
        <v>141</v>
      </c>
      <c r="F31" s="45">
        <f>[8]Maalis!BG13</f>
        <v>254</v>
      </c>
      <c r="G31" s="45">
        <f>[8]Huhti!BG13</f>
        <v>277</v>
      </c>
      <c r="H31" s="45">
        <f>[8]Touko!BG13</f>
        <v>595</v>
      </c>
      <c r="I31" s="45">
        <f>[8]Kesä!BG13</f>
        <v>870</v>
      </c>
      <c r="J31" s="45">
        <f>[8]Heinä!BG13</f>
        <v>1060</v>
      </c>
      <c r="K31" s="45">
        <f>[8]Elo!BG13</f>
        <v>1135</v>
      </c>
      <c r="L31" s="45">
        <f>[8]Syys!BG13</f>
        <v>661</v>
      </c>
      <c r="M31" s="45">
        <f>[8]Loka!BG13</f>
        <v>344</v>
      </c>
      <c r="N31" s="45">
        <f>[8]Marras!BG13</f>
        <v>205</v>
      </c>
      <c r="O31" s="45">
        <f>[8]Joulu!BG13</f>
        <v>296</v>
      </c>
    </row>
    <row r="32" spans="2:15" x14ac:dyDescent="0.2">
      <c r="B32" s="1" t="s">
        <v>41</v>
      </c>
      <c r="C32" s="44">
        <f>[8]Tammijoulu!V13</f>
        <v>4831</v>
      </c>
      <c r="D32" s="44">
        <f>[8]Tammi!V13</f>
        <v>270</v>
      </c>
      <c r="E32" s="44">
        <f>[8]Helmi!V13</f>
        <v>249</v>
      </c>
      <c r="F32" s="44">
        <f>[8]Maalis!V13</f>
        <v>418</v>
      </c>
      <c r="G32" s="44">
        <f>[8]Huhti!V13</f>
        <v>403</v>
      </c>
      <c r="H32" s="44">
        <f>[8]Touko!V13</f>
        <v>349</v>
      </c>
      <c r="I32" s="44">
        <f>[8]Kesä!V13</f>
        <v>778</v>
      </c>
      <c r="J32" s="44">
        <f>[8]Heinä!V13</f>
        <v>521</v>
      </c>
      <c r="K32" s="44">
        <f>[8]Elo!V13</f>
        <v>491</v>
      </c>
      <c r="L32" s="44">
        <f>[8]Syys!V13</f>
        <v>403</v>
      </c>
      <c r="M32" s="44">
        <f>[8]Loka!V13</f>
        <v>351</v>
      </c>
      <c r="N32" s="44">
        <f>[8]Marras!V13</f>
        <v>371</v>
      </c>
      <c r="O32" s="44">
        <f>[8]Joulu!V13</f>
        <v>227</v>
      </c>
    </row>
    <row r="33" spans="2:15" s="14" customFormat="1" x14ac:dyDescent="0.2">
      <c r="B33" s="16" t="s">
        <v>42</v>
      </c>
      <c r="C33" s="45">
        <f>[8]Tammijoulu!Y13</f>
        <v>3270</v>
      </c>
      <c r="D33" s="45">
        <f>[8]Tammi!Y13</f>
        <v>171</v>
      </c>
      <c r="E33" s="45">
        <f>[8]Helmi!Y13</f>
        <v>166</v>
      </c>
      <c r="F33" s="45">
        <f>[8]Maalis!Y13</f>
        <v>259</v>
      </c>
      <c r="G33" s="45">
        <f>[8]Huhti!Y13</f>
        <v>200</v>
      </c>
      <c r="H33" s="45">
        <f>[8]Touko!Y13</f>
        <v>326</v>
      </c>
      <c r="I33" s="45">
        <f>[8]Kesä!Y13</f>
        <v>421</v>
      </c>
      <c r="J33" s="45">
        <f>[8]Heinä!Y13</f>
        <v>302</v>
      </c>
      <c r="K33" s="45">
        <f>[8]Elo!Y13</f>
        <v>482</v>
      </c>
      <c r="L33" s="45">
        <f>[8]Syys!Y13</f>
        <v>290</v>
      </c>
      <c r="M33" s="45">
        <f>[8]Loka!Y13</f>
        <v>277</v>
      </c>
      <c r="N33" s="45">
        <f>[8]Marras!Y13</f>
        <v>193</v>
      </c>
      <c r="O33" s="45">
        <f>[8]Joulu!Y13</f>
        <v>183</v>
      </c>
    </row>
    <row r="34" spans="2:15" x14ac:dyDescent="0.2">
      <c r="B34" s="1" t="s">
        <v>3</v>
      </c>
      <c r="C34" s="44">
        <f>[8]Tammijoulu!AI13</f>
        <v>4815</v>
      </c>
      <c r="D34" s="44">
        <f>[8]Tammi!AI13</f>
        <v>425</v>
      </c>
      <c r="E34" s="44">
        <f>[8]Helmi!AI13</f>
        <v>366</v>
      </c>
      <c r="F34" s="44">
        <f>[8]Maalis!AI13</f>
        <v>441</v>
      </c>
      <c r="G34" s="44">
        <f>[8]Huhti!AI13</f>
        <v>248</v>
      </c>
      <c r="H34" s="44">
        <f>[8]Touko!AI13</f>
        <v>434</v>
      </c>
      <c r="I34" s="44">
        <f>[8]Kesä!AI13</f>
        <v>340</v>
      </c>
      <c r="J34" s="44">
        <f>[8]Heinä!AI13</f>
        <v>306</v>
      </c>
      <c r="K34" s="44">
        <f>[8]Elo!AI13</f>
        <v>606</v>
      </c>
      <c r="L34" s="44">
        <f>[8]Syys!AI13</f>
        <v>490</v>
      </c>
      <c r="M34" s="44">
        <f>[8]Loka!AI13</f>
        <v>320</v>
      </c>
      <c r="N34" s="44">
        <f>[8]Marras!AI13</f>
        <v>376</v>
      </c>
      <c r="O34" s="44">
        <f>[8]Joulu!AI13</f>
        <v>463</v>
      </c>
    </row>
    <row r="35" spans="2:15" s="14" customFormat="1" x14ac:dyDescent="0.2">
      <c r="B35" s="16" t="s">
        <v>43</v>
      </c>
      <c r="C35" s="45">
        <f>[8]Tammijoulu!U13</f>
        <v>2939</v>
      </c>
      <c r="D35" s="45">
        <f>[8]Tammi!U13</f>
        <v>100</v>
      </c>
      <c r="E35" s="45">
        <f>[8]Helmi!U13</f>
        <v>117</v>
      </c>
      <c r="F35" s="45">
        <f>[8]Maalis!U13</f>
        <v>182</v>
      </c>
      <c r="G35" s="45">
        <f>[8]Huhti!U13</f>
        <v>137</v>
      </c>
      <c r="H35" s="45">
        <f>[8]Touko!U13</f>
        <v>200</v>
      </c>
      <c r="I35" s="45">
        <f>[8]Kesä!U13</f>
        <v>340</v>
      </c>
      <c r="J35" s="45">
        <f>[8]Heinä!U13</f>
        <v>553</v>
      </c>
      <c r="K35" s="45">
        <f>[8]Elo!U13</f>
        <v>727</v>
      </c>
      <c r="L35" s="45">
        <f>[8]Syys!U13</f>
        <v>229</v>
      </c>
      <c r="M35" s="45">
        <f>[8]Loka!U13</f>
        <v>171</v>
      </c>
      <c r="N35" s="45">
        <f>[8]Marras!U13</f>
        <v>74</v>
      </c>
      <c r="O35" s="45">
        <f>[8]Joulu!U13</f>
        <v>109</v>
      </c>
    </row>
    <row r="36" spans="2:15" x14ac:dyDescent="0.2">
      <c r="B36" s="1" t="s">
        <v>44</v>
      </c>
      <c r="C36" s="44">
        <f>[8]Tammijoulu!Q13</f>
        <v>5030</v>
      </c>
      <c r="D36" s="44">
        <f>[8]Tammi!Q13</f>
        <v>193</v>
      </c>
      <c r="E36" s="44">
        <f>[8]Helmi!Q13</f>
        <v>272</v>
      </c>
      <c r="F36" s="44">
        <f>[8]Maalis!Q13</f>
        <v>287</v>
      </c>
      <c r="G36" s="44">
        <f>[8]Huhti!Q13</f>
        <v>241</v>
      </c>
      <c r="H36" s="44">
        <f>[8]Touko!Q13</f>
        <v>322</v>
      </c>
      <c r="I36" s="44">
        <f>[8]Kesä!Q13</f>
        <v>456</v>
      </c>
      <c r="J36" s="44">
        <f>[8]Heinä!Q13</f>
        <v>416</v>
      </c>
      <c r="K36" s="44">
        <f>[8]Elo!Q13</f>
        <v>1271</v>
      </c>
      <c r="L36" s="44">
        <f>[8]Syys!Q13</f>
        <v>643</v>
      </c>
      <c r="M36" s="44">
        <f>[8]Loka!Q13</f>
        <v>493</v>
      </c>
      <c r="N36" s="44">
        <f>[8]Marras!Q13</f>
        <v>262</v>
      </c>
      <c r="O36" s="44">
        <f>[8]Joulu!Q13</f>
        <v>174</v>
      </c>
    </row>
    <row r="37" spans="2:15" s="14" customFormat="1" x14ac:dyDescent="0.2">
      <c r="B37" s="16" t="s">
        <v>4</v>
      </c>
      <c r="C37" s="45">
        <f>[8]Tammijoulu!AN13</f>
        <v>1950</v>
      </c>
      <c r="D37" s="45">
        <f>[8]Tammi!AN13</f>
        <v>89</v>
      </c>
      <c r="E37" s="45">
        <f>[8]Helmi!AN13</f>
        <v>88</v>
      </c>
      <c r="F37" s="45">
        <f>[8]Maalis!AN13</f>
        <v>129</v>
      </c>
      <c r="G37" s="45">
        <f>[8]Huhti!AN13</f>
        <v>151</v>
      </c>
      <c r="H37" s="45">
        <f>[8]Touko!AN13</f>
        <v>135</v>
      </c>
      <c r="I37" s="45">
        <f>[8]Kesä!AN13</f>
        <v>214</v>
      </c>
      <c r="J37" s="45">
        <f>[8]Heinä!AN13</f>
        <v>278</v>
      </c>
      <c r="K37" s="45">
        <f>[8]Elo!AN13</f>
        <v>405</v>
      </c>
      <c r="L37" s="45">
        <f>[8]Syys!AN13</f>
        <v>163</v>
      </c>
      <c r="M37" s="45">
        <f>[8]Loka!AN13</f>
        <v>96</v>
      </c>
      <c r="N37" s="45">
        <f>[8]Marras!AN13</f>
        <v>124</v>
      </c>
      <c r="O37" s="45">
        <f>[8]Joulu!AN13</f>
        <v>78</v>
      </c>
    </row>
    <row r="38" spans="2:15" x14ac:dyDescent="0.2">
      <c r="B38" s="1" t="s">
        <v>45</v>
      </c>
      <c r="C38" s="44">
        <f>[8]Tammijoulu!BA13</f>
        <v>3126</v>
      </c>
      <c r="D38" s="44">
        <f>[8]Tammi!BA13</f>
        <v>75</v>
      </c>
      <c r="E38" s="44">
        <f>[8]Helmi!BA13</f>
        <v>88</v>
      </c>
      <c r="F38" s="44">
        <f>[8]Maalis!BA13</f>
        <v>96</v>
      </c>
      <c r="G38" s="44">
        <f>[8]Huhti!BA13</f>
        <v>303</v>
      </c>
      <c r="H38" s="44">
        <f>[8]Touko!BA13</f>
        <v>300</v>
      </c>
      <c r="I38" s="44">
        <f>[8]Kesä!BA13</f>
        <v>422</v>
      </c>
      <c r="J38" s="44">
        <f>[8]Heinä!BA13</f>
        <v>567</v>
      </c>
      <c r="K38" s="44">
        <f>[8]Elo!BA13</f>
        <v>569</v>
      </c>
      <c r="L38" s="44">
        <f>[8]Syys!BA13</f>
        <v>207</v>
      </c>
      <c r="M38" s="44">
        <f>[8]Loka!BA13</f>
        <v>246</v>
      </c>
      <c r="N38" s="44">
        <f>[8]Marras!BA13</f>
        <v>121</v>
      </c>
      <c r="O38" s="44">
        <f>[8]Joulu!BA13</f>
        <v>132</v>
      </c>
    </row>
    <row r="39" spans="2:15" s="14" customFormat="1" x14ac:dyDescent="0.2">
      <c r="B39" s="16" t="s">
        <v>46</v>
      </c>
      <c r="C39" s="45">
        <f>[8]Tammijoulu!W13</f>
        <v>2850</v>
      </c>
      <c r="D39" s="45">
        <f>[8]Tammi!W13</f>
        <v>124</v>
      </c>
      <c r="E39" s="45">
        <f>[8]Helmi!W13</f>
        <v>74</v>
      </c>
      <c r="F39" s="45">
        <f>[8]Maalis!W13</f>
        <v>112</v>
      </c>
      <c r="G39" s="45">
        <f>[8]Huhti!W13</f>
        <v>239</v>
      </c>
      <c r="H39" s="45">
        <f>[8]Touko!W13</f>
        <v>312</v>
      </c>
      <c r="I39" s="45">
        <f>[8]Kesä!W13</f>
        <v>303</v>
      </c>
      <c r="J39" s="45">
        <f>[8]Heinä!W13</f>
        <v>576</v>
      </c>
      <c r="K39" s="45">
        <f>[8]Elo!W13</f>
        <v>393</v>
      </c>
      <c r="L39" s="45">
        <f>[8]Syys!W13</f>
        <v>187</v>
      </c>
      <c r="M39" s="45">
        <f>[8]Loka!W13</f>
        <v>244</v>
      </c>
      <c r="N39" s="45">
        <f>[8]Marras!W13</f>
        <v>211</v>
      </c>
      <c r="O39" s="45">
        <f>[8]Joulu!W13</f>
        <v>75</v>
      </c>
    </row>
    <row r="40" spans="2:15" x14ac:dyDescent="0.2">
      <c r="B40" s="1" t="s">
        <v>47</v>
      </c>
      <c r="C40" s="44">
        <f>[8]Tammijoulu!AJ13</f>
        <v>2339</v>
      </c>
      <c r="D40" s="44">
        <f>[8]Tammi!AJ13</f>
        <v>140</v>
      </c>
      <c r="E40" s="44">
        <f>[8]Helmi!AJ13</f>
        <v>150</v>
      </c>
      <c r="F40" s="44">
        <f>[8]Maalis!AJ13</f>
        <v>173</v>
      </c>
      <c r="G40" s="44">
        <f>[8]Huhti!AJ13</f>
        <v>174</v>
      </c>
      <c r="H40" s="44">
        <f>[8]Touko!AJ13</f>
        <v>158</v>
      </c>
      <c r="I40" s="44">
        <f>[8]Kesä!AJ13</f>
        <v>192</v>
      </c>
      <c r="J40" s="44">
        <f>[8]Heinä!AJ13</f>
        <v>209</v>
      </c>
      <c r="K40" s="44">
        <f>[8]Elo!AJ13</f>
        <v>316</v>
      </c>
      <c r="L40" s="44">
        <f>[8]Syys!AJ13</f>
        <v>221</v>
      </c>
      <c r="M40" s="44">
        <f>[8]Loka!AJ13</f>
        <v>156</v>
      </c>
      <c r="N40" s="44">
        <f>[8]Marras!AJ13</f>
        <v>204</v>
      </c>
      <c r="O40" s="44">
        <f>[8]Joulu!AJ13</f>
        <v>246</v>
      </c>
    </row>
    <row r="41" spans="2:15" s="14" customFormat="1" x14ac:dyDescent="0.2">
      <c r="B41" s="16" t="s">
        <v>48</v>
      </c>
      <c r="C41" s="45">
        <f>[8]Tammijoulu!AG13</f>
        <v>1438</v>
      </c>
      <c r="D41" s="45">
        <f>[8]Tammi!AG13</f>
        <v>63</v>
      </c>
      <c r="E41" s="45">
        <f>[8]Helmi!AG13</f>
        <v>52</v>
      </c>
      <c r="F41" s="45">
        <f>[8]Maalis!AG13</f>
        <v>63</v>
      </c>
      <c r="G41" s="45">
        <f>[8]Huhti!AG13</f>
        <v>103</v>
      </c>
      <c r="H41" s="45">
        <f>[8]Touko!AG13</f>
        <v>105</v>
      </c>
      <c r="I41" s="45">
        <f>[8]Kesä!AG13</f>
        <v>234</v>
      </c>
      <c r="J41" s="45">
        <f>[8]Heinä!AG13</f>
        <v>134</v>
      </c>
      <c r="K41" s="45">
        <f>[8]Elo!AG13</f>
        <v>222</v>
      </c>
      <c r="L41" s="45">
        <f>[8]Syys!AG13</f>
        <v>98</v>
      </c>
      <c r="M41" s="45">
        <f>[8]Loka!AG13</f>
        <v>141</v>
      </c>
      <c r="N41" s="45">
        <f>[8]Marras!AG13</f>
        <v>148</v>
      </c>
      <c r="O41" s="45">
        <f>[8]Joulu!AG13</f>
        <v>75</v>
      </c>
    </row>
    <row r="42" spans="2:15" x14ac:dyDescent="0.2">
      <c r="B42" s="1" t="s">
        <v>49</v>
      </c>
      <c r="C42" s="44">
        <f>[8]Tammijoulu!AW13</f>
        <v>1956</v>
      </c>
      <c r="D42" s="44">
        <f>[8]Tammi!AW13</f>
        <v>132</v>
      </c>
      <c r="E42" s="44">
        <f>[8]Helmi!AW13</f>
        <v>119</v>
      </c>
      <c r="F42" s="44">
        <f>[8]Maalis!AW13</f>
        <v>128</v>
      </c>
      <c r="G42" s="44">
        <f>[8]Huhti!AW13</f>
        <v>125</v>
      </c>
      <c r="H42" s="44">
        <f>[8]Touko!AW13</f>
        <v>170</v>
      </c>
      <c r="I42" s="44">
        <f>[8]Kesä!AW13</f>
        <v>281</v>
      </c>
      <c r="J42" s="44">
        <f>[8]Heinä!AW13</f>
        <v>235</v>
      </c>
      <c r="K42" s="44">
        <f>[8]Elo!AW13</f>
        <v>188</v>
      </c>
      <c r="L42" s="44">
        <f>[8]Syys!AW13</f>
        <v>188</v>
      </c>
      <c r="M42" s="44">
        <f>[8]Loka!AW13</f>
        <v>169</v>
      </c>
      <c r="N42" s="44">
        <f>[8]Marras!AW13</f>
        <v>110</v>
      </c>
      <c r="O42" s="44">
        <f>[8]Joulu!AW13</f>
        <v>111</v>
      </c>
    </row>
    <row r="43" spans="2:15" s="14" customFormat="1" x14ac:dyDescent="0.2">
      <c r="B43" s="16" t="s">
        <v>5</v>
      </c>
      <c r="C43" s="45">
        <f>[8]Tammijoulu!BC13</f>
        <v>1519</v>
      </c>
      <c r="D43" s="45">
        <f>[8]Tammi!BC13</f>
        <v>12</v>
      </c>
      <c r="E43" s="45">
        <f>[8]Helmi!BC13</f>
        <v>33</v>
      </c>
      <c r="F43" s="45">
        <f>[8]Maalis!BC13</f>
        <v>37</v>
      </c>
      <c r="G43" s="45">
        <f>[8]Huhti!BC13</f>
        <v>115</v>
      </c>
      <c r="H43" s="45">
        <f>[8]Touko!BC13</f>
        <v>105</v>
      </c>
      <c r="I43" s="45">
        <f>[8]Kesä!BC13</f>
        <v>299</v>
      </c>
      <c r="J43" s="45">
        <f>[8]Heinä!BC13</f>
        <v>272</v>
      </c>
      <c r="K43" s="45">
        <f>[8]Elo!BC13</f>
        <v>354</v>
      </c>
      <c r="L43" s="45">
        <f>[8]Syys!BC13</f>
        <v>180</v>
      </c>
      <c r="M43" s="45">
        <f>[8]Loka!BC13</f>
        <v>52</v>
      </c>
      <c r="N43" s="45">
        <f>[8]Marras!BC13</f>
        <v>32</v>
      </c>
      <c r="O43" s="45">
        <f>[8]Joulu!BC13</f>
        <v>28</v>
      </c>
    </row>
    <row r="44" spans="2:15" x14ac:dyDescent="0.2">
      <c r="B44" s="1" t="s">
        <v>6</v>
      </c>
      <c r="C44" s="44">
        <f>[8]Tammijoulu!AS13</f>
        <v>1675</v>
      </c>
      <c r="D44" s="44">
        <f>[8]Tammi!AS13</f>
        <v>64</v>
      </c>
      <c r="E44" s="44">
        <f>[8]Helmi!AS13</f>
        <v>63</v>
      </c>
      <c r="F44" s="44">
        <f>[8]Maalis!AS13</f>
        <v>77</v>
      </c>
      <c r="G44" s="44">
        <f>[8]Huhti!AS13</f>
        <v>49</v>
      </c>
      <c r="H44" s="44">
        <f>[8]Touko!AS13</f>
        <v>207</v>
      </c>
      <c r="I44" s="44">
        <f>[8]Kesä!AS13</f>
        <v>227</v>
      </c>
      <c r="J44" s="44">
        <f>[8]Heinä!AS13</f>
        <v>170</v>
      </c>
      <c r="K44" s="44">
        <f>[8]Elo!AS13</f>
        <v>284</v>
      </c>
      <c r="L44" s="44">
        <f>[8]Syys!AS13</f>
        <v>337</v>
      </c>
      <c r="M44" s="44">
        <f>[8]Loka!AS13</f>
        <v>113</v>
      </c>
      <c r="N44" s="44">
        <f>[8]Marras!AS13</f>
        <v>60</v>
      </c>
      <c r="O44" s="44">
        <f>[8]Joulu!AS13</f>
        <v>24</v>
      </c>
    </row>
    <row r="45" spans="2:15" s="14" customFormat="1" x14ac:dyDescent="0.2">
      <c r="B45" s="16" t="s">
        <v>50</v>
      </c>
      <c r="C45" s="45">
        <f>[8]Tammijoulu!I13</f>
        <v>1428</v>
      </c>
      <c r="D45" s="45">
        <f>[8]Tammi!I13</f>
        <v>74</v>
      </c>
      <c r="E45" s="45">
        <f>[8]Helmi!I13</f>
        <v>73</v>
      </c>
      <c r="F45" s="45">
        <f>[8]Maalis!I13</f>
        <v>72</v>
      </c>
      <c r="G45" s="45">
        <f>[8]Huhti!I13</f>
        <v>121</v>
      </c>
      <c r="H45" s="45">
        <f>[8]Touko!I13</f>
        <v>303</v>
      </c>
      <c r="I45" s="45">
        <f>[8]Kesä!I13</f>
        <v>153</v>
      </c>
      <c r="J45" s="45">
        <f>[8]Heinä!I13</f>
        <v>45</v>
      </c>
      <c r="K45" s="45">
        <f>[8]Elo!I13</f>
        <v>115</v>
      </c>
      <c r="L45" s="45">
        <f>[8]Syys!I13</f>
        <v>161</v>
      </c>
      <c r="M45" s="45">
        <f>[8]Loka!I13</f>
        <v>160</v>
      </c>
      <c r="N45" s="45">
        <f>[8]Marras!I13</f>
        <v>111</v>
      </c>
      <c r="O45" s="45">
        <f>[8]Joulu!I13</f>
        <v>40</v>
      </c>
    </row>
    <row r="46" spans="2:15" x14ac:dyDescent="0.2">
      <c r="B46" s="1" t="s">
        <v>51</v>
      </c>
      <c r="C46" s="44">
        <f>[8]Tammijoulu!BH13</f>
        <v>1045</v>
      </c>
      <c r="D46" s="44">
        <f>[8]Tammi!BH13</f>
        <v>25</v>
      </c>
      <c r="E46" s="44">
        <f>[8]Helmi!BH13</f>
        <v>24</v>
      </c>
      <c r="F46" s="44">
        <f>[8]Maalis!BH13</f>
        <v>43</v>
      </c>
      <c r="G46" s="44">
        <f>[8]Huhti!BH13</f>
        <v>40</v>
      </c>
      <c r="H46" s="44">
        <f>[8]Touko!BH13</f>
        <v>108</v>
      </c>
      <c r="I46" s="44">
        <f>[8]Kesä!BH13</f>
        <v>120</v>
      </c>
      <c r="J46" s="44">
        <f>[8]Heinä!BH13</f>
        <v>219</v>
      </c>
      <c r="K46" s="44">
        <f>[8]Elo!BH13</f>
        <v>203</v>
      </c>
      <c r="L46" s="44">
        <f>[8]Syys!BH13</f>
        <v>116</v>
      </c>
      <c r="M46" s="44">
        <f>[8]Loka!BH13</f>
        <v>58</v>
      </c>
      <c r="N46" s="44">
        <f>[8]Marras!BH13</f>
        <v>31</v>
      </c>
      <c r="O46" s="44">
        <f>[8]Joulu!BH13</f>
        <v>58</v>
      </c>
    </row>
    <row r="47" spans="2:15" s="14" customFormat="1" x14ac:dyDescent="0.2"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5" x14ac:dyDescent="0.2">
      <c r="B48" s="1" t="s">
        <v>91</v>
      </c>
      <c r="C48" s="8">
        <f t="shared" ref="C48:O48" si="0">C10-SUM(C12:C46)</f>
        <v>81264</v>
      </c>
      <c r="D48" s="8">
        <f t="shared" si="0"/>
        <v>4968</v>
      </c>
      <c r="E48" s="8">
        <f t="shared" si="0"/>
        <v>5024</v>
      </c>
      <c r="F48" s="8">
        <f t="shared" si="0"/>
        <v>5786</v>
      </c>
      <c r="G48" s="8">
        <f t="shared" si="0"/>
        <v>6433</v>
      </c>
      <c r="H48" s="8">
        <f t="shared" si="0"/>
        <v>7129</v>
      </c>
      <c r="I48" s="8">
        <f t="shared" si="0"/>
        <v>8769</v>
      </c>
      <c r="J48" s="8">
        <f t="shared" si="0"/>
        <v>10405</v>
      </c>
      <c r="K48" s="8">
        <f t="shared" si="0"/>
        <v>10592</v>
      </c>
      <c r="L48" s="8">
        <f t="shared" si="0"/>
        <v>7050</v>
      </c>
      <c r="M48" s="8">
        <f t="shared" si="0"/>
        <v>5818</v>
      </c>
      <c r="N48" s="8">
        <f t="shared" si="0"/>
        <v>4838</v>
      </c>
      <c r="O48" s="8">
        <f t="shared" si="0"/>
        <v>4452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honeticPr fontId="0" type="noConversion"/>
  <conditionalFormatting sqref="P1:IV1048576 A1:B1048576 C8:O65536 C1:O6">
    <cfRule type="cellIs" dxfId="4226" priority="1" stopIfTrue="1" operator="lessThan">
      <formula>0</formula>
    </cfRule>
  </conditionalFormatting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workbookViewId="0">
      <selection activeCell="K4" sqref="K4"/>
    </sheetView>
  </sheetViews>
  <sheetFormatPr defaultRowHeight="12.75" x14ac:dyDescent="0.2"/>
  <cols>
    <col min="1" max="1" width="4.140625" customWidth="1"/>
    <col min="2" max="2" width="28.7109375" style="1" customWidth="1"/>
    <col min="3" max="11" width="9.7109375" customWidth="1"/>
    <col min="12" max="12" width="10.7109375" customWidth="1"/>
    <col min="13" max="15" width="9.7109375" customWidth="1"/>
  </cols>
  <sheetData>
    <row r="1" spans="2: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0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3" t="s">
        <v>90</v>
      </c>
      <c r="C4" s="4"/>
      <c r="D4" s="4"/>
      <c r="E4" s="4"/>
      <c r="F4" s="2"/>
      <c r="G4" s="4"/>
      <c r="H4" s="2"/>
      <c r="I4" s="4"/>
      <c r="J4" s="2"/>
      <c r="K4" s="4"/>
      <c r="L4" s="4"/>
      <c r="M4" s="2"/>
      <c r="N4" s="2"/>
      <c r="O4" s="2"/>
    </row>
    <row r="5" spans="2:15" ht="15.75" thickBot="1" x14ac:dyDescent="0.3">
      <c r="B5" s="5" t="s">
        <v>0</v>
      </c>
    </row>
    <row r="6" spans="2:15" ht="13.5" thickBot="1" x14ac:dyDescent="0.25">
      <c r="B6" s="6" t="s">
        <v>115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2:15" x14ac:dyDescent="0.2">
      <c r="B7" s="9"/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</row>
    <row r="8" spans="2:15" x14ac:dyDescent="0.2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s="14" customFormat="1" x14ac:dyDescent="0.2">
      <c r="B9" s="13" t="s">
        <v>20</v>
      </c>
      <c r="C9" s="43">
        <f>[9]Tammijoulu!C15</f>
        <v>3363971</v>
      </c>
      <c r="D9" s="43">
        <f>[9]Tammi!C15</f>
        <v>232110</v>
      </c>
      <c r="E9" s="43">
        <f>[9]Helmi!C15</f>
        <v>202341</v>
      </c>
      <c r="F9" s="43">
        <f>[9]Maalis!C15</f>
        <v>233422</v>
      </c>
      <c r="G9" s="43">
        <f>[9]Huhti!C15</f>
        <v>236562</v>
      </c>
      <c r="H9" s="43">
        <f>[9]Touko!C15</f>
        <v>281980</v>
      </c>
      <c r="I9" s="43">
        <f>[9]Kesä!C15</f>
        <v>324969</v>
      </c>
      <c r="J9" s="43">
        <f>[9]Heinä!C15</f>
        <v>399545</v>
      </c>
      <c r="K9" s="43">
        <f>[9]Elo!C15</f>
        <v>389108</v>
      </c>
      <c r="L9" s="43">
        <f>[9]Syys!C15</f>
        <v>295316</v>
      </c>
      <c r="M9" s="43">
        <f>[9]Loka!C15</f>
        <v>289058</v>
      </c>
      <c r="N9" s="43">
        <f>[9]Marras!C15</f>
        <v>255127</v>
      </c>
      <c r="O9" s="43">
        <f>[9]Joulu!C15</f>
        <v>224433</v>
      </c>
    </row>
    <row r="10" spans="2:15" x14ac:dyDescent="0.2">
      <c r="B10" s="10" t="s">
        <v>21</v>
      </c>
      <c r="C10" s="44">
        <f>[9]Tammijoulu!E15</f>
        <v>1821019</v>
      </c>
      <c r="D10" s="44">
        <f>[9]Tammi!E15</f>
        <v>130782</v>
      </c>
      <c r="E10" s="44">
        <f>[9]Helmi!E15</f>
        <v>97652</v>
      </c>
      <c r="F10" s="44">
        <f>[9]Maalis!E15</f>
        <v>119811</v>
      </c>
      <c r="G10" s="44">
        <f>[9]Huhti!E15</f>
        <v>127471</v>
      </c>
      <c r="H10" s="44">
        <f>[9]Touko!E15</f>
        <v>153787</v>
      </c>
      <c r="I10" s="44">
        <f>[9]Kesä!E15</f>
        <v>193242</v>
      </c>
      <c r="J10" s="44">
        <f>[9]Heinä!E15</f>
        <v>208262</v>
      </c>
      <c r="K10" s="44">
        <f>[9]Elo!E15</f>
        <v>243588</v>
      </c>
      <c r="L10" s="44">
        <f>[9]Syys!E15</f>
        <v>167598</v>
      </c>
      <c r="M10" s="44">
        <f>[9]Loka!E15</f>
        <v>143427</v>
      </c>
      <c r="N10" s="44">
        <f>[9]Marras!E15</f>
        <v>118086</v>
      </c>
      <c r="O10" s="44">
        <f>[9]Joulu!E15</f>
        <v>117313</v>
      </c>
    </row>
    <row r="11" spans="2:15" s="14" customFormat="1" x14ac:dyDescent="0.2">
      <c r="B11" s="15" t="s">
        <v>22</v>
      </c>
      <c r="C11" s="45">
        <f>[9]Tammijoulu!D15</f>
        <v>1542952</v>
      </c>
      <c r="D11" s="45">
        <f>[9]Tammi!D15</f>
        <v>101328</v>
      </c>
      <c r="E11" s="45">
        <f>[9]Helmi!D15</f>
        <v>104689</v>
      </c>
      <c r="F11" s="45">
        <f>[9]Maalis!D15</f>
        <v>113611</v>
      </c>
      <c r="G11" s="45">
        <f>[9]Huhti!D15</f>
        <v>109091</v>
      </c>
      <c r="H11" s="45">
        <f>[9]Touko!D15</f>
        <v>128193</v>
      </c>
      <c r="I11" s="45">
        <f>[9]Kesä!D15</f>
        <v>131727</v>
      </c>
      <c r="J11" s="45">
        <f>[9]Heinä!D15</f>
        <v>191283</v>
      </c>
      <c r="K11" s="45">
        <f>[9]Elo!D15</f>
        <v>145520</v>
      </c>
      <c r="L11" s="45">
        <f>[9]Syys!D15</f>
        <v>127718</v>
      </c>
      <c r="M11" s="45">
        <f>[9]Loka!D15</f>
        <v>145631</v>
      </c>
      <c r="N11" s="45">
        <f>[9]Marras!D15</f>
        <v>137041</v>
      </c>
      <c r="O11" s="45">
        <f>[9]Joulu!D15</f>
        <v>107120</v>
      </c>
    </row>
    <row r="12" spans="2:15" x14ac:dyDescent="0.2">
      <c r="B12" s="1" t="s">
        <v>23</v>
      </c>
      <c r="C12" s="44">
        <f>[9]Tammijoulu!P15</f>
        <v>140106</v>
      </c>
      <c r="D12" s="44">
        <f>[9]Tammi!P15</f>
        <v>9144</v>
      </c>
      <c r="E12" s="44">
        <f>[9]Helmi!P15</f>
        <v>9407</v>
      </c>
      <c r="F12" s="44">
        <f>[9]Maalis!P15</f>
        <v>11723</v>
      </c>
      <c r="G12" s="44">
        <f>[9]Huhti!P15</f>
        <v>11311</v>
      </c>
      <c r="H12" s="44">
        <f>[9]Touko!P15</f>
        <v>13222</v>
      </c>
      <c r="I12" s="44">
        <f>[9]Kesä!P15</f>
        <v>16029</v>
      </c>
      <c r="J12" s="44">
        <f>[9]Heinä!P15</f>
        <v>13488</v>
      </c>
      <c r="K12" s="44">
        <f>[9]Elo!P15</f>
        <v>16280</v>
      </c>
      <c r="L12" s="44">
        <f>[9]Syys!P15</f>
        <v>12674</v>
      </c>
      <c r="M12" s="44">
        <f>[9]Loka!P15</f>
        <v>10326</v>
      </c>
      <c r="N12" s="44">
        <f>[9]Marras!P15</f>
        <v>8915</v>
      </c>
      <c r="O12" s="44">
        <f>[9]Joulu!P15</f>
        <v>7587</v>
      </c>
    </row>
    <row r="13" spans="2:15" s="14" customFormat="1" x14ac:dyDescent="0.2">
      <c r="B13" s="16" t="s">
        <v>24</v>
      </c>
      <c r="C13" s="45">
        <f>[9]Tammijoulu!AK15</f>
        <v>305754</v>
      </c>
      <c r="D13" s="45">
        <f>[9]Tammi!AK15</f>
        <v>52269</v>
      </c>
      <c r="E13" s="45">
        <f>[9]Helmi!AK15</f>
        <v>16556</v>
      </c>
      <c r="F13" s="45">
        <f>[9]Maalis!AK15</f>
        <v>22136</v>
      </c>
      <c r="G13" s="45">
        <f>[9]Huhti!AK15</f>
        <v>22453</v>
      </c>
      <c r="H13" s="45">
        <f>[9]Touko!AK15</f>
        <v>21023</v>
      </c>
      <c r="I13" s="45">
        <f>[9]Kesä!AK15</f>
        <v>18979</v>
      </c>
      <c r="J13" s="45">
        <f>[9]Heinä!AK15</f>
        <v>29019</v>
      </c>
      <c r="K13" s="45">
        <f>[9]Elo!AK15</f>
        <v>28173</v>
      </c>
      <c r="L13" s="45">
        <f>[9]Syys!AK15</f>
        <v>17548</v>
      </c>
      <c r="M13" s="45">
        <f>[9]Loka!AK15</f>
        <v>19613</v>
      </c>
      <c r="N13" s="45">
        <f>[9]Marras!AK15</f>
        <v>27196</v>
      </c>
      <c r="O13" s="45">
        <f>[9]Joulu!AK15</f>
        <v>30789</v>
      </c>
    </row>
    <row r="14" spans="2:15" x14ac:dyDescent="0.2">
      <c r="B14" s="1" t="s">
        <v>25</v>
      </c>
      <c r="C14" s="44">
        <f>[9]Tammijoulu!F15</f>
        <v>132471</v>
      </c>
      <c r="D14" s="44">
        <f>[9]Tammi!F15</f>
        <v>7934</v>
      </c>
      <c r="E14" s="44">
        <f>[9]Helmi!F15</f>
        <v>8466</v>
      </c>
      <c r="F14" s="44">
        <f>[9]Maalis!F15</f>
        <v>10558</v>
      </c>
      <c r="G14" s="44">
        <f>[9]Huhti!F15</f>
        <v>10757</v>
      </c>
      <c r="H14" s="44">
        <f>[9]Touko!F15</f>
        <v>12579</v>
      </c>
      <c r="I14" s="44">
        <f>[9]Kesä!F15</f>
        <v>11152</v>
      </c>
      <c r="J14" s="44">
        <f>[9]Heinä!F15</f>
        <v>11917</v>
      </c>
      <c r="K14" s="44">
        <f>[9]Elo!F15</f>
        <v>12336</v>
      </c>
      <c r="L14" s="44">
        <f>[9]Syys!F15</f>
        <v>14009</v>
      </c>
      <c r="M14" s="44">
        <f>[9]Loka!F15</f>
        <v>15264</v>
      </c>
      <c r="N14" s="44">
        <f>[9]Marras!F15</f>
        <v>10523</v>
      </c>
      <c r="O14" s="44">
        <f>[9]Joulu!F15</f>
        <v>6976</v>
      </c>
    </row>
    <row r="15" spans="2:15" s="14" customFormat="1" x14ac:dyDescent="0.2">
      <c r="B15" s="16" t="s">
        <v>1</v>
      </c>
      <c r="C15" s="45">
        <f>[9]Tammijoulu!AP15</f>
        <v>118637</v>
      </c>
      <c r="D15" s="45">
        <f>[9]Tammi!AP15</f>
        <v>4928</v>
      </c>
      <c r="E15" s="45">
        <f>[9]Helmi!AP15</f>
        <v>4848</v>
      </c>
      <c r="F15" s="45">
        <f>[9]Maalis!AP15</f>
        <v>7344</v>
      </c>
      <c r="G15" s="45">
        <f>[9]Huhti!AP15</f>
        <v>7727</v>
      </c>
      <c r="H15" s="45">
        <f>[9]Touko!AP15</f>
        <v>12041</v>
      </c>
      <c r="I15" s="45">
        <f>[9]Kesä!AP15</f>
        <v>16634</v>
      </c>
      <c r="J15" s="45">
        <f>[9]Heinä!AP15</f>
        <v>16079</v>
      </c>
      <c r="K15" s="45">
        <f>[9]Elo!AP15</f>
        <v>16439</v>
      </c>
      <c r="L15" s="45">
        <f>[9]Syys!AP15</f>
        <v>13111</v>
      </c>
      <c r="M15" s="45">
        <f>[9]Loka!AP15</f>
        <v>9396</v>
      </c>
      <c r="N15" s="45">
        <f>[9]Marras!AP15</f>
        <v>5762</v>
      </c>
      <c r="O15" s="45">
        <f>[9]Joulu!AP15</f>
        <v>4328</v>
      </c>
    </row>
    <row r="16" spans="2:15" x14ac:dyDescent="0.2">
      <c r="B16" s="1" t="s">
        <v>26</v>
      </c>
      <c r="C16" s="44">
        <f>[9]Tammijoulu!J15</f>
        <v>175834</v>
      </c>
      <c r="D16" s="44">
        <f>[9]Tammi!J15</f>
        <v>8464</v>
      </c>
      <c r="E16" s="44">
        <f>[9]Helmi!J15</f>
        <v>8776</v>
      </c>
      <c r="F16" s="44">
        <f>[9]Maalis!J15</f>
        <v>10932</v>
      </c>
      <c r="G16" s="44">
        <f>[9]Huhti!J15</f>
        <v>12356</v>
      </c>
      <c r="H16" s="44">
        <f>[9]Touko!J15</f>
        <v>14361</v>
      </c>
      <c r="I16" s="44">
        <f>[9]Kesä!J15</f>
        <v>23746</v>
      </c>
      <c r="J16" s="44">
        <f>[9]Heinä!J15</f>
        <v>22478</v>
      </c>
      <c r="K16" s="44">
        <f>[9]Elo!J15</f>
        <v>26653</v>
      </c>
      <c r="L16" s="44">
        <f>[9]Syys!J15</f>
        <v>15894</v>
      </c>
      <c r="M16" s="44">
        <f>[9]Loka!J15</f>
        <v>13068</v>
      </c>
      <c r="N16" s="44">
        <f>[9]Marras!J15</f>
        <v>9483</v>
      </c>
      <c r="O16" s="44">
        <f>[9]Joulu!J15</f>
        <v>9623</v>
      </c>
    </row>
    <row r="17" spans="2:15" s="14" customFormat="1" x14ac:dyDescent="0.2">
      <c r="B17" s="16" t="s">
        <v>27</v>
      </c>
      <c r="C17" s="45">
        <f>[9]Tammijoulu!AV15</f>
        <v>80109</v>
      </c>
      <c r="D17" s="45">
        <f>[9]Tammi!AV15</f>
        <v>2865</v>
      </c>
      <c r="E17" s="45">
        <f>[9]Helmi!AV15</f>
        <v>4532</v>
      </c>
      <c r="F17" s="45">
        <f>[9]Maalis!AV15</f>
        <v>5027</v>
      </c>
      <c r="G17" s="45">
        <f>[9]Huhti!AV15</f>
        <v>3355</v>
      </c>
      <c r="H17" s="45">
        <f>[9]Touko!AV15</f>
        <v>5488</v>
      </c>
      <c r="I17" s="45">
        <f>[9]Kesä!AV15</f>
        <v>9051</v>
      </c>
      <c r="J17" s="45">
        <f>[9]Heinä!AV15</f>
        <v>10393</v>
      </c>
      <c r="K17" s="45">
        <f>[9]Elo!AV15</f>
        <v>15135</v>
      </c>
      <c r="L17" s="45">
        <f>[9]Syys!AV15</f>
        <v>9922</v>
      </c>
      <c r="M17" s="45">
        <f>[9]Loka!AV15</f>
        <v>5624</v>
      </c>
      <c r="N17" s="45">
        <f>[9]Marras!AV15</f>
        <v>3823</v>
      </c>
      <c r="O17" s="45">
        <f>[9]Joulu!AV15</f>
        <v>4894</v>
      </c>
    </row>
    <row r="18" spans="2:15" x14ac:dyDescent="0.2">
      <c r="B18" s="1" t="s">
        <v>28</v>
      </c>
      <c r="C18" s="44">
        <f>[9]Tammijoulu!S15</f>
        <v>62579</v>
      </c>
      <c r="D18" s="44">
        <f>[9]Tammi!S15</f>
        <v>2922</v>
      </c>
      <c r="E18" s="44">
        <f>[9]Helmi!S15</f>
        <v>2414</v>
      </c>
      <c r="F18" s="44">
        <f>[9]Maalis!S15</f>
        <v>3074</v>
      </c>
      <c r="G18" s="44">
        <f>[9]Huhti!S15</f>
        <v>3821</v>
      </c>
      <c r="H18" s="44">
        <f>[9]Touko!S15</f>
        <v>3593</v>
      </c>
      <c r="I18" s="44">
        <f>[9]Kesä!S15</f>
        <v>6397</v>
      </c>
      <c r="J18" s="44">
        <f>[9]Heinä!S15</f>
        <v>8006</v>
      </c>
      <c r="K18" s="44">
        <f>[9]Elo!S15</f>
        <v>18121</v>
      </c>
      <c r="L18" s="44">
        <f>[9]Syys!S15</f>
        <v>4346</v>
      </c>
      <c r="M18" s="44">
        <f>[9]Loka!S15</f>
        <v>3591</v>
      </c>
      <c r="N18" s="44">
        <f>[9]Marras!S15</f>
        <v>2695</v>
      </c>
      <c r="O18" s="44">
        <f>[9]Joulu!S15</f>
        <v>3599</v>
      </c>
    </row>
    <row r="19" spans="2:15" s="14" customFormat="1" x14ac:dyDescent="0.2">
      <c r="B19" s="16" t="s">
        <v>29</v>
      </c>
      <c r="C19" s="45">
        <f>[9]Tammijoulu!R15</f>
        <v>61509</v>
      </c>
      <c r="D19" s="45">
        <f>[9]Tammi!R15</f>
        <v>3177</v>
      </c>
      <c r="E19" s="45">
        <f>[9]Helmi!R15</f>
        <v>4154</v>
      </c>
      <c r="F19" s="45">
        <f>[9]Maalis!R15</f>
        <v>4850</v>
      </c>
      <c r="G19" s="45">
        <f>[9]Huhti!R15</f>
        <v>4578</v>
      </c>
      <c r="H19" s="45">
        <f>[9]Touko!R15</f>
        <v>6151</v>
      </c>
      <c r="I19" s="45">
        <f>[9]Kesä!R15</f>
        <v>6396</v>
      </c>
      <c r="J19" s="45">
        <f>[9]Heinä!R15</f>
        <v>7879</v>
      </c>
      <c r="K19" s="45">
        <f>[9]Elo!R15</f>
        <v>9003</v>
      </c>
      <c r="L19" s="45">
        <f>[9]Syys!R15</f>
        <v>3902</v>
      </c>
      <c r="M19" s="45">
        <f>[9]Loka!R15</f>
        <v>4336</v>
      </c>
      <c r="N19" s="45">
        <f>[9]Marras!R15</f>
        <v>3186</v>
      </c>
      <c r="O19" s="45">
        <f>[9]Joulu!R15</f>
        <v>3897</v>
      </c>
    </row>
    <row r="20" spans="2:15" x14ac:dyDescent="0.2">
      <c r="B20" s="1" t="s">
        <v>30</v>
      </c>
      <c r="C20" s="44">
        <f>[9]Tammijoulu!M15</f>
        <v>45313</v>
      </c>
      <c r="D20" s="44">
        <f>[9]Tammi!M15</f>
        <v>2271</v>
      </c>
      <c r="E20" s="44">
        <f>[9]Helmi!M15</f>
        <v>2680</v>
      </c>
      <c r="F20" s="44">
        <f>[9]Maalis!M15</f>
        <v>3133</v>
      </c>
      <c r="G20" s="44">
        <f>[9]Huhti!M15</f>
        <v>3256</v>
      </c>
      <c r="H20" s="44">
        <f>[9]Touko!M15</f>
        <v>4236</v>
      </c>
      <c r="I20" s="44">
        <f>[9]Kesä!M15</f>
        <v>4816</v>
      </c>
      <c r="J20" s="44">
        <f>[9]Heinä!M15</f>
        <v>5506</v>
      </c>
      <c r="K20" s="44">
        <f>[9]Elo!M15</f>
        <v>5657</v>
      </c>
      <c r="L20" s="44">
        <f>[9]Syys!M15</f>
        <v>4785</v>
      </c>
      <c r="M20" s="44">
        <f>[9]Loka!M15</f>
        <v>3772</v>
      </c>
      <c r="N20" s="44">
        <f>[9]Marras!M15</f>
        <v>2907</v>
      </c>
      <c r="O20" s="44">
        <f>[9]Joulu!M15</f>
        <v>2294</v>
      </c>
    </row>
    <row r="21" spans="2:15" s="14" customFormat="1" x14ac:dyDescent="0.2">
      <c r="B21" s="16" t="s">
        <v>31</v>
      </c>
      <c r="C21" s="45">
        <f>[9]Tammijoulu!G15</f>
        <v>47880</v>
      </c>
      <c r="D21" s="45">
        <f>[9]Tammi!G15</f>
        <v>2699</v>
      </c>
      <c r="E21" s="45">
        <f>[9]Helmi!G15</f>
        <v>2435</v>
      </c>
      <c r="F21" s="45">
        <f>[9]Maalis!G15</f>
        <v>3228</v>
      </c>
      <c r="G21" s="45">
        <f>[9]Huhti!G15</f>
        <v>3271</v>
      </c>
      <c r="H21" s="45">
        <f>[9]Touko!G15</f>
        <v>4275</v>
      </c>
      <c r="I21" s="45">
        <f>[9]Kesä!G15</f>
        <v>5064</v>
      </c>
      <c r="J21" s="45">
        <f>[9]Heinä!G15</f>
        <v>6697</v>
      </c>
      <c r="K21" s="45">
        <f>[9]Elo!G15</f>
        <v>5004</v>
      </c>
      <c r="L21" s="45">
        <f>[9]Syys!G15</f>
        <v>5309</v>
      </c>
      <c r="M21" s="45">
        <f>[9]Loka!G15</f>
        <v>3880</v>
      </c>
      <c r="N21" s="45">
        <f>[9]Marras!G15</f>
        <v>3327</v>
      </c>
      <c r="O21" s="45">
        <f>[9]Joulu!G15</f>
        <v>2691</v>
      </c>
    </row>
    <row r="22" spans="2:15" x14ac:dyDescent="0.2">
      <c r="B22" s="1" t="s">
        <v>32</v>
      </c>
      <c r="C22" s="44">
        <f>[9]Tammijoulu!H15</f>
        <v>42421</v>
      </c>
      <c r="D22" s="44">
        <f>[9]Tammi!H15</f>
        <v>2551</v>
      </c>
      <c r="E22" s="44">
        <f>[9]Helmi!H15</f>
        <v>2659</v>
      </c>
      <c r="F22" s="44">
        <f>[9]Maalis!H15</f>
        <v>3270</v>
      </c>
      <c r="G22" s="44">
        <f>[9]Huhti!H15</f>
        <v>2640</v>
      </c>
      <c r="H22" s="44">
        <f>[9]Touko!H15</f>
        <v>4164</v>
      </c>
      <c r="I22" s="44">
        <f>[9]Kesä!H15</f>
        <v>4146</v>
      </c>
      <c r="J22" s="44">
        <f>[9]Heinä!H15</f>
        <v>4324</v>
      </c>
      <c r="K22" s="44">
        <f>[9]Elo!H15</f>
        <v>4760</v>
      </c>
      <c r="L22" s="44">
        <f>[9]Syys!H15</f>
        <v>4745</v>
      </c>
      <c r="M22" s="44">
        <f>[9]Loka!H15</f>
        <v>3750</v>
      </c>
      <c r="N22" s="44">
        <f>[9]Marras!H15</f>
        <v>3291</v>
      </c>
      <c r="O22" s="44">
        <f>[9]Joulu!H15</f>
        <v>2121</v>
      </c>
    </row>
    <row r="23" spans="2:15" s="14" customFormat="1" x14ac:dyDescent="0.2">
      <c r="B23" s="16" t="s">
        <v>33</v>
      </c>
      <c r="C23" s="45">
        <f>[9]Tammijoulu!T15</f>
        <v>62255</v>
      </c>
      <c r="D23" s="45">
        <f>[9]Tammi!T15</f>
        <v>2618</v>
      </c>
      <c r="E23" s="45">
        <f>[9]Helmi!T15</f>
        <v>2650</v>
      </c>
      <c r="F23" s="45">
        <f>[9]Maalis!T15</f>
        <v>3268</v>
      </c>
      <c r="G23" s="45">
        <f>[9]Huhti!T15</f>
        <v>4830</v>
      </c>
      <c r="H23" s="45">
        <f>[9]Touko!T15</f>
        <v>4505</v>
      </c>
      <c r="I23" s="45">
        <f>[9]Kesä!T15</f>
        <v>6297</v>
      </c>
      <c r="J23" s="45">
        <f>[9]Heinä!T15</f>
        <v>10025</v>
      </c>
      <c r="K23" s="45">
        <f>[9]Elo!T15</f>
        <v>14262</v>
      </c>
      <c r="L23" s="45">
        <f>[9]Syys!T15</f>
        <v>5371</v>
      </c>
      <c r="M23" s="45">
        <f>[9]Loka!T15</f>
        <v>3925</v>
      </c>
      <c r="N23" s="45">
        <f>[9]Marras!T15</f>
        <v>2173</v>
      </c>
      <c r="O23" s="45">
        <f>[9]Joulu!T15</f>
        <v>2331</v>
      </c>
    </row>
    <row r="24" spans="2:15" x14ac:dyDescent="0.2">
      <c r="B24" s="1" t="s">
        <v>34</v>
      </c>
      <c r="C24" s="44">
        <f>[9]Tammijoulu!AH15</f>
        <v>49960</v>
      </c>
      <c r="D24" s="44">
        <f>[9]Tammi!AH15</f>
        <v>4323</v>
      </c>
      <c r="E24" s="44">
        <f>[9]Helmi!AH15</f>
        <v>3340</v>
      </c>
      <c r="F24" s="44">
        <f>[9]Maalis!AH15</f>
        <v>3859</v>
      </c>
      <c r="G24" s="44">
        <f>[9]Huhti!AH15</f>
        <v>3329</v>
      </c>
      <c r="H24" s="44">
        <f>[9]Touko!AH15</f>
        <v>3995</v>
      </c>
      <c r="I24" s="44">
        <f>[9]Kesä!AH15</f>
        <v>3802</v>
      </c>
      <c r="J24" s="44">
        <f>[9]Heinä!AH15</f>
        <v>4353</v>
      </c>
      <c r="K24" s="44">
        <f>[9]Elo!AH15</f>
        <v>4416</v>
      </c>
      <c r="L24" s="44">
        <f>[9]Syys!AH15</f>
        <v>4303</v>
      </c>
      <c r="M24" s="44">
        <f>[9]Loka!AH15</f>
        <v>5362</v>
      </c>
      <c r="N24" s="44">
        <f>[9]Marras!AH15</f>
        <v>5114</v>
      </c>
      <c r="O24" s="44">
        <f>[9]Joulu!AH15</f>
        <v>3764</v>
      </c>
    </row>
    <row r="25" spans="2:15" s="14" customFormat="1" x14ac:dyDescent="0.2">
      <c r="B25" s="16" t="s">
        <v>35</v>
      </c>
      <c r="C25" s="45">
        <f>[9]Tammijoulu!L15</f>
        <v>41346</v>
      </c>
      <c r="D25" s="45">
        <f>[9]Tammi!L15</f>
        <v>1741</v>
      </c>
      <c r="E25" s="45">
        <f>[9]Helmi!L15</f>
        <v>1488</v>
      </c>
      <c r="F25" s="45">
        <f>[9]Maalis!L15</f>
        <v>1615</v>
      </c>
      <c r="G25" s="45">
        <f>[9]Huhti!L15</f>
        <v>2974</v>
      </c>
      <c r="H25" s="45">
        <f>[9]Touko!L15</f>
        <v>2829</v>
      </c>
      <c r="I25" s="45">
        <f>[9]Kesä!L15</f>
        <v>5431</v>
      </c>
      <c r="J25" s="45">
        <f>[9]Heinä!L15</f>
        <v>8210</v>
      </c>
      <c r="K25" s="45">
        <f>[9]Elo!L15</f>
        <v>6705</v>
      </c>
      <c r="L25" s="45">
        <f>[9]Syys!L15</f>
        <v>3023</v>
      </c>
      <c r="M25" s="45">
        <f>[9]Loka!L15</f>
        <v>2603</v>
      </c>
      <c r="N25" s="45">
        <f>[9]Marras!L15</f>
        <v>2124</v>
      </c>
      <c r="O25" s="45">
        <f>[9]Joulu!L15</f>
        <v>2603</v>
      </c>
    </row>
    <row r="26" spans="2:15" x14ac:dyDescent="0.2">
      <c r="B26" s="1" t="s">
        <v>36</v>
      </c>
      <c r="C26" s="44">
        <f>[9]Tammijoulu!N15</f>
        <v>20420</v>
      </c>
      <c r="D26" s="44">
        <f>[9]Tammi!N15</f>
        <v>859</v>
      </c>
      <c r="E26" s="44">
        <f>[9]Helmi!N15</f>
        <v>1312</v>
      </c>
      <c r="F26" s="44">
        <f>[9]Maalis!N15</f>
        <v>1369</v>
      </c>
      <c r="G26" s="44">
        <f>[9]Huhti!N15</f>
        <v>1919</v>
      </c>
      <c r="H26" s="44">
        <f>[9]Touko!N15</f>
        <v>1738</v>
      </c>
      <c r="I26" s="44">
        <f>[9]Kesä!N15</f>
        <v>2107</v>
      </c>
      <c r="J26" s="44">
        <f>[9]Heinä!N15</f>
        <v>2540</v>
      </c>
      <c r="K26" s="44">
        <f>[9]Elo!N15</f>
        <v>2575</v>
      </c>
      <c r="L26" s="44">
        <f>[9]Syys!N15</f>
        <v>1892</v>
      </c>
      <c r="M26" s="44">
        <f>[9]Loka!N15</f>
        <v>1542</v>
      </c>
      <c r="N26" s="44">
        <f>[9]Marras!N15</f>
        <v>1437</v>
      </c>
      <c r="O26" s="44">
        <f>[9]Joulu!N15</f>
        <v>1130</v>
      </c>
    </row>
    <row r="27" spans="2:15" s="14" customFormat="1" x14ac:dyDescent="0.2">
      <c r="B27" s="16" t="s">
        <v>37</v>
      </c>
      <c r="C27" s="45">
        <f>[9]Tammijoulu!BK15</f>
        <v>46303</v>
      </c>
      <c r="D27" s="45">
        <f>[9]Tammi!BK15</f>
        <v>1614</v>
      </c>
      <c r="E27" s="45">
        <f>[9]Helmi!BK15</f>
        <v>1260</v>
      </c>
      <c r="F27" s="45">
        <f>[9]Maalis!BK15</f>
        <v>2704</v>
      </c>
      <c r="G27" s="45">
        <f>[9]Huhti!BK15</f>
        <v>2252</v>
      </c>
      <c r="H27" s="45">
        <f>[9]Touko!BK15</f>
        <v>4071</v>
      </c>
      <c r="I27" s="45">
        <f>[9]Kesä!BK15</f>
        <v>6264</v>
      </c>
      <c r="J27" s="45">
        <f>[9]Heinä!BK15</f>
        <v>5119</v>
      </c>
      <c r="K27" s="45">
        <f>[9]Elo!BK15</f>
        <v>6822</v>
      </c>
      <c r="L27" s="45">
        <f>[9]Syys!BK15</f>
        <v>6235</v>
      </c>
      <c r="M27" s="45">
        <f>[9]Loka!BK15</f>
        <v>4131</v>
      </c>
      <c r="N27" s="45">
        <f>[9]Marras!BK15</f>
        <v>2549</v>
      </c>
      <c r="O27" s="45">
        <f>[9]Joulu!BK15</f>
        <v>3282</v>
      </c>
    </row>
    <row r="28" spans="2:15" x14ac:dyDescent="0.2">
      <c r="B28" s="1" t="s">
        <v>38</v>
      </c>
      <c r="C28" s="44">
        <f>[9]Tammijoulu!AF15</f>
        <v>9877</v>
      </c>
      <c r="D28" s="44">
        <f>[9]Tammi!AF15</f>
        <v>589</v>
      </c>
      <c r="E28" s="44">
        <f>[9]Helmi!AF15</f>
        <v>333</v>
      </c>
      <c r="F28" s="44">
        <f>[9]Maalis!AF15</f>
        <v>603</v>
      </c>
      <c r="G28" s="44">
        <f>[9]Huhti!AF15</f>
        <v>474</v>
      </c>
      <c r="H28" s="44">
        <f>[9]Touko!AF15</f>
        <v>903</v>
      </c>
      <c r="I28" s="44">
        <f>[9]Kesä!AF15</f>
        <v>1500</v>
      </c>
      <c r="J28" s="44">
        <f>[9]Heinä!AF15</f>
        <v>1073</v>
      </c>
      <c r="K28" s="44">
        <f>[9]Elo!AF15</f>
        <v>2163</v>
      </c>
      <c r="L28" s="44">
        <f>[9]Syys!AF15</f>
        <v>707</v>
      </c>
      <c r="M28" s="44">
        <f>[9]Loka!AF15</f>
        <v>538</v>
      </c>
      <c r="N28" s="44">
        <f>[9]Marras!AF15</f>
        <v>323</v>
      </c>
      <c r="O28" s="44">
        <f>[9]Joulu!AF15</f>
        <v>671</v>
      </c>
    </row>
    <row r="29" spans="2:15" s="14" customFormat="1" x14ac:dyDescent="0.2">
      <c r="B29" s="16" t="s">
        <v>39</v>
      </c>
      <c r="C29" s="45">
        <f>[9]Tammijoulu!AQ15</f>
        <v>18976</v>
      </c>
      <c r="D29" s="45">
        <f>[9]Tammi!AQ15</f>
        <v>612</v>
      </c>
      <c r="E29" s="45">
        <f>[9]Helmi!AQ15</f>
        <v>581</v>
      </c>
      <c r="F29" s="45">
        <f>[9]Maalis!AQ15</f>
        <v>774</v>
      </c>
      <c r="G29" s="45">
        <f>[9]Huhti!AQ15</f>
        <v>3247</v>
      </c>
      <c r="H29" s="45">
        <f>[9]Touko!AQ15</f>
        <v>1942</v>
      </c>
      <c r="I29" s="45">
        <f>[9]Kesä!AQ15</f>
        <v>2278</v>
      </c>
      <c r="J29" s="45">
        <f>[9]Heinä!AQ15</f>
        <v>1950</v>
      </c>
      <c r="K29" s="45">
        <f>[9]Elo!AQ15</f>
        <v>3147</v>
      </c>
      <c r="L29" s="45">
        <f>[9]Syys!AQ15</f>
        <v>1646</v>
      </c>
      <c r="M29" s="45">
        <f>[9]Loka!AQ15</f>
        <v>1089</v>
      </c>
      <c r="N29" s="45">
        <f>[9]Marras!AQ15</f>
        <v>648</v>
      </c>
      <c r="O29" s="45">
        <f>[9]Joulu!AQ15</f>
        <v>1062</v>
      </c>
    </row>
    <row r="30" spans="2:15" x14ac:dyDescent="0.2">
      <c r="B30" s="1" t="s">
        <v>40</v>
      </c>
      <c r="C30" s="44">
        <f>[9]Tammijoulu!K15</f>
        <v>22818</v>
      </c>
      <c r="D30" s="44">
        <f>[9]Tammi!K15</f>
        <v>864</v>
      </c>
      <c r="E30" s="44">
        <f>[9]Helmi!K15</f>
        <v>1625</v>
      </c>
      <c r="F30" s="44">
        <f>[9]Maalis!K15</f>
        <v>1421</v>
      </c>
      <c r="G30" s="44">
        <f>[9]Huhti!K15</f>
        <v>1620</v>
      </c>
      <c r="H30" s="44">
        <f>[9]Touko!K15</f>
        <v>1730</v>
      </c>
      <c r="I30" s="44">
        <f>[9]Kesä!K15</f>
        <v>2666</v>
      </c>
      <c r="J30" s="44">
        <f>[9]Heinä!K15</f>
        <v>3298</v>
      </c>
      <c r="K30" s="44">
        <f>[9]Elo!K15</f>
        <v>3929</v>
      </c>
      <c r="L30" s="44">
        <f>[9]Syys!K15</f>
        <v>1998</v>
      </c>
      <c r="M30" s="44">
        <f>[9]Loka!K15</f>
        <v>1669</v>
      </c>
      <c r="N30" s="44">
        <f>[9]Marras!K15</f>
        <v>1165</v>
      </c>
      <c r="O30" s="44">
        <f>[9]Joulu!K15</f>
        <v>833</v>
      </c>
    </row>
    <row r="31" spans="2:15" s="14" customFormat="1" x14ac:dyDescent="0.2">
      <c r="B31" s="16" t="s">
        <v>2</v>
      </c>
      <c r="C31" s="45">
        <f>[9]Tammijoulu!BG15</f>
        <v>24522</v>
      </c>
      <c r="D31" s="45">
        <f>[9]Tammi!BG15</f>
        <v>964</v>
      </c>
      <c r="E31" s="45">
        <f>[9]Helmi!BG15</f>
        <v>578</v>
      </c>
      <c r="F31" s="45">
        <f>[9]Maalis!BG15</f>
        <v>697</v>
      </c>
      <c r="G31" s="45">
        <f>[9]Huhti!BG15</f>
        <v>1273</v>
      </c>
      <c r="H31" s="45">
        <f>[9]Touko!BG15</f>
        <v>2141</v>
      </c>
      <c r="I31" s="45">
        <f>[9]Kesä!BG15</f>
        <v>4054</v>
      </c>
      <c r="J31" s="45">
        <f>[9]Heinä!BG15</f>
        <v>4252</v>
      </c>
      <c r="K31" s="45">
        <f>[9]Elo!BG15</f>
        <v>3573</v>
      </c>
      <c r="L31" s="45">
        <f>[9]Syys!BG15</f>
        <v>3161</v>
      </c>
      <c r="M31" s="45">
        <f>[9]Loka!BG15</f>
        <v>1427</v>
      </c>
      <c r="N31" s="45">
        <f>[9]Marras!BG15</f>
        <v>877</v>
      </c>
      <c r="O31" s="45">
        <f>[9]Joulu!BG15</f>
        <v>1525</v>
      </c>
    </row>
    <row r="32" spans="2:15" x14ac:dyDescent="0.2">
      <c r="B32" s="1" t="s">
        <v>41</v>
      </c>
      <c r="C32" s="44">
        <f>[9]Tammijoulu!V15</f>
        <v>20541</v>
      </c>
      <c r="D32" s="44">
        <f>[9]Tammi!V15</f>
        <v>1337</v>
      </c>
      <c r="E32" s="44">
        <f>[9]Helmi!V15</f>
        <v>1341</v>
      </c>
      <c r="F32" s="44">
        <f>[9]Maalis!V15</f>
        <v>1597</v>
      </c>
      <c r="G32" s="44">
        <f>[9]Huhti!V15</f>
        <v>1291</v>
      </c>
      <c r="H32" s="44">
        <f>[9]Touko!V15</f>
        <v>1766</v>
      </c>
      <c r="I32" s="44">
        <f>[9]Kesä!V15</f>
        <v>2489</v>
      </c>
      <c r="J32" s="44">
        <f>[9]Heinä!V15</f>
        <v>1977</v>
      </c>
      <c r="K32" s="44">
        <f>[9]Elo!V15</f>
        <v>2388</v>
      </c>
      <c r="L32" s="44">
        <f>[9]Syys!V15</f>
        <v>1636</v>
      </c>
      <c r="M32" s="44">
        <f>[9]Loka!V15</f>
        <v>1806</v>
      </c>
      <c r="N32" s="44">
        <f>[9]Marras!V15</f>
        <v>1657</v>
      </c>
      <c r="O32" s="44">
        <f>[9]Joulu!V15</f>
        <v>1256</v>
      </c>
    </row>
    <row r="33" spans="2:15" s="14" customFormat="1" x14ac:dyDescent="0.2">
      <c r="B33" s="16" t="s">
        <v>42</v>
      </c>
      <c r="C33" s="45">
        <f>[9]Tammijoulu!Y15</f>
        <v>8366</v>
      </c>
      <c r="D33" s="45">
        <f>[9]Tammi!Y15</f>
        <v>624</v>
      </c>
      <c r="E33" s="45">
        <f>[9]Helmi!Y15</f>
        <v>512</v>
      </c>
      <c r="F33" s="45">
        <f>[9]Maalis!Y15</f>
        <v>572</v>
      </c>
      <c r="G33" s="45">
        <f>[9]Huhti!Y15</f>
        <v>615</v>
      </c>
      <c r="H33" s="45">
        <f>[9]Touko!Y15</f>
        <v>787</v>
      </c>
      <c r="I33" s="45">
        <f>[9]Kesä!Y15</f>
        <v>655</v>
      </c>
      <c r="J33" s="45">
        <f>[9]Heinä!Y15</f>
        <v>827</v>
      </c>
      <c r="K33" s="45">
        <f>[9]Elo!Y15</f>
        <v>1174</v>
      </c>
      <c r="L33" s="45">
        <f>[9]Syys!Y15</f>
        <v>711</v>
      </c>
      <c r="M33" s="45">
        <f>[9]Loka!Y15</f>
        <v>756</v>
      </c>
      <c r="N33" s="45">
        <f>[9]Marras!Y15</f>
        <v>659</v>
      </c>
      <c r="O33" s="45">
        <f>[9]Joulu!Y15</f>
        <v>474</v>
      </c>
    </row>
    <row r="34" spans="2:15" x14ac:dyDescent="0.2">
      <c r="B34" s="1" t="s">
        <v>3</v>
      </c>
      <c r="C34" s="44">
        <f>[9]Tammijoulu!AI15</f>
        <v>8782</v>
      </c>
      <c r="D34" s="44">
        <f>[9]Tammi!AI15</f>
        <v>670</v>
      </c>
      <c r="E34" s="44">
        <f>[9]Helmi!AI15</f>
        <v>469</v>
      </c>
      <c r="F34" s="44">
        <f>[9]Maalis!AI15</f>
        <v>553</v>
      </c>
      <c r="G34" s="44">
        <f>[9]Huhti!AI15</f>
        <v>803</v>
      </c>
      <c r="H34" s="44">
        <f>[9]Touko!AI15</f>
        <v>636</v>
      </c>
      <c r="I34" s="44">
        <f>[9]Kesä!AI15</f>
        <v>805</v>
      </c>
      <c r="J34" s="44">
        <f>[9]Heinä!AI15</f>
        <v>752</v>
      </c>
      <c r="K34" s="44">
        <f>[9]Elo!AI15</f>
        <v>1419</v>
      </c>
      <c r="L34" s="44">
        <f>[9]Syys!AI15</f>
        <v>704</v>
      </c>
      <c r="M34" s="44">
        <f>[9]Loka!AI15</f>
        <v>651</v>
      </c>
      <c r="N34" s="44">
        <f>[9]Marras!AI15</f>
        <v>619</v>
      </c>
      <c r="O34" s="44">
        <f>[9]Joulu!AI15</f>
        <v>701</v>
      </c>
    </row>
    <row r="35" spans="2:15" s="14" customFormat="1" x14ac:dyDescent="0.2">
      <c r="B35" s="16" t="s">
        <v>43</v>
      </c>
      <c r="C35" s="45">
        <f>[9]Tammijoulu!U15</f>
        <v>10802</v>
      </c>
      <c r="D35" s="45">
        <f>[9]Tammi!U15</f>
        <v>643</v>
      </c>
      <c r="E35" s="45">
        <f>[9]Helmi!U15</f>
        <v>588</v>
      </c>
      <c r="F35" s="45">
        <f>[9]Maalis!U15</f>
        <v>932</v>
      </c>
      <c r="G35" s="45">
        <f>[9]Huhti!U15</f>
        <v>961</v>
      </c>
      <c r="H35" s="45">
        <f>[9]Touko!U15</f>
        <v>1027</v>
      </c>
      <c r="I35" s="45">
        <f>[9]Kesä!U15</f>
        <v>1186</v>
      </c>
      <c r="J35" s="45">
        <f>[9]Heinä!U15</f>
        <v>721</v>
      </c>
      <c r="K35" s="45">
        <f>[9]Elo!U15</f>
        <v>1895</v>
      </c>
      <c r="L35" s="45">
        <f>[9]Syys!U15</f>
        <v>962</v>
      </c>
      <c r="M35" s="45">
        <f>[9]Loka!U15</f>
        <v>734</v>
      </c>
      <c r="N35" s="45">
        <f>[9]Marras!U15</f>
        <v>529</v>
      </c>
      <c r="O35" s="45">
        <f>[9]Joulu!U15</f>
        <v>624</v>
      </c>
    </row>
    <row r="36" spans="2:15" x14ac:dyDescent="0.2">
      <c r="B36" s="1" t="s">
        <v>44</v>
      </c>
      <c r="C36" s="44">
        <f>[9]Tammijoulu!Q15</f>
        <v>7997</v>
      </c>
      <c r="D36" s="44">
        <f>[9]Tammi!Q15</f>
        <v>378</v>
      </c>
      <c r="E36" s="44">
        <f>[9]Helmi!Q15</f>
        <v>391</v>
      </c>
      <c r="F36" s="44">
        <f>[9]Maalis!Q15</f>
        <v>635</v>
      </c>
      <c r="G36" s="44">
        <f>[9]Huhti!Q15</f>
        <v>965</v>
      </c>
      <c r="H36" s="44">
        <f>[9]Touko!Q15</f>
        <v>729</v>
      </c>
      <c r="I36" s="44">
        <f>[9]Kesä!Q15</f>
        <v>900</v>
      </c>
      <c r="J36" s="44">
        <f>[9]Heinä!Q15</f>
        <v>761</v>
      </c>
      <c r="K36" s="44">
        <f>[9]Elo!Q15</f>
        <v>1090</v>
      </c>
      <c r="L36" s="44">
        <f>[9]Syys!Q15</f>
        <v>760</v>
      </c>
      <c r="M36" s="44">
        <f>[9]Loka!Q15</f>
        <v>637</v>
      </c>
      <c r="N36" s="44">
        <f>[9]Marras!Q15</f>
        <v>482</v>
      </c>
      <c r="O36" s="44">
        <f>[9]Joulu!Q15</f>
        <v>269</v>
      </c>
    </row>
    <row r="37" spans="2:15" s="14" customFormat="1" x14ac:dyDescent="0.2">
      <c r="B37" s="16" t="s">
        <v>4</v>
      </c>
      <c r="C37" s="45">
        <f>[9]Tammijoulu!AN15</f>
        <v>5326</v>
      </c>
      <c r="D37" s="45">
        <f>[9]Tammi!AN15</f>
        <v>244</v>
      </c>
      <c r="E37" s="45">
        <f>[9]Helmi!AN15</f>
        <v>214</v>
      </c>
      <c r="F37" s="45">
        <f>[9]Maalis!AN15</f>
        <v>322</v>
      </c>
      <c r="G37" s="45">
        <f>[9]Huhti!AN15</f>
        <v>280</v>
      </c>
      <c r="H37" s="45">
        <f>[9]Touko!AN15</f>
        <v>321</v>
      </c>
      <c r="I37" s="45">
        <f>[9]Kesä!AN15</f>
        <v>691</v>
      </c>
      <c r="J37" s="45">
        <f>[9]Heinä!AN15</f>
        <v>601</v>
      </c>
      <c r="K37" s="45">
        <f>[9]Elo!AN15</f>
        <v>1104</v>
      </c>
      <c r="L37" s="45">
        <f>[9]Syys!AN15</f>
        <v>515</v>
      </c>
      <c r="M37" s="45">
        <f>[9]Loka!AN15</f>
        <v>397</v>
      </c>
      <c r="N37" s="45">
        <f>[9]Marras!AN15</f>
        <v>384</v>
      </c>
      <c r="O37" s="45">
        <f>[9]Joulu!AN15</f>
        <v>253</v>
      </c>
    </row>
    <row r="38" spans="2:15" x14ac:dyDescent="0.2">
      <c r="B38" s="1" t="s">
        <v>45</v>
      </c>
      <c r="C38" s="44">
        <f>[9]Tammijoulu!BA15</f>
        <v>16657</v>
      </c>
      <c r="D38" s="44">
        <f>[9]Tammi!BA15</f>
        <v>985</v>
      </c>
      <c r="E38" s="44">
        <f>[9]Helmi!BA15</f>
        <v>754</v>
      </c>
      <c r="F38" s="44">
        <f>[9]Maalis!BA15</f>
        <v>614</v>
      </c>
      <c r="G38" s="44">
        <f>[9]Huhti!BA15</f>
        <v>883</v>
      </c>
      <c r="H38" s="44">
        <f>[9]Touko!BA15</f>
        <v>1456</v>
      </c>
      <c r="I38" s="44">
        <f>[9]Kesä!BA15</f>
        <v>1698</v>
      </c>
      <c r="J38" s="44">
        <f>[9]Heinä!BA15</f>
        <v>2686</v>
      </c>
      <c r="K38" s="44">
        <f>[9]Elo!BA15</f>
        <v>3408</v>
      </c>
      <c r="L38" s="44">
        <f>[9]Syys!BA15</f>
        <v>1723</v>
      </c>
      <c r="M38" s="44">
        <f>[9]Loka!BA15</f>
        <v>981</v>
      </c>
      <c r="N38" s="44">
        <f>[9]Marras!BA15</f>
        <v>937</v>
      </c>
      <c r="O38" s="44">
        <f>[9]Joulu!BA15</f>
        <v>532</v>
      </c>
    </row>
    <row r="39" spans="2:15" s="14" customFormat="1" x14ac:dyDescent="0.2">
      <c r="B39" s="16" t="s">
        <v>46</v>
      </c>
      <c r="C39" s="45">
        <f>[9]Tammijoulu!W15</f>
        <v>12310</v>
      </c>
      <c r="D39" s="45">
        <f>[9]Tammi!W15</f>
        <v>540</v>
      </c>
      <c r="E39" s="45">
        <f>[9]Helmi!W15</f>
        <v>562</v>
      </c>
      <c r="F39" s="45">
        <f>[9]Maalis!W15</f>
        <v>851</v>
      </c>
      <c r="G39" s="45">
        <f>[9]Huhti!W15</f>
        <v>1230</v>
      </c>
      <c r="H39" s="45">
        <f>[9]Touko!W15</f>
        <v>1272</v>
      </c>
      <c r="I39" s="45">
        <f>[9]Kesä!W15</f>
        <v>1226</v>
      </c>
      <c r="J39" s="45">
        <f>[9]Heinä!W15</f>
        <v>1347</v>
      </c>
      <c r="K39" s="45">
        <f>[9]Elo!W15</f>
        <v>1591</v>
      </c>
      <c r="L39" s="45">
        <f>[9]Syys!W15</f>
        <v>1064</v>
      </c>
      <c r="M39" s="45">
        <f>[9]Loka!W15</f>
        <v>1094</v>
      </c>
      <c r="N39" s="45">
        <f>[9]Marras!W15</f>
        <v>1016</v>
      </c>
      <c r="O39" s="45">
        <f>[9]Joulu!W15</f>
        <v>517</v>
      </c>
    </row>
    <row r="40" spans="2:15" x14ac:dyDescent="0.2">
      <c r="B40" s="1" t="s">
        <v>47</v>
      </c>
      <c r="C40" s="44">
        <f>[9]Tammijoulu!AJ15</f>
        <v>7274</v>
      </c>
      <c r="D40" s="44">
        <f>[9]Tammi!AJ15</f>
        <v>454</v>
      </c>
      <c r="E40" s="44">
        <f>[9]Helmi!AJ15</f>
        <v>399</v>
      </c>
      <c r="F40" s="44">
        <f>[9]Maalis!AJ15</f>
        <v>780</v>
      </c>
      <c r="G40" s="44">
        <f>[9]Huhti!AJ15</f>
        <v>403</v>
      </c>
      <c r="H40" s="44">
        <f>[9]Touko!AJ15</f>
        <v>512</v>
      </c>
      <c r="I40" s="44">
        <f>[9]Kesä!AJ15</f>
        <v>718</v>
      </c>
      <c r="J40" s="44">
        <f>[9]Heinä!AJ15</f>
        <v>463</v>
      </c>
      <c r="K40" s="44">
        <f>[9]Elo!AJ15</f>
        <v>806</v>
      </c>
      <c r="L40" s="44">
        <f>[9]Syys!AJ15</f>
        <v>765</v>
      </c>
      <c r="M40" s="44">
        <f>[9]Loka!AJ15</f>
        <v>902</v>
      </c>
      <c r="N40" s="44">
        <f>[9]Marras!AJ15</f>
        <v>550</v>
      </c>
      <c r="O40" s="44">
        <f>[9]Joulu!AJ15</f>
        <v>522</v>
      </c>
    </row>
    <row r="41" spans="2:15" s="14" customFormat="1" x14ac:dyDescent="0.2">
      <c r="B41" s="16" t="s">
        <v>48</v>
      </c>
      <c r="C41" s="45">
        <f>[9]Tammijoulu!AG15</f>
        <v>9837</v>
      </c>
      <c r="D41" s="45">
        <f>[9]Tammi!AG15</f>
        <v>573</v>
      </c>
      <c r="E41" s="45">
        <f>[9]Helmi!AG15</f>
        <v>621</v>
      </c>
      <c r="F41" s="45">
        <f>[9]Maalis!AG15</f>
        <v>613</v>
      </c>
      <c r="G41" s="45">
        <f>[9]Huhti!AG15</f>
        <v>549</v>
      </c>
      <c r="H41" s="45">
        <f>[9]Touko!AG15</f>
        <v>854</v>
      </c>
      <c r="I41" s="45">
        <f>[9]Kesä!AG15</f>
        <v>1635</v>
      </c>
      <c r="J41" s="45">
        <f>[9]Heinä!AG15</f>
        <v>1201</v>
      </c>
      <c r="K41" s="45">
        <f>[9]Elo!AG15</f>
        <v>1080</v>
      </c>
      <c r="L41" s="45">
        <f>[9]Syys!AG15</f>
        <v>909</v>
      </c>
      <c r="M41" s="45">
        <f>[9]Loka!AG15</f>
        <v>876</v>
      </c>
      <c r="N41" s="45">
        <f>[9]Marras!AG15</f>
        <v>576</v>
      </c>
      <c r="O41" s="45">
        <f>[9]Joulu!AG15</f>
        <v>350</v>
      </c>
    </row>
    <row r="42" spans="2:15" x14ac:dyDescent="0.2">
      <c r="B42" s="1" t="s">
        <v>49</v>
      </c>
      <c r="C42" s="44">
        <f>[9]Tammijoulu!AW15</f>
        <v>26102</v>
      </c>
      <c r="D42" s="44">
        <f>[9]Tammi!AW15</f>
        <v>1543</v>
      </c>
      <c r="E42" s="44">
        <f>[9]Helmi!AW15</f>
        <v>1546</v>
      </c>
      <c r="F42" s="44">
        <f>[9]Maalis!AW15</f>
        <v>1840</v>
      </c>
      <c r="G42" s="44">
        <f>[9]Huhti!AW15</f>
        <v>2003</v>
      </c>
      <c r="H42" s="44">
        <f>[9]Touko!AW15</f>
        <v>3130</v>
      </c>
      <c r="I42" s="44">
        <f>[9]Kesä!AW15</f>
        <v>3598</v>
      </c>
      <c r="J42" s="44">
        <f>[9]Heinä!AW15</f>
        <v>2129</v>
      </c>
      <c r="K42" s="44">
        <f>[9]Elo!AW15</f>
        <v>2326</v>
      </c>
      <c r="L42" s="44">
        <f>[9]Syys!AW15</f>
        <v>2737</v>
      </c>
      <c r="M42" s="44">
        <f>[9]Loka!AW15</f>
        <v>2036</v>
      </c>
      <c r="N42" s="44">
        <f>[9]Marras!AW15</f>
        <v>1829</v>
      </c>
      <c r="O42" s="44">
        <f>[9]Joulu!AW15</f>
        <v>1385</v>
      </c>
    </row>
    <row r="43" spans="2:15" s="14" customFormat="1" x14ac:dyDescent="0.2">
      <c r="B43" s="16" t="s">
        <v>5</v>
      </c>
      <c r="C43" s="45">
        <f>[9]Tammijoulu!BC15</f>
        <v>4501</v>
      </c>
      <c r="D43" s="45">
        <f>[9]Tammi!BC15</f>
        <v>84</v>
      </c>
      <c r="E43" s="45">
        <f>[9]Helmi!BC15</f>
        <v>72</v>
      </c>
      <c r="F43" s="45">
        <f>[9]Maalis!BC15</f>
        <v>127</v>
      </c>
      <c r="G43" s="45">
        <f>[9]Huhti!BC15</f>
        <v>253</v>
      </c>
      <c r="H43" s="45">
        <f>[9]Touko!BC15</f>
        <v>316</v>
      </c>
      <c r="I43" s="45">
        <f>[9]Kesä!BC15</f>
        <v>924</v>
      </c>
      <c r="J43" s="45">
        <f>[9]Heinä!BC15</f>
        <v>975</v>
      </c>
      <c r="K43" s="45">
        <f>[9]Elo!BC15</f>
        <v>595</v>
      </c>
      <c r="L43" s="45">
        <f>[9]Syys!BC15</f>
        <v>383</v>
      </c>
      <c r="M43" s="45">
        <f>[9]Loka!BC15</f>
        <v>411</v>
      </c>
      <c r="N43" s="45">
        <f>[9]Marras!BC15</f>
        <v>126</v>
      </c>
      <c r="O43" s="45">
        <f>[9]Joulu!BC15</f>
        <v>235</v>
      </c>
    </row>
    <row r="44" spans="2:15" x14ac:dyDescent="0.2">
      <c r="B44" s="1" t="s">
        <v>6</v>
      </c>
      <c r="C44" s="44">
        <f>[9]Tammijoulu!AS15</f>
        <v>11148</v>
      </c>
      <c r="D44" s="44">
        <f>[9]Tammi!AS15</f>
        <v>439</v>
      </c>
      <c r="E44" s="44">
        <f>[9]Helmi!AS15</f>
        <v>278</v>
      </c>
      <c r="F44" s="44">
        <f>[9]Maalis!AS15</f>
        <v>431</v>
      </c>
      <c r="G44" s="44">
        <f>[9]Huhti!AS15</f>
        <v>518</v>
      </c>
      <c r="H44" s="44">
        <f>[9]Touko!AS15</f>
        <v>1065</v>
      </c>
      <c r="I44" s="44">
        <f>[9]Kesä!AS15</f>
        <v>1488</v>
      </c>
      <c r="J44" s="44">
        <f>[9]Heinä!AS15</f>
        <v>2498</v>
      </c>
      <c r="K44" s="44">
        <f>[9]Elo!AS15</f>
        <v>1516</v>
      </c>
      <c r="L44" s="44">
        <f>[9]Syys!AS15</f>
        <v>1352</v>
      </c>
      <c r="M44" s="44">
        <f>[9]Loka!AS15</f>
        <v>737</v>
      </c>
      <c r="N44" s="44">
        <f>[9]Marras!AS15</f>
        <v>366</v>
      </c>
      <c r="O44" s="44">
        <f>[9]Joulu!AS15</f>
        <v>460</v>
      </c>
    </row>
    <row r="45" spans="2:15" s="14" customFormat="1" x14ac:dyDescent="0.2">
      <c r="B45" s="16" t="s">
        <v>50</v>
      </c>
      <c r="C45" s="45">
        <f>[9]Tammijoulu!I15</f>
        <v>6081</v>
      </c>
      <c r="D45" s="45">
        <f>[9]Tammi!I15</f>
        <v>202</v>
      </c>
      <c r="E45" s="45">
        <f>[9]Helmi!I15</f>
        <v>154</v>
      </c>
      <c r="F45" s="45">
        <f>[9]Maalis!I15</f>
        <v>185</v>
      </c>
      <c r="G45" s="45">
        <f>[9]Huhti!I15</f>
        <v>305</v>
      </c>
      <c r="H45" s="45">
        <f>[9]Touko!I15</f>
        <v>684</v>
      </c>
      <c r="I45" s="45">
        <f>[9]Kesä!I15</f>
        <v>1618</v>
      </c>
      <c r="J45" s="45">
        <f>[9]Heinä!I15</f>
        <v>187</v>
      </c>
      <c r="K45" s="45">
        <f>[9]Elo!I15</f>
        <v>855</v>
      </c>
      <c r="L45" s="45">
        <f>[9]Syys!I15</f>
        <v>519</v>
      </c>
      <c r="M45" s="45">
        <f>[9]Loka!I15</f>
        <v>904</v>
      </c>
      <c r="N45" s="45">
        <f>[9]Marras!I15</f>
        <v>333</v>
      </c>
      <c r="O45" s="45">
        <f>[9]Joulu!I15</f>
        <v>135</v>
      </c>
    </row>
    <row r="46" spans="2:15" x14ac:dyDescent="0.2">
      <c r="B46" s="1" t="s">
        <v>51</v>
      </c>
      <c r="C46" s="44">
        <f>[9]Tammijoulu!BH15</f>
        <v>2183</v>
      </c>
      <c r="D46" s="44">
        <f>[9]Tammi!BH15</f>
        <v>60</v>
      </c>
      <c r="E46" s="44">
        <f>[9]Helmi!BH15</f>
        <v>109</v>
      </c>
      <c r="F46" s="44">
        <f>[9]Maalis!BH15</f>
        <v>96</v>
      </c>
      <c r="G46" s="44">
        <f>[9]Huhti!BH15</f>
        <v>108</v>
      </c>
      <c r="H46" s="44">
        <f>[9]Touko!BH15</f>
        <v>209</v>
      </c>
      <c r="I46" s="44">
        <f>[9]Kesä!BH15</f>
        <v>383</v>
      </c>
      <c r="J46" s="44">
        <f>[9]Heinä!BH15</f>
        <v>290</v>
      </c>
      <c r="K46" s="44">
        <f>[9]Elo!BH15</f>
        <v>355</v>
      </c>
      <c r="L46" s="44">
        <f>[9]Syys!BH15</f>
        <v>279</v>
      </c>
      <c r="M46" s="44">
        <f>[9]Loka!BH15</f>
        <v>133</v>
      </c>
      <c r="N46" s="44">
        <f>[9]Marras!BH15</f>
        <v>51</v>
      </c>
      <c r="O46" s="44">
        <f>[9]Joulu!BH15</f>
        <v>110</v>
      </c>
    </row>
    <row r="47" spans="2:15" s="14" customFormat="1" x14ac:dyDescent="0.2">
      <c r="B47" s="46" t="s">
        <v>111</v>
      </c>
      <c r="C47" s="45">
        <f>[9]Tammijoulu!AL15</f>
        <v>4691</v>
      </c>
      <c r="D47" s="45">
        <f>[9]Tammi!AL15</f>
        <v>333</v>
      </c>
      <c r="E47" s="45">
        <f>[9]Helmi!AL15</f>
        <v>208</v>
      </c>
      <c r="F47" s="45">
        <f>[9]Maalis!AL15</f>
        <v>515</v>
      </c>
      <c r="G47" s="45">
        <f>[9]Huhti!AL15</f>
        <v>310</v>
      </c>
      <c r="H47" s="45">
        <f>[9]Touko!AL15</f>
        <v>551</v>
      </c>
      <c r="I47" s="45">
        <f>[9]Kesä!AL15</f>
        <v>421</v>
      </c>
      <c r="J47" s="45">
        <f>[9]Heinä!AL15</f>
        <v>391</v>
      </c>
      <c r="K47" s="45">
        <f>[9]Elo!AL15</f>
        <v>405</v>
      </c>
      <c r="L47" s="45">
        <f>[9]Syys!AL15</f>
        <v>350</v>
      </c>
      <c r="M47" s="45">
        <f>[9]Loka!AL15</f>
        <v>469</v>
      </c>
      <c r="N47" s="45">
        <f>[9]Marras!AL15</f>
        <v>402</v>
      </c>
      <c r="O47" s="45">
        <f>[9]Joulu!AL15</f>
        <v>336</v>
      </c>
    </row>
    <row r="48" spans="2:15" x14ac:dyDescent="0.2">
      <c r="B48" s="1" t="s">
        <v>91</v>
      </c>
      <c r="C48" s="8">
        <f t="shared" ref="C48:N48" si="0">C10-SUM(C12:C46)</f>
        <v>154022</v>
      </c>
      <c r="D48" s="8">
        <f t="shared" si="0"/>
        <v>8598</v>
      </c>
      <c r="E48" s="8">
        <f t="shared" si="0"/>
        <v>9548</v>
      </c>
      <c r="F48" s="8">
        <f t="shared" si="0"/>
        <v>8078</v>
      </c>
      <c r="G48" s="8">
        <f t="shared" si="0"/>
        <v>8861</v>
      </c>
      <c r="H48" s="8">
        <f t="shared" si="0"/>
        <v>14036</v>
      </c>
      <c r="I48" s="8">
        <f t="shared" si="0"/>
        <v>16419</v>
      </c>
      <c r="J48" s="8">
        <f t="shared" si="0"/>
        <v>14241</v>
      </c>
      <c r="K48" s="8">
        <f t="shared" si="0"/>
        <v>16833</v>
      </c>
      <c r="L48" s="8">
        <f t="shared" si="0"/>
        <v>17998</v>
      </c>
      <c r="M48" s="8">
        <f t="shared" si="0"/>
        <v>15466</v>
      </c>
      <c r="N48" s="8">
        <f t="shared" si="0"/>
        <v>10454</v>
      </c>
      <c r="O48" s="8">
        <f t="shared" ref="O48" si="1">O10-SUM(O12:O46)</f>
        <v>13490</v>
      </c>
    </row>
    <row r="49" spans="2:1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x14ac:dyDescent="0.2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conditionalFormatting sqref="P1:IV1048576 A1:B1048576 C1:O6 C8:O65536">
    <cfRule type="cellIs" dxfId="4225" priority="151" stopIfTrue="1" operator="lessThan">
      <formula>0</formula>
    </cfRule>
  </conditionalFormatting>
  <conditionalFormatting sqref="H1:H6 H8:H65536">
    <cfRule type="cellIs" dxfId="4224" priority="150" stopIfTrue="1" operator="lessThan">
      <formula>0</formula>
    </cfRule>
  </conditionalFormatting>
  <conditionalFormatting sqref="I1:I6 I8:I65536">
    <cfRule type="cellIs" dxfId="4223" priority="149" stopIfTrue="1" operator="lessThan">
      <formula>0</formula>
    </cfRule>
  </conditionalFormatting>
  <conditionalFormatting sqref="J1:J6 J8:J65536">
    <cfRule type="cellIs" dxfId="4222" priority="148" stopIfTrue="1" operator="lessThan">
      <formula>0</formula>
    </cfRule>
  </conditionalFormatting>
  <conditionalFormatting sqref="K1:K6 K8:K65536">
    <cfRule type="cellIs" dxfId="4221" priority="147" stopIfTrue="1" operator="lessThan">
      <formula>0</formula>
    </cfRule>
  </conditionalFormatting>
  <conditionalFormatting sqref="L1:L6 L8:L65536">
    <cfRule type="cellIs" dxfId="4220" priority="146" stopIfTrue="1" operator="lessThan">
      <formula>0</formula>
    </cfRule>
  </conditionalFormatting>
  <conditionalFormatting sqref="M1:M6 M8:M65536">
    <cfRule type="cellIs" dxfId="4219" priority="145" stopIfTrue="1" operator="lessThan">
      <formula>0</formula>
    </cfRule>
  </conditionalFormatting>
  <conditionalFormatting sqref="N1:N6 N8:N65536">
    <cfRule type="cellIs" dxfId="4218" priority="144" stopIfTrue="1" operator="lessThan">
      <formula>0</formula>
    </cfRule>
  </conditionalFormatting>
  <conditionalFormatting sqref="O1:O6 O8:O65536">
    <cfRule type="cellIs" dxfId="4217" priority="143" stopIfTrue="1" operator="lessThan">
      <formula>0</formula>
    </cfRule>
  </conditionalFormatting>
  <conditionalFormatting sqref="C8">
    <cfRule type="cellIs" dxfId="4216" priority="142" stopIfTrue="1" operator="lessThan">
      <formula>0</formula>
    </cfRule>
  </conditionalFormatting>
  <conditionalFormatting sqref="Q11">
    <cfRule type="cellIs" dxfId="4215" priority="141" stopIfTrue="1" operator="lessThan">
      <formula>0</formula>
    </cfRule>
  </conditionalFormatting>
  <conditionalFormatting sqref="E1:E6 E8:E65536">
    <cfRule type="cellIs" dxfId="4214" priority="140" stopIfTrue="1" operator="lessThan">
      <formula>0</formula>
    </cfRule>
  </conditionalFormatting>
  <conditionalFormatting sqref="F1:F6 F8:F65536">
    <cfRule type="cellIs" dxfId="4213" priority="139" stopIfTrue="1" operator="lessThan">
      <formula>0</formula>
    </cfRule>
  </conditionalFormatting>
  <conditionalFormatting sqref="F1:F6 F8:F65536">
    <cfRule type="cellIs" dxfId="4212" priority="138" stopIfTrue="1" operator="lessThan">
      <formula>0</formula>
    </cfRule>
  </conditionalFormatting>
  <conditionalFormatting sqref="F1:F6 F8:F65536">
    <cfRule type="cellIs" dxfId="4211" priority="137" stopIfTrue="1" operator="lessThan">
      <formula>0</formula>
    </cfRule>
  </conditionalFormatting>
  <conditionalFormatting sqref="G1:G6 G8:G65536">
    <cfRule type="cellIs" dxfId="4210" priority="136" stopIfTrue="1" operator="lessThan">
      <formula>0</formula>
    </cfRule>
  </conditionalFormatting>
  <conditionalFormatting sqref="H1:H6 H8:H65536">
    <cfRule type="cellIs" dxfId="4209" priority="135" stopIfTrue="1" operator="lessThan">
      <formula>0</formula>
    </cfRule>
  </conditionalFormatting>
  <conditionalFormatting sqref="H1:H6 H8:H65536">
    <cfRule type="cellIs" dxfId="4208" priority="134" stopIfTrue="1" operator="lessThan">
      <formula>0</formula>
    </cfRule>
  </conditionalFormatting>
  <conditionalFormatting sqref="H1:H6 H8:H65536">
    <cfRule type="cellIs" dxfId="4207" priority="133" stopIfTrue="1" operator="lessThan">
      <formula>0</formula>
    </cfRule>
  </conditionalFormatting>
  <conditionalFormatting sqref="H1:H6 H8:H65536">
    <cfRule type="cellIs" dxfId="4206" priority="132" stopIfTrue="1" operator="lessThan">
      <formula>0</formula>
    </cfRule>
  </conditionalFormatting>
  <conditionalFormatting sqref="H1:H6 H8:H65536">
    <cfRule type="cellIs" dxfId="4205" priority="131" stopIfTrue="1" operator="lessThan">
      <formula>0</formula>
    </cfRule>
  </conditionalFormatting>
  <conditionalFormatting sqref="H1:H6 H8:H65536">
    <cfRule type="cellIs" dxfId="4204" priority="130" stopIfTrue="1" operator="lessThan">
      <formula>0</formula>
    </cfRule>
  </conditionalFormatting>
  <conditionalFormatting sqref="I1:I6 I8:I65536">
    <cfRule type="cellIs" dxfId="4203" priority="129" stopIfTrue="1" operator="lessThan">
      <formula>0</formula>
    </cfRule>
  </conditionalFormatting>
  <conditionalFormatting sqref="I1:I6 I8:I65536">
    <cfRule type="cellIs" dxfId="4202" priority="128" stopIfTrue="1" operator="lessThan">
      <formula>0</formula>
    </cfRule>
  </conditionalFormatting>
  <conditionalFormatting sqref="J1:J6 J8:J65536">
    <cfRule type="cellIs" dxfId="4201" priority="127" stopIfTrue="1" operator="lessThan">
      <formula>0</formula>
    </cfRule>
  </conditionalFormatting>
  <conditionalFormatting sqref="J1:J6 J8:J65536">
    <cfRule type="cellIs" dxfId="4200" priority="126" stopIfTrue="1" operator="lessThan">
      <formula>0</formula>
    </cfRule>
  </conditionalFormatting>
  <conditionalFormatting sqref="J1:J6 J8:J65536">
    <cfRule type="cellIs" dxfId="4199" priority="125" stopIfTrue="1" operator="lessThan">
      <formula>0</formula>
    </cfRule>
  </conditionalFormatting>
  <conditionalFormatting sqref="J1:J6 J8:J65536">
    <cfRule type="cellIs" dxfId="4198" priority="124" stopIfTrue="1" operator="lessThan">
      <formula>0</formula>
    </cfRule>
  </conditionalFormatting>
  <conditionalFormatting sqref="J1:J6 J8:J65536">
    <cfRule type="cellIs" dxfId="4197" priority="123" stopIfTrue="1" operator="lessThan">
      <formula>0</formula>
    </cfRule>
  </conditionalFormatting>
  <conditionalFormatting sqref="J1:J6 J8:J65536">
    <cfRule type="cellIs" dxfId="4196" priority="122" stopIfTrue="1" operator="lessThan">
      <formula>0</formula>
    </cfRule>
  </conditionalFormatting>
  <conditionalFormatting sqref="J1:J6 J8:J65536">
    <cfRule type="cellIs" dxfId="4195" priority="121" stopIfTrue="1" operator="lessThan">
      <formula>0</formula>
    </cfRule>
  </conditionalFormatting>
  <conditionalFormatting sqref="J1:J6 J8:J65536">
    <cfRule type="cellIs" dxfId="4194" priority="120" stopIfTrue="1" operator="lessThan">
      <formula>0</formula>
    </cfRule>
  </conditionalFormatting>
  <conditionalFormatting sqref="J1:J6 J8:J65536">
    <cfRule type="cellIs" dxfId="4193" priority="119" stopIfTrue="1" operator="lessThan">
      <formula>0</formula>
    </cfRule>
  </conditionalFormatting>
  <conditionalFormatting sqref="J1:J6 J8:J65536">
    <cfRule type="cellIs" dxfId="4192" priority="118" stopIfTrue="1" operator="lessThan">
      <formula>0</formula>
    </cfRule>
  </conditionalFormatting>
  <conditionalFormatting sqref="K1:K6 K8:K65536">
    <cfRule type="cellIs" dxfId="4191" priority="117" stopIfTrue="1" operator="lessThan">
      <formula>0</formula>
    </cfRule>
  </conditionalFormatting>
  <conditionalFormatting sqref="K1:K6 K8:K65536">
    <cfRule type="cellIs" dxfId="4190" priority="116" stopIfTrue="1" operator="lessThan">
      <formula>0</formula>
    </cfRule>
  </conditionalFormatting>
  <conditionalFormatting sqref="K1:K6 K8:K65536">
    <cfRule type="cellIs" dxfId="4189" priority="115" stopIfTrue="1" operator="lessThan">
      <formula>0</formula>
    </cfRule>
  </conditionalFormatting>
  <conditionalFormatting sqref="K1:K6 K8:K65536">
    <cfRule type="cellIs" dxfId="4188" priority="114" stopIfTrue="1" operator="lessThan">
      <formula>0</formula>
    </cfRule>
  </conditionalFormatting>
  <conditionalFormatting sqref="K1:K6 K8:K65536">
    <cfRule type="cellIs" dxfId="4187" priority="113" stopIfTrue="1" operator="lessThan">
      <formula>0</formula>
    </cfRule>
  </conditionalFormatting>
  <conditionalFormatting sqref="K1:K6 K8:K65536">
    <cfRule type="cellIs" dxfId="4186" priority="112" stopIfTrue="1" operator="lessThan">
      <formula>0</formula>
    </cfRule>
  </conditionalFormatting>
  <conditionalFormatting sqref="L1:L6 L8:L65536">
    <cfRule type="cellIs" dxfId="4185" priority="111" stopIfTrue="1" operator="lessThan">
      <formula>0</formula>
    </cfRule>
  </conditionalFormatting>
  <conditionalFormatting sqref="L1:L6 L8:L65536">
    <cfRule type="cellIs" dxfId="4184" priority="110" stopIfTrue="1" operator="lessThan">
      <formula>0</formula>
    </cfRule>
  </conditionalFormatting>
  <conditionalFormatting sqref="L1:L6 L8:L65536">
    <cfRule type="cellIs" dxfId="4183" priority="109" stopIfTrue="1" operator="lessThan">
      <formula>0</formula>
    </cfRule>
  </conditionalFormatting>
  <conditionalFormatting sqref="L1:L6 L8:L65536">
    <cfRule type="cellIs" dxfId="4182" priority="108" stopIfTrue="1" operator="lessThan">
      <formula>0</formula>
    </cfRule>
  </conditionalFormatting>
  <conditionalFormatting sqref="L1:L6 L8:L65536">
    <cfRule type="cellIs" dxfId="4181" priority="107" stopIfTrue="1" operator="lessThan">
      <formula>0</formula>
    </cfRule>
  </conditionalFormatting>
  <conditionalFormatting sqref="L1:L6 L8:L65536">
    <cfRule type="cellIs" dxfId="4180" priority="106" stopIfTrue="1" operator="lessThan">
      <formula>0</formula>
    </cfRule>
  </conditionalFormatting>
  <conditionalFormatting sqref="L1:L6 L8:L65536">
    <cfRule type="cellIs" dxfId="4179" priority="105" stopIfTrue="1" operator="lessThan">
      <formula>0</formula>
    </cfRule>
  </conditionalFormatting>
  <conditionalFormatting sqref="L1:L6 L8:L65536">
    <cfRule type="cellIs" dxfId="4178" priority="104" stopIfTrue="1" operator="lessThan">
      <formula>0</formula>
    </cfRule>
  </conditionalFormatting>
  <conditionalFormatting sqref="L1:L6 L8:L65536">
    <cfRule type="cellIs" dxfId="4177" priority="103" stopIfTrue="1" operator="lessThan">
      <formula>0</formula>
    </cfRule>
  </conditionalFormatting>
  <conditionalFormatting sqref="L1:L6 L8:L65536">
    <cfRule type="cellIs" dxfId="4176" priority="102" stopIfTrue="1" operator="lessThan">
      <formula>0</formula>
    </cfRule>
  </conditionalFormatting>
  <conditionalFormatting sqref="M1:M6 M8:M65536">
    <cfRule type="cellIs" dxfId="4175" priority="101" stopIfTrue="1" operator="lessThan">
      <formula>0</formula>
    </cfRule>
  </conditionalFormatting>
  <conditionalFormatting sqref="M1:M6 M8:M65536">
    <cfRule type="cellIs" dxfId="4174" priority="100" stopIfTrue="1" operator="lessThan">
      <formula>0</formula>
    </cfRule>
  </conditionalFormatting>
  <conditionalFormatting sqref="N1:N6 N8:N65536">
    <cfRule type="cellIs" dxfId="4173" priority="99" stopIfTrue="1" operator="lessThan">
      <formula>0</formula>
    </cfRule>
  </conditionalFormatting>
  <conditionalFormatting sqref="N1:N6 N8:N65536">
    <cfRule type="cellIs" dxfId="4172" priority="98" stopIfTrue="1" operator="lessThan">
      <formula>0</formula>
    </cfRule>
  </conditionalFormatting>
  <conditionalFormatting sqref="O1:O6 O8:O65536">
    <cfRule type="cellIs" dxfId="4171" priority="97" stopIfTrue="1" operator="lessThan">
      <formula>0</formula>
    </cfRule>
  </conditionalFormatting>
  <conditionalFormatting sqref="O1:O6 O8:O65536">
    <cfRule type="cellIs" dxfId="4170" priority="96" stopIfTrue="1" operator="lessThan">
      <formula>0</formula>
    </cfRule>
  </conditionalFormatting>
  <conditionalFormatting sqref="E1:E6 E8:E65536">
    <cfRule type="cellIs" dxfId="4169" priority="95" stopIfTrue="1" operator="lessThan">
      <formula>0</formula>
    </cfRule>
  </conditionalFormatting>
  <conditionalFormatting sqref="E1:E6 E8:E65536">
    <cfRule type="cellIs" dxfId="4168" priority="94" stopIfTrue="1" operator="lessThan">
      <formula>0</formula>
    </cfRule>
  </conditionalFormatting>
  <conditionalFormatting sqref="F1:F6 F8:F65536">
    <cfRule type="cellIs" dxfId="4167" priority="93" stopIfTrue="1" operator="lessThan">
      <formula>0</formula>
    </cfRule>
  </conditionalFormatting>
  <conditionalFormatting sqref="F1:F6 F8:F65536">
    <cfRule type="cellIs" dxfId="4166" priority="92" stopIfTrue="1" operator="lessThan">
      <formula>0</formula>
    </cfRule>
  </conditionalFormatting>
  <conditionalFormatting sqref="F1:F6 F8:F65536">
    <cfRule type="cellIs" dxfId="4165" priority="91" stopIfTrue="1" operator="lessThan">
      <formula>0</formula>
    </cfRule>
  </conditionalFormatting>
  <conditionalFormatting sqref="F1:F6 F8:F65536">
    <cfRule type="cellIs" dxfId="4164" priority="90" stopIfTrue="1" operator="lessThan">
      <formula>0</formula>
    </cfRule>
  </conditionalFormatting>
  <conditionalFormatting sqref="F1:F6 F8:F65536">
    <cfRule type="cellIs" dxfId="4163" priority="89" stopIfTrue="1" operator="lessThan">
      <formula>0</formula>
    </cfRule>
  </conditionalFormatting>
  <conditionalFormatting sqref="F1:F6 F8:F65536">
    <cfRule type="cellIs" dxfId="4162" priority="88" stopIfTrue="1" operator="lessThan">
      <formula>0</formula>
    </cfRule>
  </conditionalFormatting>
  <conditionalFormatting sqref="F1:F6 F8:F65536">
    <cfRule type="cellIs" dxfId="4161" priority="87" stopIfTrue="1" operator="lessThan">
      <formula>0</formula>
    </cfRule>
  </conditionalFormatting>
  <conditionalFormatting sqref="F1:F6 F8:F65536">
    <cfRule type="cellIs" dxfId="4160" priority="86" stopIfTrue="1" operator="lessThan">
      <formula>0</formula>
    </cfRule>
  </conditionalFormatting>
  <conditionalFormatting sqref="F1:F6 F8:F65536">
    <cfRule type="cellIs" dxfId="4159" priority="85" stopIfTrue="1" operator="lessThan">
      <formula>0</formula>
    </cfRule>
  </conditionalFormatting>
  <conditionalFormatting sqref="F1:F6 F8:F65536">
    <cfRule type="cellIs" dxfId="4158" priority="84" stopIfTrue="1" operator="lessThan">
      <formula>0</formula>
    </cfRule>
  </conditionalFormatting>
  <conditionalFormatting sqref="G1:G6 G8:G65536">
    <cfRule type="cellIs" dxfId="4157" priority="83" stopIfTrue="1" operator="lessThan">
      <formula>0</formula>
    </cfRule>
  </conditionalFormatting>
  <conditionalFormatting sqref="G1:G6 G8:G65536">
    <cfRule type="cellIs" dxfId="4156" priority="82" stopIfTrue="1" operator="lessThan">
      <formula>0</formula>
    </cfRule>
  </conditionalFormatting>
  <conditionalFormatting sqref="G1:G6 G8:G65536">
    <cfRule type="cellIs" dxfId="4155" priority="81" stopIfTrue="1" operator="lessThan">
      <formula>0</formula>
    </cfRule>
  </conditionalFormatting>
  <conditionalFormatting sqref="G1:G6 G8:G65536">
    <cfRule type="cellIs" dxfId="4154" priority="80" stopIfTrue="1" operator="lessThan">
      <formula>0</formula>
    </cfRule>
  </conditionalFormatting>
  <conditionalFormatting sqref="G1:G6 G8:G65536">
    <cfRule type="cellIs" dxfId="4153" priority="79" stopIfTrue="1" operator="lessThan">
      <formula>0</formula>
    </cfRule>
  </conditionalFormatting>
  <conditionalFormatting sqref="H1:H6 H8:H65536">
    <cfRule type="cellIs" dxfId="4152" priority="78" stopIfTrue="1" operator="lessThan">
      <formula>0</formula>
    </cfRule>
  </conditionalFormatting>
  <conditionalFormatting sqref="H1:H6 H8:H65536">
    <cfRule type="cellIs" dxfId="4151" priority="77" stopIfTrue="1" operator="lessThan">
      <formula>0</formula>
    </cfRule>
  </conditionalFormatting>
  <conditionalFormatting sqref="H1:H6 H8:H65536">
    <cfRule type="cellIs" dxfId="4150" priority="76" stopIfTrue="1" operator="lessThan">
      <formula>0</formula>
    </cfRule>
  </conditionalFormatting>
  <conditionalFormatting sqref="H1:H6 H8:H65536">
    <cfRule type="cellIs" dxfId="4149" priority="75" stopIfTrue="1" operator="lessThan">
      <formula>0</formula>
    </cfRule>
  </conditionalFormatting>
  <conditionalFormatting sqref="H1:H6 H8:H65536">
    <cfRule type="cellIs" dxfId="4148" priority="74" stopIfTrue="1" operator="lessThan">
      <formula>0</formula>
    </cfRule>
  </conditionalFormatting>
  <conditionalFormatting sqref="H1:H6 H8:H65536">
    <cfRule type="cellIs" dxfId="4147" priority="73" stopIfTrue="1" operator="lessThan">
      <formula>0</formula>
    </cfRule>
  </conditionalFormatting>
  <conditionalFormatting sqref="H1:H6 H8:H65536">
    <cfRule type="cellIs" dxfId="4146" priority="72" stopIfTrue="1" operator="lessThan">
      <formula>0</formula>
    </cfRule>
  </conditionalFormatting>
  <conditionalFormatting sqref="H1:H6 H8:H65536">
    <cfRule type="cellIs" dxfId="4145" priority="71" stopIfTrue="1" operator="lessThan">
      <formula>0</formula>
    </cfRule>
  </conditionalFormatting>
  <conditionalFormatting sqref="I1:I6 I8:I65536">
    <cfRule type="cellIs" dxfId="4144" priority="70" stopIfTrue="1" operator="lessThan">
      <formula>0</formula>
    </cfRule>
  </conditionalFormatting>
  <conditionalFormatting sqref="I1:I6 I8:I65536">
    <cfRule type="cellIs" dxfId="4143" priority="69" stopIfTrue="1" operator="lessThan">
      <formula>0</formula>
    </cfRule>
  </conditionalFormatting>
  <conditionalFormatting sqref="I1:I6 I8:I65536">
    <cfRule type="cellIs" dxfId="4142" priority="68" stopIfTrue="1" operator="lessThan">
      <formula>0</formula>
    </cfRule>
  </conditionalFormatting>
  <conditionalFormatting sqref="I1:I6 I8:I65536">
    <cfRule type="cellIs" dxfId="4141" priority="67" stopIfTrue="1" operator="lessThan">
      <formula>0</formula>
    </cfRule>
  </conditionalFormatting>
  <conditionalFormatting sqref="J1:J6 J8:J65536">
    <cfRule type="cellIs" dxfId="4140" priority="66" stopIfTrue="1" operator="lessThan">
      <formula>0</formula>
    </cfRule>
  </conditionalFormatting>
  <conditionalFormatting sqref="J1:J6 J8:J65536">
    <cfRule type="cellIs" dxfId="4139" priority="65" stopIfTrue="1" operator="lessThan">
      <formula>0</formula>
    </cfRule>
  </conditionalFormatting>
  <conditionalFormatting sqref="J1:J6 J8:J65536">
    <cfRule type="cellIs" dxfId="4138" priority="64" stopIfTrue="1" operator="lessThan">
      <formula>0</formula>
    </cfRule>
  </conditionalFormatting>
  <conditionalFormatting sqref="J1:J6 J8:J65536">
    <cfRule type="cellIs" dxfId="4137" priority="63" stopIfTrue="1" operator="lessThan">
      <formula>0</formula>
    </cfRule>
  </conditionalFormatting>
  <conditionalFormatting sqref="J1:J6 J8:J65536">
    <cfRule type="cellIs" dxfId="4136" priority="62" stopIfTrue="1" operator="lessThan">
      <formula>0</formula>
    </cfRule>
  </conditionalFormatting>
  <conditionalFormatting sqref="J1:J6 J8:J65536">
    <cfRule type="cellIs" dxfId="4135" priority="61" stopIfTrue="1" operator="lessThan">
      <formula>0</formula>
    </cfRule>
  </conditionalFormatting>
  <conditionalFormatting sqref="J1:J6 J8:J65536">
    <cfRule type="cellIs" dxfId="4134" priority="60" stopIfTrue="1" operator="lessThan">
      <formula>0</formula>
    </cfRule>
  </conditionalFormatting>
  <conditionalFormatting sqref="J1:J6 J8:J65536">
    <cfRule type="cellIs" dxfId="4133" priority="59" stopIfTrue="1" operator="lessThan">
      <formula>0</formula>
    </cfRule>
  </conditionalFormatting>
  <conditionalFormatting sqref="J1:J6 J8:J65536">
    <cfRule type="cellIs" dxfId="4132" priority="58" stopIfTrue="1" operator="lessThan">
      <formula>0</formula>
    </cfRule>
  </conditionalFormatting>
  <conditionalFormatting sqref="J1:J6 J8:J65536">
    <cfRule type="cellIs" dxfId="4131" priority="57" stopIfTrue="1" operator="lessThan">
      <formula>0</formula>
    </cfRule>
  </conditionalFormatting>
  <conditionalFormatting sqref="J1:J6 J8:J65536">
    <cfRule type="cellIs" dxfId="4130" priority="56" stopIfTrue="1" operator="lessThan">
      <formula>0</formula>
    </cfRule>
  </conditionalFormatting>
  <conditionalFormatting sqref="J1:J6 J8:J65536">
    <cfRule type="cellIs" dxfId="4129" priority="55" stopIfTrue="1" operator="lessThan">
      <formula>0</formula>
    </cfRule>
  </conditionalFormatting>
  <conditionalFormatting sqref="J1:J6 J8:J65536">
    <cfRule type="cellIs" dxfId="4128" priority="54" stopIfTrue="1" operator="lessThan">
      <formula>0</formula>
    </cfRule>
  </conditionalFormatting>
  <conditionalFormatting sqref="J1:J6 J8:J65536">
    <cfRule type="cellIs" dxfId="4127" priority="53" stopIfTrue="1" operator="lessThan">
      <formula>0</formula>
    </cfRule>
  </conditionalFormatting>
  <conditionalFormatting sqref="J1:J6 J8:J65536">
    <cfRule type="cellIs" dxfId="4126" priority="52" stopIfTrue="1" operator="lessThan">
      <formula>0</formula>
    </cfRule>
  </conditionalFormatting>
  <conditionalFormatting sqref="J1:J6 J8:J65536">
    <cfRule type="cellIs" dxfId="4125" priority="51" stopIfTrue="1" operator="lessThan">
      <formula>0</formula>
    </cfRule>
  </conditionalFormatting>
  <conditionalFormatting sqref="J1:J6 J8:J65536">
    <cfRule type="cellIs" dxfId="4124" priority="50" stopIfTrue="1" operator="lessThan">
      <formula>0</formula>
    </cfRule>
  </conditionalFormatting>
  <conditionalFormatting sqref="J1:J6 J8:J65536">
    <cfRule type="cellIs" dxfId="4123" priority="49" stopIfTrue="1" operator="lessThan">
      <formula>0</formula>
    </cfRule>
  </conditionalFormatting>
  <conditionalFormatting sqref="J1:J6 J8:J65536">
    <cfRule type="cellIs" dxfId="4122" priority="48" stopIfTrue="1" operator="lessThan">
      <formula>0</formula>
    </cfRule>
  </conditionalFormatting>
  <conditionalFormatting sqref="J1:J6 J8:J65536">
    <cfRule type="cellIs" dxfId="4121" priority="47" stopIfTrue="1" operator="lessThan">
      <formula>0</formula>
    </cfRule>
  </conditionalFormatting>
  <conditionalFormatting sqref="J1:J6 J8:J65536">
    <cfRule type="cellIs" dxfId="4120" priority="46" stopIfTrue="1" operator="lessThan">
      <formula>0</formula>
    </cfRule>
  </conditionalFormatting>
  <conditionalFormatting sqref="J1:J6 J8:J65536">
    <cfRule type="cellIs" dxfId="4119" priority="45" stopIfTrue="1" operator="lessThan">
      <formula>0</formula>
    </cfRule>
  </conditionalFormatting>
  <conditionalFormatting sqref="K1:K6 K8:K65536">
    <cfRule type="cellIs" dxfId="4118" priority="44" stopIfTrue="1" operator="lessThan">
      <formula>0</formula>
    </cfRule>
  </conditionalFormatting>
  <conditionalFormatting sqref="K1:K6 K8:K65536">
    <cfRule type="cellIs" dxfId="4117" priority="43" stopIfTrue="1" operator="lessThan">
      <formula>0</formula>
    </cfRule>
  </conditionalFormatting>
  <conditionalFormatting sqref="K1:K6 K8:K65536">
    <cfRule type="cellIs" dxfId="4116" priority="42" stopIfTrue="1" operator="lessThan">
      <formula>0</formula>
    </cfRule>
  </conditionalFormatting>
  <conditionalFormatting sqref="K1:K6 K8:K65536">
    <cfRule type="cellIs" dxfId="4115" priority="41" stopIfTrue="1" operator="lessThan">
      <formula>0</formula>
    </cfRule>
  </conditionalFormatting>
  <conditionalFormatting sqref="K1:K6 K8:K65536">
    <cfRule type="cellIs" dxfId="4114" priority="40" stopIfTrue="1" operator="lessThan">
      <formula>0</formula>
    </cfRule>
  </conditionalFormatting>
  <conditionalFormatting sqref="K1:K6 K8:K65536">
    <cfRule type="cellIs" dxfId="4113" priority="39" stopIfTrue="1" operator="lessThan">
      <formula>0</formula>
    </cfRule>
  </conditionalFormatting>
  <conditionalFormatting sqref="K1:K6 K8:K65536">
    <cfRule type="cellIs" dxfId="4112" priority="38" stopIfTrue="1" operator="lessThan">
      <formula>0</formula>
    </cfRule>
  </conditionalFormatting>
  <conditionalFormatting sqref="K1:K6 K8:K65536">
    <cfRule type="cellIs" dxfId="4111" priority="37" stopIfTrue="1" operator="lessThan">
      <formula>0</formula>
    </cfRule>
  </conditionalFormatting>
  <conditionalFormatting sqref="K1:K6 K8:K65536">
    <cfRule type="cellIs" dxfId="4110" priority="36" stopIfTrue="1" operator="lessThan">
      <formula>0</formula>
    </cfRule>
  </conditionalFormatting>
  <conditionalFormatting sqref="K1:K6 K8:K65536">
    <cfRule type="cellIs" dxfId="4109" priority="35" stopIfTrue="1" operator="lessThan">
      <formula>0</formula>
    </cfRule>
  </conditionalFormatting>
  <conditionalFormatting sqref="K1:K6 K8:K65536">
    <cfRule type="cellIs" dxfId="4108" priority="34" stopIfTrue="1" operator="lessThan">
      <formula>0</formula>
    </cfRule>
  </conditionalFormatting>
  <conditionalFormatting sqref="K1:K6 K8:K65536">
    <cfRule type="cellIs" dxfId="4107" priority="33" stopIfTrue="1" operator="lessThan">
      <formula>0</formula>
    </cfRule>
  </conditionalFormatting>
  <conditionalFormatting sqref="K1:K6 K8:K65536">
    <cfRule type="cellIs" dxfId="4106" priority="32" stopIfTrue="1" operator="lessThan">
      <formula>0</formula>
    </cfRule>
  </conditionalFormatting>
  <conditionalFormatting sqref="K1:K6 K8:K65536">
    <cfRule type="cellIs" dxfId="4105" priority="31" stopIfTrue="1" operator="lessThan">
      <formula>0</formula>
    </cfRule>
  </conditionalFormatting>
  <conditionalFormatting sqref="L1:L6 L8:L65536">
    <cfRule type="cellIs" dxfId="4104" priority="30" stopIfTrue="1" operator="lessThan">
      <formula>0</formula>
    </cfRule>
  </conditionalFormatting>
  <conditionalFormatting sqref="L1:L6 L8:L65536">
    <cfRule type="cellIs" dxfId="4103" priority="29" stopIfTrue="1" operator="lessThan">
      <formula>0</formula>
    </cfRule>
  </conditionalFormatting>
  <conditionalFormatting sqref="L1:L6 L8:L65536">
    <cfRule type="cellIs" dxfId="4102" priority="28" stopIfTrue="1" operator="lessThan">
      <formula>0</formula>
    </cfRule>
  </conditionalFormatting>
  <conditionalFormatting sqref="L1:L6 L8:L65536">
    <cfRule type="cellIs" dxfId="4101" priority="27" stopIfTrue="1" operator="lessThan">
      <formula>0</formula>
    </cfRule>
  </conditionalFormatting>
  <conditionalFormatting sqref="L1:L6 L8:L65536">
    <cfRule type="cellIs" dxfId="4100" priority="26" stopIfTrue="1" operator="lessThan">
      <formula>0</formula>
    </cfRule>
  </conditionalFormatting>
  <conditionalFormatting sqref="L1:L6 L8:L65536">
    <cfRule type="cellIs" dxfId="4099" priority="25" stopIfTrue="1" operator="lessThan">
      <formula>0</formula>
    </cfRule>
  </conditionalFormatting>
  <conditionalFormatting sqref="L1:L6 L8:L65536">
    <cfRule type="cellIs" dxfId="4098" priority="24" stopIfTrue="1" operator="lessThan">
      <formula>0</formula>
    </cfRule>
  </conditionalFormatting>
  <conditionalFormatting sqref="L1:L6 L8:L65536">
    <cfRule type="cellIs" dxfId="4097" priority="23" stopIfTrue="1" operator="lessThan">
      <formula>0</formula>
    </cfRule>
  </conditionalFormatting>
  <conditionalFormatting sqref="L1:L6 L8:L65536">
    <cfRule type="cellIs" dxfId="4096" priority="22" stopIfTrue="1" operator="lessThan">
      <formula>0</formula>
    </cfRule>
  </conditionalFormatting>
  <conditionalFormatting sqref="L1:L6 L8:L65536">
    <cfRule type="cellIs" dxfId="4095" priority="21" stopIfTrue="1" operator="lessThan">
      <formula>0</formula>
    </cfRule>
  </conditionalFormatting>
  <conditionalFormatting sqref="L1:L6 L8:L65536">
    <cfRule type="cellIs" dxfId="4094" priority="20" stopIfTrue="1" operator="lessThan">
      <formula>0</formula>
    </cfRule>
  </conditionalFormatting>
  <conditionalFormatting sqref="L1:L6 L8:L65536">
    <cfRule type="cellIs" dxfId="4093" priority="19" stopIfTrue="1" operator="lessThan">
      <formula>0</formula>
    </cfRule>
  </conditionalFormatting>
  <conditionalFormatting sqref="M1:M6 M8:M65536">
    <cfRule type="cellIs" dxfId="4092" priority="18" stopIfTrue="1" operator="lessThan">
      <formula>0</formula>
    </cfRule>
  </conditionalFormatting>
  <conditionalFormatting sqref="M1:M6 M8:M65536">
    <cfRule type="cellIs" dxfId="4091" priority="17" stopIfTrue="1" operator="lessThan">
      <formula>0</formula>
    </cfRule>
  </conditionalFormatting>
  <conditionalFormatting sqref="M1:M6 M8:M65536">
    <cfRule type="cellIs" dxfId="4090" priority="16" stopIfTrue="1" operator="lessThan">
      <formula>0</formula>
    </cfRule>
  </conditionalFormatting>
  <conditionalFormatting sqref="M1:M6 M8:M65536">
    <cfRule type="cellIs" dxfId="4089" priority="15" stopIfTrue="1" operator="lessThan">
      <formula>0</formula>
    </cfRule>
  </conditionalFormatting>
  <conditionalFormatting sqref="M1:M6 M8:M65536">
    <cfRule type="cellIs" dxfId="4088" priority="14" stopIfTrue="1" operator="lessThan">
      <formula>0</formula>
    </cfRule>
  </conditionalFormatting>
  <conditionalFormatting sqref="M1:M6 M8:M65536">
    <cfRule type="cellIs" dxfId="4087" priority="13" stopIfTrue="1" operator="lessThan">
      <formula>0</formula>
    </cfRule>
  </conditionalFormatting>
  <conditionalFormatting sqref="M1:M6 M8:M65536">
    <cfRule type="cellIs" dxfId="4086" priority="12" stopIfTrue="1" operator="lessThan">
      <formula>0</formula>
    </cfRule>
  </conditionalFormatting>
  <conditionalFormatting sqref="M1:M6 M8:M65536">
    <cfRule type="cellIs" dxfId="4085" priority="11" stopIfTrue="1" operator="lessThan">
      <formula>0</formula>
    </cfRule>
  </conditionalFormatting>
  <conditionalFormatting sqref="M1:M6 M8:M65536">
    <cfRule type="cellIs" dxfId="4084" priority="10" stopIfTrue="1" operator="lessThan">
      <formula>0</formula>
    </cfRule>
  </conditionalFormatting>
  <conditionalFormatting sqref="M1:M6 M8:M65536">
    <cfRule type="cellIs" dxfId="4083" priority="9" stopIfTrue="1" operator="lessThan">
      <formula>0</formula>
    </cfRule>
  </conditionalFormatting>
  <conditionalFormatting sqref="N1:N6 N8:N65536">
    <cfRule type="cellIs" dxfId="4082" priority="8" stopIfTrue="1" operator="lessThan">
      <formula>0</formula>
    </cfRule>
  </conditionalFormatting>
  <conditionalFormatting sqref="N1:N6 N8:N65536">
    <cfRule type="cellIs" dxfId="4081" priority="7" stopIfTrue="1" operator="lessThan">
      <formula>0</formula>
    </cfRule>
  </conditionalFormatting>
  <conditionalFormatting sqref="N1:N6 N8:N65536">
    <cfRule type="cellIs" dxfId="4080" priority="6" stopIfTrue="1" operator="lessThan">
      <formula>0</formula>
    </cfRule>
  </conditionalFormatting>
  <conditionalFormatting sqref="N1:N6 N8:N65536">
    <cfRule type="cellIs" dxfId="4079" priority="5" stopIfTrue="1" operator="lessThan">
      <formula>0</formula>
    </cfRule>
  </conditionalFormatting>
  <conditionalFormatting sqref="O1:O6 O8:O65536">
    <cfRule type="cellIs" dxfId="4078" priority="4" stopIfTrue="1" operator="lessThan">
      <formula>0</formula>
    </cfRule>
  </conditionalFormatting>
  <conditionalFormatting sqref="O1:O6 O8:O65536">
    <cfRule type="cellIs" dxfId="4077" priority="3" stopIfTrue="1" operator="lessThan">
      <formula>0</formula>
    </cfRule>
  </conditionalFormatting>
  <conditionalFormatting sqref="O1:O6 O8:O65536">
    <cfRule type="cellIs" dxfId="4076" priority="2" stopIfTrue="1" operator="lessThan">
      <formula>0</formula>
    </cfRule>
  </conditionalFormatting>
  <conditionalFormatting sqref="O1:O6 O8:O65536">
    <cfRule type="cellIs" dxfId="4075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63</vt:i4>
      </vt:variant>
      <vt:variant>
        <vt:lpstr>Nimetyt alueet</vt:lpstr>
      </vt:variant>
      <vt:variant>
        <vt:i4>4</vt:i4>
      </vt:variant>
    </vt:vector>
  </HeadingPairs>
  <TitlesOfParts>
    <vt:vector size="67" baseType="lpstr">
      <vt:lpstr>2009Y</vt:lpstr>
      <vt:lpstr>2009S</vt:lpstr>
      <vt:lpstr>2008Y</vt:lpstr>
      <vt:lpstr>2008S</vt:lpstr>
      <vt:lpstr>2001Y</vt:lpstr>
      <vt:lpstr>2001S</vt:lpstr>
      <vt:lpstr>2002Y</vt:lpstr>
      <vt:lpstr>2002S</vt:lpstr>
      <vt:lpstr>2011Y</vt:lpstr>
      <vt:lpstr>2010Y</vt:lpstr>
      <vt:lpstr>2011S</vt:lpstr>
      <vt:lpstr>2010S</vt:lpstr>
      <vt:lpstr>2015Y</vt:lpstr>
      <vt:lpstr>2015S</vt:lpstr>
      <vt:lpstr>2014Y</vt:lpstr>
      <vt:lpstr>2014S</vt:lpstr>
      <vt:lpstr>2013Y</vt:lpstr>
      <vt:lpstr>2013S</vt:lpstr>
      <vt:lpstr>2014EY</vt:lpstr>
      <vt:lpstr>2014ES</vt:lpstr>
      <vt:lpstr>2012Y</vt:lpstr>
      <vt:lpstr>2012S</vt:lpstr>
      <vt:lpstr>2015</vt:lpstr>
      <vt:lpstr>2014</vt:lpstr>
      <vt:lpstr>2013</vt:lpstr>
      <vt:lpstr>2014E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2003Y</vt:lpstr>
      <vt:lpstr>2003S</vt:lpstr>
      <vt:lpstr>2006S</vt:lpstr>
      <vt:lpstr>2005S</vt:lpstr>
      <vt:lpstr>2004S</vt:lpstr>
      <vt:lpstr>2006Y</vt:lpstr>
      <vt:lpstr>2005Y</vt:lpstr>
      <vt:lpstr>2004Y</vt:lpstr>
      <vt:lpstr>2007S</vt:lpstr>
      <vt:lpstr>2008E</vt:lpstr>
      <vt:lpstr>2007Y</vt:lpstr>
      <vt:lpstr>Muutos 1415</vt:lpstr>
      <vt:lpstr>Muutos1314</vt:lpstr>
      <vt:lpstr>Muutos1213</vt:lpstr>
      <vt:lpstr>Muutos1112</vt:lpstr>
      <vt:lpstr>Muutos1011</vt:lpstr>
      <vt:lpstr>Muutos0910</vt:lpstr>
      <vt:lpstr>Muutos0809</vt:lpstr>
      <vt:lpstr>Muutos0708</vt:lpstr>
      <vt:lpstr>Muutos0607</vt:lpstr>
      <vt:lpstr>Muutos0506</vt:lpstr>
      <vt:lpstr>Muutos0405</vt:lpstr>
      <vt:lpstr>Muutos0304</vt:lpstr>
      <vt:lpstr>Muutos0203</vt:lpstr>
      <vt:lpstr>Muutos0102</vt:lpstr>
      <vt:lpstr>'2001'!Tulostusalue</vt:lpstr>
      <vt:lpstr>'2002'!Tulostusalue</vt:lpstr>
      <vt:lpstr>'2008'!Tulostusalue</vt:lpstr>
      <vt:lpstr>Muutos0708!Tulostusalue</vt:lpstr>
    </vt:vector>
  </TitlesOfParts>
  <Company>Art-Travel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 Artman</dc:creator>
  <cp:lastModifiedBy>Kekkonen Hami</cp:lastModifiedBy>
  <cp:lastPrinted>2006-03-02T07:34:12Z</cp:lastPrinted>
  <dcterms:created xsi:type="dcterms:W3CDTF">2000-06-16T08:40:35Z</dcterms:created>
  <dcterms:modified xsi:type="dcterms:W3CDTF">2019-02-05T09:02:25Z</dcterms:modified>
</cp:coreProperties>
</file>